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123932ab788766/Desktop/Data Analytics Coursework/Challenge - Module 1/"/>
    </mc:Choice>
  </mc:AlternateContent>
  <xr:revisionPtr revIDLastSave="849" documentId="8_{C681FBA6-3E81-4C1F-9D18-CB9F0A53A686}" xr6:coauthVersionLast="47" xr6:coauthVersionMax="47" xr10:uidLastSave="{FFF57CC5-FC89-42D6-80DD-48425C4AE3FA}"/>
  <bookViews>
    <workbookView xWindow="31440" yWindow="0" windowWidth="19470" windowHeight="20880" firstSheet="3" activeTab="4" xr2:uid="{00000000-000D-0000-FFFF-FFFF00000000}"/>
  </bookViews>
  <sheets>
    <sheet name="PivotTable - Country Filter" sheetId="2" r:id="rId1"/>
    <sheet name="PivotTable - SubCategory" sheetId="5" r:id="rId2"/>
    <sheet name="PivotTable - Outcome" sheetId="6" r:id="rId3"/>
    <sheet name="Outcomes Based on Goal" sheetId="7" r:id="rId4"/>
    <sheet name="Statistics Table" sheetId="8" r:id="rId5"/>
    <sheet name="Crowdfunding" sheetId="1" r:id="rId6"/>
  </sheets>
  <definedNames>
    <definedName name="_xlchart.v1.0" hidden="1">'Statistics Table'!$J$1</definedName>
    <definedName name="_xlchart.v1.1" hidden="1">'Statistics Table'!$J$2:$J$567</definedName>
    <definedName name="_xlchart.v1.2" hidden="1">'Statistics Table'!$D$1</definedName>
    <definedName name="_xlchart.v1.3" hidden="1">'Statistics Table'!$D$2:$D$567</definedName>
    <definedName name="backers">Crowdfunding!$G:$G</definedName>
    <definedName name="goals">Crowdfunding!$D:$D</definedName>
    <definedName name="outcomes">Crowdfunding!$F:$F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8" l="1"/>
  <c r="G9" i="8"/>
  <c r="M4" i="8"/>
  <c r="M8" i="8"/>
  <c r="M7" i="8"/>
  <c r="M6" i="8"/>
  <c r="M5" i="8"/>
  <c r="M3" i="8"/>
  <c r="G7" i="8"/>
  <c r="G8" i="8"/>
  <c r="G6" i="8"/>
  <c r="G5" i="8"/>
  <c r="G4" i="8"/>
  <c r="G3" i="8"/>
  <c r="H3" i="7"/>
  <c r="H4" i="7"/>
  <c r="H5" i="7"/>
  <c r="H6" i="7"/>
  <c r="H7" i="7"/>
  <c r="H8" i="7"/>
  <c r="H9" i="7"/>
  <c r="H10" i="7"/>
  <c r="H11" i="7"/>
  <c r="H12" i="7"/>
  <c r="H13" i="7"/>
  <c r="H2" i="7"/>
  <c r="I3" i="7"/>
  <c r="I4" i="7"/>
  <c r="I5" i="7"/>
  <c r="I6" i="7"/>
  <c r="I7" i="7"/>
  <c r="I8" i="7"/>
  <c r="I9" i="7"/>
  <c r="I10" i="7"/>
  <c r="I11" i="7"/>
  <c r="I12" i="7"/>
  <c r="I13" i="7"/>
  <c r="I2" i="7"/>
  <c r="G4" i="7"/>
  <c r="G5" i="7"/>
  <c r="G6" i="7"/>
  <c r="G7" i="7"/>
  <c r="G8" i="7"/>
  <c r="G9" i="7"/>
  <c r="G10" i="7"/>
  <c r="G11" i="7"/>
  <c r="G12" i="7"/>
  <c r="G13" i="7"/>
  <c r="G2" i="7"/>
  <c r="F4" i="7"/>
  <c r="F5" i="7"/>
  <c r="F6" i="7"/>
  <c r="F7" i="7"/>
  <c r="F8" i="7"/>
  <c r="F9" i="7"/>
  <c r="F10" i="7"/>
  <c r="F11" i="7"/>
  <c r="F12" i="7"/>
  <c r="F13" i="7"/>
  <c r="F2" i="7"/>
  <c r="E4" i="7"/>
  <c r="E5" i="7"/>
  <c r="E6" i="7"/>
  <c r="E7" i="7"/>
  <c r="E8" i="7"/>
  <c r="E9" i="7"/>
  <c r="E10" i="7"/>
  <c r="E11" i="7"/>
  <c r="E12" i="7"/>
  <c r="E13" i="7"/>
  <c r="E2" i="7"/>
  <c r="D4" i="7"/>
  <c r="D5" i="7"/>
  <c r="D6" i="7"/>
  <c r="D7" i="7"/>
  <c r="D8" i="7"/>
  <c r="D9" i="7"/>
  <c r="D10" i="7"/>
  <c r="D11" i="7"/>
  <c r="D12" i="7"/>
  <c r="D13" i="7"/>
  <c r="D2" i="7"/>
  <c r="F3" i="7"/>
  <c r="E3" i="7"/>
  <c r="D3" i="7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R2" i="1"/>
  <c r="Q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J11" i="7" l="1"/>
  <c r="J10" i="7"/>
  <c r="J9" i="7"/>
  <c r="J8" i="7"/>
  <c r="J6" i="7"/>
  <c r="G3" i="7"/>
  <c r="J13" i="7"/>
  <c r="J2" i="7" l="1"/>
  <c r="J12" i="7"/>
  <c r="J4" i="7"/>
  <c r="J5" i="7"/>
  <c r="J7" i="7"/>
  <c r="J3" i="7"/>
</calcChain>
</file>

<file path=xl/sharedStrings.xml><?xml version="1.0" encoding="utf-8"?>
<sst xmlns="http://schemas.openxmlformats.org/spreadsheetml/2006/main" count="7064" uniqueCount="2123">
  <si>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</si>
  <si>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</si>
  <si>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</si>
  <si>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</si>
  <si>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</si>
  <si>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</si>
  <si>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</si>
  <si>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</si>
  <si>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</si>
  <si>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</si>
  <si>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</si>
  <si>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</si>
  <si>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</si>
  <si>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</si>
  <si>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</si>
  <si>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</si>
  <si>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</si>
  <si>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</si>
  <si>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</si>
  <si>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</si>
  <si>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</si>
  <si>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</si>
  <si>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</si>
  <si>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</si>
  <si>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</si>
  <si>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</si>
  <si>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</si>
  <si>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</si>
  <si>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</si>
  <si>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</si>
  <si>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</si>
  <si>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</si>
  <si>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</si>
  <si>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</si>
  <si>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</si>
  <si>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</si>
  <si>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</si>
  <si>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</si>
  <si>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</si>
  <si>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</si>
  <si>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</si>
  <si>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</si>
  <si>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</si>
  <si>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</si>
  <si>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</si>
  <si>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</si>
  <si>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</si>
  <si>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</si>
  <si>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</si>
  <si>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</si>
  <si>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</si>
  <si>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</si>
  <si>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</si>
  <si>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</si>
  <si>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</si>
  <si>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</si>
  <si>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</si>
  <si>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</si>
  <si>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</si>
  <si>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</si>
  <si>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</si>
  <si>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</si>
  <si>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</si>
  <si>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</si>
  <si>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</si>
  <si>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</si>
  <si>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</si>
  <si>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</si>
  <si>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</si>
  <si>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</si>
  <si>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</si>
  <si>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</si>
  <si>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</si>
  <si>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</si>
  <si>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</si>
  <si>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</si>
  <si>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</si>
  <si>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</si>
  <si>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</si>
  <si>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</si>
  <si>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</si>
  <si>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</si>
  <si>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</si>
  <si>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</si>
  <si>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</si>
  <si>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</si>
  <si>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</si>
  <si>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</si>
  <si>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</si>
  <si>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</si>
  <si>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</si>
  <si>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</si>
  <si>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</si>
  <si>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</si>
  <si>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</si>
  <si>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</si>
  <si>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</si>
  <si>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</si>
  <si>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</si>
  <si>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</si>
  <si>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</si>
  <si>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</si>
  <si>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</si>
  <si>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</si>
  <si>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</si>
  <si>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</si>
  <si>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</si>
  <si>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</si>
  <si>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</si>
  <si>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</si>
  <si>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</si>
  <si>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</si>
  <si>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</si>
  <si>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</si>
  <si>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</si>
  <si>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</si>
  <si>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</si>
  <si>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</si>
  <si>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</si>
  <si>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</si>
  <si>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</si>
  <si>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</si>
  <si>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</si>
  <si>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</si>
  <si>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</si>
  <si>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</si>
  <si>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</si>
  <si>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</si>
  <si>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</si>
  <si>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</si>
  <si>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</si>
  <si>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</si>
  <si>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</si>
  <si>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</si>
  <si>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</si>
  <si>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</si>
  <si>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</si>
  <si>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</si>
  <si>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</si>
  <si>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</si>
  <si>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</si>
  <si>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</si>
  <si>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</si>
  <si>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</si>
  <si>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</si>
  <si>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</si>
  <si>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</si>
  <si>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</si>
  <si>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</si>
  <si>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</si>
  <si>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</si>
  <si>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</si>
  <si>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</si>
  <si>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</si>
  <si>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</si>
  <si>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</si>
  <si>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</si>
  <si>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</si>
  <si>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</si>
  <si>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</si>
  <si>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</si>
  <si>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</si>
  <si>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</si>
  <si>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</si>
  <si>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</si>
  <si>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</si>
  <si>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</si>
  <si>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</si>
  <si>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</si>
  <si>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</si>
  <si>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</si>
  <si>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</si>
  <si>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</si>
  <si>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</si>
  <si>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</si>
  <si>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</si>
  <si>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</si>
  <si>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</si>
  <si>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</si>
  <si>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</si>
  <si>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</si>
  <si>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</si>
  <si>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</si>
  <si>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</si>
  <si>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</si>
  <si>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</si>
  <si>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</si>
  <si>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</si>
  <si>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</si>
  <si>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</si>
  <si>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</si>
  <si>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</si>
  <si>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</si>
  <si>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</si>
  <si>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</si>
  <si>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</si>
  <si>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</si>
  <si>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</si>
  <si>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</si>
  <si>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</si>
  <si>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</si>
  <si>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</si>
  <si>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</si>
  <si>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</si>
  <si>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</si>
  <si>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</si>
  <si>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</si>
  <si>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</si>
  <si>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</si>
  <si>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</si>
  <si>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</si>
  <si>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</si>
  <si>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</si>
  <si>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</si>
  <si>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</si>
  <si>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</si>
  <si>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</si>
  <si>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</si>
  <si>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</si>
  <si>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</si>
  <si>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</si>
  <si>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</si>
  <si>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</si>
  <si>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</si>
  <si>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</si>
  <si>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</si>
  <si>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</si>
  <si>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</si>
  <si>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</si>
  <si>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</si>
  <si>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</si>
  <si>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</si>
  <si>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</si>
  <si>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</si>
  <si>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</si>
  <si>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</si>
  <si>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</si>
  <si>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</si>
  <si>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</si>
  <si>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</si>
  <si>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</si>
  <si>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</si>
  <si>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</si>
  <si>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</si>
  <si>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</si>
  <si>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</si>
  <si>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</si>
  <si>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</si>
  <si>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</si>
  <si>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</si>
  <si>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</si>
  <si>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</si>
  <si>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</si>
  <si>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</si>
  <si>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</si>
  <si>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</si>
  <si>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</si>
  <si>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</si>
  <si>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</si>
  <si>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</si>
  <si>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</si>
  <si>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</si>
  <si>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</si>
  <si>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</si>
  <si>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</si>
  <si>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</si>
  <si>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</si>
  <si>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</si>
  <si>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</si>
  <si>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</si>
  <si>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</si>
  <si>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</si>
  <si>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</si>
  <si>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</si>
  <si>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</si>
  <si>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</si>
  <si>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</si>
  <si>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</si>
  <si>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</si>
  <si>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</si>
  <si>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</si>
  <si>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</si>
  <si>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</si>
  <si>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</si>
  <si>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</si>
  <si>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</si>
  <si>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</si>
  <si>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</si>
  <si>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</si>
  <si>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</si>
  <si>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</si>
  <si>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</si>
  <si>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</si>
  <si>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</si>
  <si>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</si>
  <si>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</si>
  <si>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</si>
  <si>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</si>
  <si>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</si>
  <si>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</si>
  <si>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</si>
  <si>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</si>
  <si>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</si>
  <si>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</si>
  <si>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</si>
  <si>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</si>
  <si>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</si>
  <si>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</si>
  <si>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</si>
  <si>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</si>
  <si>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</si>
  <si>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</si>
  <si>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</si>
  <si>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</si>
  <si>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</si>
  <si>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</si>
  <si>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</si>
  <si>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</si>
  <si>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</si>
  <si>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</si>
  <si>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</si>
  <si>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</si>
  <si>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</si>
  <si>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</si>
  <si>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</si>
  <si>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</si>
  <si>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</si>
  <si>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</si>
  <si>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</si>
  <si>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</si>
  <si>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</si>
  <si>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</si>
  <si>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</si>
  <si>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</si>
  <si>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</si>
  <si>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</si>
  <si>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</si>
  <si>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</si>
  <si>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</si>
  <si>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</si>
  <si>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</si>
  <si>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</si>
  <si>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</si>
  <si>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</si>
  <si>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</si>
  <si>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</si>
  <si>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</si>
  <si>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</si>
  <si>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</si>
  <si>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</si>
  <si>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</si>
  <si>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</si>
  <si>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</si>
  <si>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</si>
  <si>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</si>
  <si>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</si>
  <si>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</si>
  <si>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</si>
  <si>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</si>
  <si>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</si>
  <si>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</si>
  <si>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</si>
  <si>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</si>
  <si>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</si>
  <si>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</si>
  <si>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</si>
  <si>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</si>
  <si>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</si>
  <si>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</si>
  <si>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</si>
  <si>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</si>
  <si>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</si>
  <si>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</si>
  <si>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</si>
  <si>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</si>
  <si>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</si>
  <si>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</si>
  <si>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</si>
  <si>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</si>
  <si>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</si>
  <si>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</si>
  <si>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</si>
  <si>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</si>
  <si>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</si>
  <si>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</si>
  <si>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</si>
  <si>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</si>
  <si>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</si>
  <si>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</si>
  <si>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</si>
  <si>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</si>
  <si>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</si>
  <si>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</si>
  <si>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</si>
  <si>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</si>
  <si>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</si>
  <si>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</si>
  <si>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</si>
  <si>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</si>
  <si>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</si>
  <si>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</si>
  <si>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</si>
  <si>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</si>
  <si>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</si>
  <si>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</si>
  <si>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</si>
  <si>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</si>
  <si>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</si>
  <si>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</si>
  <si>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</si>
  <si>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</si>
  <si>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</si>
  <si>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</si>
  <si>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</si>
  <si>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</si>
  <si>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</si>
  <si>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</si>
  <si>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</si>
  <si>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</si>
  <si>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</si>
  <si>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</si>
  <si>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</si>
  <si>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</si>
  <si>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</si>
  <si>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</si>
  <si>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</si>
  <si>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</si>
  <si>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</si>
  <si>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</si>
  <si>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</si>
  <si>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</si>
  <si>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</si>
  <si>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</si>
  <si>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</si>
  <si>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</si>
  <si>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</si>
  <si>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</si>
  <si>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</si>
  <si>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</si>
  <si>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</si>
  <si>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</si>
  <si>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</si>
  <si>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</si>
  <si>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</si>
  <si>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</si>
  <si>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</si>
  <si>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</si>
  <si>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</si>
  <si>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</si>
  <si>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</si>
  <si>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</si>
  <si>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</si>
  <si>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</si>
  <si>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</si>
  <si>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</si>
  <si>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</si>
  <si>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</si>
  <si>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</si>
  <si>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</si>
  <si>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</si>
  <si>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</si>
  <si>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</si>
  <si>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</si>
  <si>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</si>
  <si>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</si>
  <si>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</si>
  <si>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</si>
  <si>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</si>
  <si>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</si>
  <si>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</si>
  <si>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</si>
  <si>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</si>
  <si>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</si>
  <si>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</si>
  <si>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</si>
  <si>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</si>
  <si>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</si>
  <si>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</si>
  <si>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</si>
  <si>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</si>
  <si>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</si>
  <si>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</si>
  <si>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</si>
  <si>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</si>
  <si>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</si>
  <si>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</si>
  <si>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</si>
  <si>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</si>
  <si>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</si>
  <si>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</si>
  <si>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</si>
  <si>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</si>
  <si>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</si>
  <si>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</si>
  <si>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</si>
  <si>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</si>
  <si>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</si>
  <si>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</si>
  <si>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</si>
  <si>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</si>
  <si>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</si>
  <si>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</si>
  <si>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</si>
  <si>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</si>
  <si>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</si>
  <si>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</si>
  <si>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</si>
  <si>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</si>
  <si>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</si>
  <si>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</si>
  <si>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</si>
  <si>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</si>
  <si>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</si>
  <si>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</si>
  <si>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</si>
  <si>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</si>
  <si>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</si>
  <si>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</si>
  <si>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</si>
  <si>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</si>
  <si>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</si>
  <si>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</si>
  <si>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</si>
  <si>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</si>
  <si>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</si>
  <si>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</si>
  <si>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</si>
  <si>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</si>
  <si>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</si>
  <si>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</si>
  <si>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</si>
  <si>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</si>
  <si>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</si>
  <si>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</si>
  <si>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</si>
  <si>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</si>
  <si>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</si>
  <si>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</si>
  <si>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</si>
  <si>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</si>
  <si>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</si>
  <si>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</si>
  <si>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</si>
  <si>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</si>
  <si>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</si>
  <si>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</si>
  <si>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</si>
  <si>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</si>
  <si>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</si>
  <si>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</si>
  <si>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</si>
  <si>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</si>
  <si>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</si>
  <si>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</si>
  <si>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</si>
  <si>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</si>
  <si>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</si>
  <si>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</si>
  <si>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</si>
  <si>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</si>
  <si>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</si>
  <si>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</si>
  <si>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</si>
  <si>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</si>
  <si>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</si>
  <si>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</si>
  <si>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</si>
  <si>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</si>
  <si>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</si>
  <si>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</si>
  <si>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</si>
  <si>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</si>
  <si>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</si>
  <si>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</si>
  <si>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</si>
  <si>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</si>
  <si>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</si>
  <si>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</si>
  <si>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</si>
  <si>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</si>
  <si>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</si>
  <si>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</si>
  <si>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</si>
  <si>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</si>
  <si>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</si>
  <si>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</si>
  <si>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</si>
  <si>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</si>
  <si>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</si>
  <si>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</si>
  <si>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</si>
  <si>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</si>
  <si>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</si>
  <si>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</si>
  <si>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</si>
  <si>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</si>
  <si>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</si>
  <si>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</si>
  <si>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</si>
  <si>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</si>
  <si>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</si>
  <si>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</si>
  <si>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</si>
  <si>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</si>
  <si>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</si>
  <si>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</si>
  <si>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</si>
  <si>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</si>
  <si>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</si>
  <si>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</si>
  <si>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</si>
  <si>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</si>
  <si>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</si>
  <si>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</si>
  <si>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</si>
  <si>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</si>
  <si>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</si>
  <si>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</si>
  <si>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</si>
  <si>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</si>
  <si>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</si>
  <si>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</si>
  <si>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</si>
  <si>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</si>
  <si>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</si>
  <si>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</si>
  <si>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</si>
  <si>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</si>
  <si>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</si>
  <si>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</si>
  <si>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</si>
  <si>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</si>
  <si>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</si>
  <si>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</si>
  <si>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</si>
  <si>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</si>
  <si>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</si>
  <si>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</si>
  <si>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</si>
  <si>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</si>
  <si>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</si>
  <si>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</si>
  <si>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</si>
  <si>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</si>
  <si>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</si>
  <si>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</si>
  <si>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</si>
  <si>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</si>
  <si>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</si>
  <si>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</si>
  <si>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</si>
  <si>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</si>
  <si>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</si>
  <si>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</si>
  <si>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</si>
  <si>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</si>
  <si>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</si>
  <si>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</si>
  <si>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</si>
  <si>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</si>
  <si>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</si>
  <si>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</si>
  <si>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</si>
  <si>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</si>
  <si>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</si>
  <si>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</si>
  <si>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</si>
  <si>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</si>
  <si>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</si>
  <si>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</si>
  <si>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</si>
  <si>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</si>
  <si>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</si>
  <si>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</si>
  <si>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</si>
  <si>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</si>
  <si>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</si>
  <si>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</si>
  <si>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</si>
  <si>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</si>
  <si>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</si>
  <si>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</si>
  <si>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</si>
  <si>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</si>
  <si>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</si>
  <si>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</si>
  <si>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</si>
  <si>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</si>
  <si>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</si>
  <si>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</si>
  <si>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</si>
  <si>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</si>
  <si>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</si>
  <si>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</si>
  <si>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</si>
  <si>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</si>
  <si>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</si>
  <si>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</si>
  <si>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</si>
  <si>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</si>
  <si>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</si>
  <si>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</si>
  <si>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</si>
  <si>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</si>
  <si>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</si>
  <si>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</si>
  <si>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</si>
  <si>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</si>
  <si>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</si>
  <si>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</si>
  <si>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</si>
  <si>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</si>
  <si>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</si>
  <si>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</si>
  <si>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</si>
  <si>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</si>
  <si>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</si>
  <si>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</si>
  <si>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</si>
  <si>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</si>
  <si>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</si>
  <si>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</si>
  <si>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</si>
  <si>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</si>
  <si>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</si>
  <si>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</si>
  <si>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</si>
  <si>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</si>
  <si>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</si>
  <si>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</si>
  <si>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</si>
  <si>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</si>
  <si>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</si>
  <si>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</si>
  <si>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</si>
  <si>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</si>
  <si>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</si>
  <si>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</si>
  <si>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</si>
  <si>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</si>
  <si>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</si>
  <si>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</si>
  <si>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</si>
  <si>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</si>
  <si>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</si>
  <si>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</si>
  <si>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</si>
  <si>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</si>
  <si>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</si>
  <si>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</si>
  <si>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</si>
  <si>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</si>
  <si>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</si>
  <si>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</si>
  <si>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</si>
  <si>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</si>
  <si>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</si>
  <si>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</si>
  <si>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</si>
  <si>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</si>
  <si>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</si>
  <si>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</si>
  <si>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</si>
  <si>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</si>
  <si>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</si>
  <si>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</si>
  <si>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</si>
  <si>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</si>
  <si>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</si>
  <si>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</si>
  <si>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</si>
  <si>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</si>
  <si>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</si>
  <si>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</si>
  <si>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</si>
  <si>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</si>
  <si>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</si>
  <si>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</si>
  <si>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</si>
  <si>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</si>
  <si>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</si>
  <si>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</si>
  <si>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</si>
  <si>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</si>
  <si>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</si>
  <si>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</si>
  <si>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</si>
  <si>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</si>
  <si>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</si>
  <si>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</si>
  <si>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</si>
  <si>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</si>
  <si>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</si>
  <si>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</si>
  <si>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</si>
  <si>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</si>
  <si>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</si>
  <si>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</si>
  <si>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</si>
  <si>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</si>
  <si>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</si>
  <si>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</si>
  <si>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</si>
  <si>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</si>
  <si>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</si>
  <si>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</si>
  <si>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</si>
  <si>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</si>
  <si>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</si>
  <si>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</si>
  <si>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</si>
  <si>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</si>
  <si>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</si>
  <si>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</si>
  <si>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</si>
  <si>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</si>
  <si>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</si>
  <si>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</si>
  <si>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</si>
  <si>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</si>
  <si>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</si>
  <si>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</si>
  <si>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</si>
  <si>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</si>
  <si>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</si>
  <si>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</si>
  <si>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</si>
  <si>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</si>
  <si>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</si>
  <si>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</si>
  <si>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</si>
  <si>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</si>
  <si>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</si>
  <si>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</si>
  <si>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</si>
  <si>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</si>
  <si>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</si>
  <si>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</si>
  <si>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</si>
  <si>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</si>
  <si>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</si>
  <si>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</si>
  <si>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</si>
  <si>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</si>
  <si>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</si>
  <si>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</si>
  <si>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</si>
  <si>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</si>
  <si>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</si>
  <si>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</si>
  <si>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</si>
  <si>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</si>
  <si>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</si>
  <si>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</si>
  <si>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</si>
  <si>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</si>
  <si>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</si>
  <si>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</si>
  <si>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</si>
  <si>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</si>
  <si>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</si>
  <si>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</si>
  <si>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</si>
  <si>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</si>
  <si>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</si>
  <si>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</si>
  <si>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</si>
  <si>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</si>
  <si>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</si>
  <si>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</si>
  <si>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</si>
  <si>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</si>
  <si>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</si>
  <si>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</si>
  <si>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</si>
  <si>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</si>
  <si>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</si>
  <si>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</si>
  <si>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</si>
  <si>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</si>
  <si>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</si>
  <si>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</si>
  <si>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</si>
  <si>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</si>
  <si>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</si>
  <si>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</si>
  <si>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</si>
  <si>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</si>
  <si>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</si>
  <si>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</si>
  <si>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</si>
  <si>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</si>
  <si>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</si>
  <si>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</si>
  <si>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</si>
  <si>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</si>
  <si>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</si>
  <si>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</si>
  <si>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</si>
  <si>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</si>
  <si>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</si>
  <si>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</si>
  <si>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</si>
  <si>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</si>
  <si>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</si>
  <si>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</si>
  <si>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</si>
  <si>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</si>
  <si>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</si>
  <si>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</si>
  <si>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</si>
  <si>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</si>
  <si>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</si>
  <si>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</si>
  <si>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</si>
  <si>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</si>
  <si>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</si>
  <si>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</si>
  <si>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</si>
  <si>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</si>
  <si>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</si>
  <si>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</si>
  <si>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</si>
  <si>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</si>
  <si>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</si>
  <si>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</si>
  <si>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</si>
  <si>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</si>
  <si>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</si>
  <si>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</si>
  <si>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</si>
  <si>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</si>
  <si>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</si>
  <si>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</si>
  <si>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</si>
  <si>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</si>
  <si>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</si>
  <si>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</si>
  <si>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</si>
  <si>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</si>
  <si>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</si>
  <si>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</si>
  <si>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</si>
  <si>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</si>
  <si>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</si>
  <si>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</si>
  <si>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</si>
  <si>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</si>
  <si>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</si>
  <si>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</si>
  <si>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</si>
  <si>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</si>
  <si>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</si>
  <si>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</si>
  <si>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</si>
  <si>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</si>
  <si>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</si>
  <si>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</si>
  <si>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</si>
  <si>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</si>
  <si>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</si>
  <si>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</si>
  <si>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</si>
  <si>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</si>
  <si>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</si>
  <si>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</si>
  <si>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</si>
  <si>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</si>
  <si>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</si>
  <si>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</si>
  <si>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</si>
  <si>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</si>
  <si>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</si>
  <si>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</si>
  <si>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</si>
  <si>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</si>
  <si>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</si>
  <si>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</si>
  <si>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</si>
  <si>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</si>
  <si>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</si>
  <si>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</si>
  <si>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</si>
  <si>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</si>
  <si>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</si>
  <si>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</si>
  <si>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</si>
  <si>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</si>
  <si>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</si>
  <si>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</si>
  <si>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</si>
  <si>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</si>
  <si>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</si>
  <si>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</si>
  <si>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</si>
  <si>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</si>
  <si>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</si>
  <si>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</si>
  <si>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</si>
  <si>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</si>
  <si>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</si>
  <si>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</si>
  <si>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</si>
  <si>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</si>
  <si>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</si>
  <si>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</si>
  <si>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</si>
  <si>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</si>
  <si>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</si>
  <si>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</si>
  <si>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</si>
  <si>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</si>
  <si>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</si>
  <si>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</si>
  <si>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</si>
  <si>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</si>
  <si>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</si>
  <si>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</si>
  <si>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</si>
  <si>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</si>
  <si>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</si>
  <si>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</si>
  <si>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</si>
  <si>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</si>
  <si>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</si>
  <si>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</si>
  <si>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</si>
  <si>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</si>
  <si>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</si>
  <si>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</si>
  <si>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</si>
  <si>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</si>
  <si>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</si>
  <si>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</si>
  <si>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</si>
  <si>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</si>
  <si>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</si>
  <si>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</si>
  <si>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</si>
  <si>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</si>
  <si>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</si>
  <si>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</si>
  <si>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</si>
  <si>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</si>
  <si>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</si>
  <si>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</si>
  <si>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</si>
  <si>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</si>
  <si>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</si>
  <si>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</si>
  <si>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</si>
  <si>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</si>
  <si>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</si>
  <si>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</si>
  <si>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</si>
  <si>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</si>
  <si>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</si>
  <si>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</si>
  <si>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</si>
  <si>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</si>
  <si>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</si>
  <si>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</si>
  <si>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</si>
  <si>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</si>
  <si>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</si>
  <si>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</si>
  <si>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</si>
  <si>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</si>
  <si>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</si>
  <si>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</si>
  <si>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</si>
  <si>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</si>
  <si>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</si>
  <si>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</si>
  <si>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</si>
  <si>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</si>
  <si>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</si>
  <si>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</si>
  <si>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</si>
  <si>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</si>
  <si>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</si>
  <si>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</si>
  <si>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</si>
  <si>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</si>
  <si>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</si>
  <si>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</si>
  <si>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</si>
  <si>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</si>
  <si>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</si>
  <si>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</si>
  <si>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</si>
  <si>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</si>
  <si>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</si>
  <si>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</si>
  <si>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</si>
  <si>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</si>
  <si>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</si>
  <si>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</si>
  <si>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</si>
  <si>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</si>
  <si>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</si>
  <si>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</si>
  <si>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</si>
  <si>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</si>
  <si>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</si>
  <si>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</si>
  <si>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</si>
  <si>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</si>
  <si>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</si>
  <si>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</si>
  <si>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</si>
  <si>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</si>
  <si>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</si>
  <si>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</si>
  <si>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</si>
  <si>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</si>
  <si>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</si>
  <si>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</si>
  <si>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</si>
  <si>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</si>
  <si>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</si>
  <si>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</si>
  <si>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</si>
  <si>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</si>
  <si>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</si>
  <si>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</si>
  <si>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</si>
  <si>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</si>
  <si>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</si>
  <si>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</si>
  <si>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</si>
  <si>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</si>
  <si>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</si>
  <si>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</si>
  <si>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</si>
  <si>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</si>
  <si>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</si>
  <si>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</si>
  <si>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</si>
  <si>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</si>
  <si>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</si>
  <si>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</si>
  <si>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</si>
  <si>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</si>
  <si>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</si>
  <si>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</si>
  <si>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</si>
  <si>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</si>
  <si>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</si>
  <si>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</si>
  <si>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</si>
  <si>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</si>
  <si>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</si>
  <si>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</si>
  <si>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</si>
  <si>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</si>
  <si>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</si>
  <si>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</si>
  <si>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</si>
  <si>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</si>
  <si>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</si>
  <si>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</si>
  <si>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</si>
  <si>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</si>
  <si>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</si>
  <si>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</si>
  <si>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</si>
  <si>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</si>
  <si>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</si>
  <si>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</si>
  <si>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</si>
  <si>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</si>
  <si>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</si>
  <si>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</si>
  <si>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</si>
  <si>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</si>
  <si>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</si>
  <si>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</si>
  <si>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</si>
  <si>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</si>
  <si>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</si>
  <si>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</si>
  <si>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</si>
  <si>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</si>
  <si>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</si>
  <si>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</si>
  <si>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</si>
  <si>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</si>
  <si>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</si>
  <si>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</si>
  <si>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</si>
  <si>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</si>
  <si>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</si>
  <si>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</si>
  <si>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</si>
  <si>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</si>
  <si>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</si>
  <si>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</si>
  <si>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</si>
  <si>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</si>
  <si>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</si>
  <si>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</si>
  <si>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</si>
  <si>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</si>
  <si>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</si>
  <si>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</si>
  <si>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</si>
  <si>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</si>
  <si>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</si>
  <si>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</si>
  <si>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</si>
  <si>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</si>
  <si>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</si>
  <si>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</si>
  <si>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</si>
  <si>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</si>
  <si>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</si>
  <si>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</si>
  <si>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</si>
  <si>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</si>
  <si>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</si>
  <si>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</si>
  <si>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</si>
  <si>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</si>
  <si>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</si>
  <si>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</si>
  <si>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</si>
  <si>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</si>
  <si>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</si>
  <si>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</si>
  <si>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</si>
  <si>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</si>
  <si>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</si>
  <si>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</si>
  <si>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</si>
  <si>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</si>
  <si>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</si>
  <si>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</si>
  <si>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</si>
  <si>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</si>
  <si>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</si>
  <si>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</si>
  <si>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</si>
  <si>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</si>
  <si>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</si>
  <si>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</si>
  <si>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</si>
  <si>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</si>
  <si>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</si>
  <si>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</si>
  <si>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</si>
  <si>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</si>
  <si>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</si>
  <si>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</si>
  <si>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</si>
  <si>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</si>
  <si>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</si>
  <si>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</si>
  <si>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</si>
  <si>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</si>
  <si>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</si>
  <si>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</si>
  <si>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</si>
  <si>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</si>
  <si>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</si>
  <si>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</si>
  <si>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</si>
  <si>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</si>
  <si>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</si>
  <si>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</si>
  <si>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</si>
  <si>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</si>
  <si>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</si>
  <si>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</si>
  <si>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</si>
  <si>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</si>
  <si>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</si>
  <si>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</si>
  <si>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</si>
  <si>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</si>
  <si>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</si>
  <si>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</si>
  <si>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</si>
  <si>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</si>
  <si>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</si>
  <si>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</si>
  <si>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</si>
  <si>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</si>
  <si>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</si>
  <si>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</si>
  <si>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</si>
  <si>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</si>
  <si>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</si>
  <si>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</si>
  <si>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</si>
  <si>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</si>
  <si>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</si>
  <si>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</si>
  <si>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</si>
  <si>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</si>
  <si>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</si>
  <si>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</si>
  <si>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</si>
  <si>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</si>
  <si>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</si>
  <si>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</si>
  <si>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</si>
  <si>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</si>
  <si>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</si>
  <si>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</si>
  <si>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</si>
  <si>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</si>
  <si>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</si>
  <si>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</si>
  <si>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</si>
  <si>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</si>
  <si>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</si>
  <si>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</si>
  <si>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</si>
  <si>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</si>
  <si>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</si>
  <si>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</si>
  <si>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</si>
  <si>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</si>
  <si>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</si>
  <si>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</si>
  <si>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</si>
  <si>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</si>
  <si>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</si>
  <si>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</si>
  <si>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</si>
  <si>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</si>
  <si>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</si>
  <si>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</si>
  <si>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</si>
  <si>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</si>
  <si>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</si>
  <si>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</si>
  <si>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</si>
  <si>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</si>
  <si>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</si>
  <si>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</si>
  <si>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</si>
  <si>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</si>
  <si>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</si>
  <si>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</si>
  <si>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</si>
  <si>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</si>
  <si>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</si>
  <si>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</si>
  <si>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</si>
  <si>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</si>
  <si>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</si>
  <si>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</si>
  <si>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</si>
  <si>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</si>
  <si>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</si>
  <si>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</si>
  <si>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</si>
  <si>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</si>
  <si>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</si>
  <si>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</si>
  <si>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</si>
  <si>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</si>
  <si>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</si>
  <si>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</si>
  <si>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</si>
  <si>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</si>
  <si>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</si>
  <si>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</si>
  <si>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</si>
  <si>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</si>
  <si>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</si>
  <si>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</si>
  <si>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</si>
  <si>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</si>
  <si>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</si>
  <si>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</si>
  <si>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</si>
  <si>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</si>
  <si>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</si>
  <si>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</si>
  <si>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</si>
  <si>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</si>
  <si>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</si>
  <si>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</si>
  <si>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</si>
  <si>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</si>
  <si>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</si>
  <si>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</si>
  <si>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</si>
  <si>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</si>
  <si>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</si>
  <si>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</si>
  <si>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</si>
  <si>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</si>
  <si>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</si>
  <si>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</si>
  <si>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</si>
  <si>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</si>
  <si>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</si>
  <si>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</si>
  <si>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</si>
  <si>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</si>
  <si>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</si>
  <si>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</si>
  <si>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</si>
  <si>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</si>
  <si>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</si>
  <si>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</si>
  <si>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</si>
  <si>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</si>
  <si>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</si>
  <si>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</si>
  <si>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</si>
  <si>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</si>
  <si>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</si>
  <si>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</si>
  <si>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</si>
  <si>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</si>
  <si>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</si>
  <si>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</si>
  <si>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</si>
  <si>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</si>
  <si>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</si>
  <si>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</si>
  <si>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</si>
  <si>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</si>
  <si>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</si>
  <si>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</si>
  <si>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</si>
  <si>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</si>
  <si>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</si>
  <si>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</si>
  <si>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</si>
  <si>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</si>
  <si>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</si>
  <si>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</si>
  <si>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</si>
  <si>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</si>
  <si>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</si>
  <si>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</si>
  <si>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</si>
  <si>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</si>
  <si>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</si>
  <si>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</si>
  <si>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</si>
  <si>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</si>
  <si>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</si>
  <si>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</si>
  <si>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</si>
  <si>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</si>
  <si>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</si>
  <si>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</si>
  <si>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</si>
  <si>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</si>
  <si>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</si>
  <si>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</si>
  <si>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</si>
  <si>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</si>
  <si>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</si>
  <si>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</si>
  <si>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</si>
  <si>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</si>
  <si>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</si>
  <si>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</si>
  <si>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</si>
  <si>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</si>
  <si>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</si>
  <si>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</si>
  <si>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</si>
  <si>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</si>
  <si>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</si>
  <si>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</si>
  <si>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</si>
  <si>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</si>
  <si>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</si>
  <si>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</si>
  <si>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</si>
  <si>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</si>
  <si>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</si>
  <si>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</si>
  <si>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</si>
  <si>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</si>
  <si>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</si>
  <si>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</si>
  <si>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</si>
  <si>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</si>
  <si>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</si>
  <si>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</si>
  <si>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</si>
  <si>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</si>
  <si>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</si>
  <si>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</si>
  <si>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</si>
  <si>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</si>
  <si>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</si>
  <si>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</si>
  <si>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</si>
  <si>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</si>
  <si>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</si>
  <si>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</si>
  <si>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</si>
  <si>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</si>
  <si>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</si>
  <si>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</si>
  <si>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</si>
  <si>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</si>
  <si>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</si>
  <si>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</si>
  <si>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</si>
  <si>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</si>
  <si>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</si>
  <si>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</si>
  <si>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</si>
  <si>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</si>
  <si>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</si>
  <si>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</si>
  <si>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</si>
  <si>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</si>
  <si>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</si>
  <si>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</si>
  <si>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</si>
  <si>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</si>
  <si>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</si>
  <si>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</si>
  <si>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</si>
  <si>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</si>
  <si>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</si>
  <si>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</si>
  <si>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</si>
  <si>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</si>
  <si>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</si>
  <si>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</si>
  <si>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</si>
  <si>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</si>
  <si>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</si>
  <si>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</si>
  <si>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</si>
  <si>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</si>
  <si>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</si>
  <si>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</si>
  <si>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</si>
  <si>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</si>
  <si>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</si>
  <si>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</si>
  <si>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</si>
  <si>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</si>
  <si>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</si>
  <si>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</si>
  <si>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</si>
  <si>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</si>
  <si>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</si>
  <si>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</si>
  <si>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</si>
  <si>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</si>
  <si>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</si>
  <si>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</si>
  <si>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</si>
  <si>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</si>
  <si>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</si>
  <si>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</si>
  <si>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</si>
  <si>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</si>
  <si>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</si>
  <si>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</si>
  <si>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</si>
  <si>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</si>
  <si>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</si>
  <si>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</si>
  <si>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</si>
  <si>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</si>
  <si>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</si>
  <si>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</si>
  <si>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</si>
  <si>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</si>
  <si>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</si>
  <si>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</si>
  <si>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</si>
  <si>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</si>
  <si>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</si>
  <si>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</si>
  <si>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</si>
  <si>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</si>
  <si>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</si>
  <si>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</si>
  <si>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</si>
  <si>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</si>
  <si>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</si>
  <si>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</si>
  <si>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</si>
  <si>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</si>
  <si>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</si>
  <si>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</si>
  <si>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</si>
  <si>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</si>
  <si>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</si>
  <si>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</si>
  <si>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</si>
  <si>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</si>
  <si>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</si>
  <si>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</si>
  <si>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</si>
  <si>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</si>
  <si>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</si>
  <si>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</si>
  <si>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</si>
  <si>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</si>
  <si>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</si>
  <si>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</si>
  <si>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</si>
  <si>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</si>
  <si>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</si>
  <si>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</si>
  <si>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</si>
  <si>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</si>
  <si>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</si>
  <si>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</si>
  <si>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</si>
  <si>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</si>
  <si>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</si>
  <si>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</si>
  <si>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</si>
  <si>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</si>
  <si>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</si>
  <si>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</si>
  <si>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</si>
  <si>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</si>
  <si>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</si>
  <si>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</si>
  <si>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</si>
  <si>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</si>
  <si>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</si>
  <si>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</si>
  <si>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</si>
  <si>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</si>
  <si>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</si>
  <si>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</si>
  <si>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</si>
  <si>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</si>
  <si>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</si>
  <si>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</si>
  <si>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</si>
  <si>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</si>
  <si>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</si>
  <si>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</si>
  <si>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</si>
  <si>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</si>
  <si>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</si>
  <si>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</si>
  <si>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</si>
  <si>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</si>
  <si>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</si>
  <si>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</si>
  <si>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</si>
  <si>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</si>
  <si>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</si>
  <si>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</si>
  <si>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</si>
  <si>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</si>
  <si>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</si>
  <si>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</si>
  <si>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</si>
  <si>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</si>
  <si>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</si>
  <si>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</si>
  <si>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</si>
  <si>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</si>
  <si>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</si>
  <si>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</si>
  <si>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</si>
  <si>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</si>
  <si>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</si>
  <si>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</si>
  <si>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</si>
  <si>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</si>
  <si>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</si>
  <si>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</si>
  <si>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</si>
  <si>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</si>
  <si>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</si>
  <si>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</si>
  <si>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</si>
  <si>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</si>
  <si>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</si>
  <si>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</si>
  <si>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</si>
  <si>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</si>
  <si>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</si>
  <si>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</si>
  <si>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</si>
  <si>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</si>
  <si>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</si>
  <si>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</si>
  <si>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</si>
  <si>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</si>
  <si>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</si>
  <si>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</si>
  <si>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</si>
  <si>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</si>
  <si>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</si>
  <si>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</si>
  <si>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</si>
  <si>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</si>
  <si>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</si>
  <si>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</si>
  <si>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</si>
  <si>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</si>
  <si>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</si>
  <si>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</si>
  <si>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</si>
  <si>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</si>
  <si>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</si>
  <si>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</si>
  <si>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</si>
  <si>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</si>
  <si>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</si>
  <si>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</si>
  <si>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</si>
  <si>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</si>
  <si>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</si>
  <si>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</si>
  <si>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</si>
  <si>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</si>
  <si>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</si>
  <si>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</si>
  <si>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</si>
  <si>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</si>
  <si>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</si>
  <si>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</si>
  <si>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</si>
  <si>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</si>
  <si>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</si>
  <si>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</si>
  <si>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</si>
  <si>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</si>
  <si>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</si>
  <si>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</si>
  <si>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</si>
  <si>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</si>
  <si>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</si>
  <si>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</si>
  <si>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</si>
  <si>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</si>
  <si>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</si>
  <si>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</si>
  <si>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</si>
  <si>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</si>
  <si>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</si>
  <si>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</si>
  <si>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</si>
  <si>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</si>
  <si>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</si>
  <si>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</si>
  <si>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</si>
  <si>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</si>
  <si>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</si>
  <si>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</si>
  <si>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</si>
  <si>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</si>
  <si>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</si>
  <si>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</si>
  <si>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</si>
  <si>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</si>
  <si>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</si>
  <si>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</si>
  <si>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</si>
  <si>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</si>
  <si>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</si>
  <si>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</si>
  <si>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</si>
  <si>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</si>
  <si>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</si>
  <si>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</si>
  <si>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</si>
  <si>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</si>
  <si>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</si>
  <si>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</si>
  <si>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</si>
  <si>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</si>
  <si>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</si>
  <si>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</si>
  <si>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</si>
  <si>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</si>
  <si>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</si>
  <si>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</si>
  <si>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</si>
  <si>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</si>
  <si>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</si>
  <si>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</si>
  <si>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</si>
  <si>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</si>
  <si>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</si>
  <si>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</si>
  <si>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</si>
  <si>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</si>
  <si>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</si>
  <si>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</si>
  <si>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</si>
  <si>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</si>
  <si>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</si>
  <si>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</si>
  <si>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</si>
  <si>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</si>
  <si>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</si>
  <si>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</si>
  <si>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</si>
  <si>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</si>
  <si>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</si>
  <si>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</si>
  <si>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</si>
  <si>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</si>
  <si>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</si>
  <si>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</si>
  <si>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</si>
  <si>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</si>
  <si>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</si>
  <si>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</si>
  <si>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</si>
  <si>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</si>
  <si>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</si>
  <si>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</si>
  <si>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</si>
  <si>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</si>
  <si>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</si>
  <si>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</si>
  <si>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</si>
  <si>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</si>
  <si>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</si>
  <si>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</si>
  <si>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</si>
  <si>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</si>
  <si>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</si>
  <si>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</si>
  <si>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</si>
  <si>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</si>
  <si>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</si>
  <si>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</si>
  <si>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</si>
  <si>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</si>
  <si>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</si>
  <si>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</si>
  <si>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</si>
  <si>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</si>
  <si>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</si>
  <si>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</si>
  <si>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</si>
  <si>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</si>
  <si>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</si>
  <si>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</si>
  <si>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</si>
  <si>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</si>
  <si>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</si>
  <si>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</si>
  <si>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</si>
  <si>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</si>
  <si>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</si>
  <si>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</si>
  <si>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</si>
  <si>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</si>
  <si>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</si>
  <si>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</si>
  <si>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</si>
  <si>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</si>
  <si>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</si>
  <si>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</si>
  <si>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</si>
  <si>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</si>
  <si>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</si>
  <si>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</si>
  <si>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</si>
  <si>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</si>
  <si>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</si>
  <si>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</si>
  <si>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</si>
  <si>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</si>
  <si>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</si>
  <si>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</si>
  <si>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</si>
  <si>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</si>
  <si>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</si>
  <si>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</si>
  <si>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</si>
  <si>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</si>
  <si>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</si>
  <si>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</si>
  <si>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</si>
  <si>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</si>
  <si>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</si>
  <si>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</si>
  <si>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</si>
  <si>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</si>
  <si>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</si>
  <si>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</si>
  <si>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</si>
  <si>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</si>
  <si>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</si>
  <si>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</si>
  <si>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</si>
  <si>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</si>
  <si>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</si>
  <si>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</si>
  <si>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</si>
  <si>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</si>
  <si>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</si>
  <si>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</si>
  <si>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</si>
  <si>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</si>
  <si>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</si>
  <si>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</si>
  <si>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</si>
  <si>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</si>
  <si>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</si>
  <si>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</si>
  <si>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</si>
  <si>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</si>
  <si>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</si>
  <si>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</si>
  <si>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</si>
  <si>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</si>
  <si>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</si>
  <si>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</si>
  <si>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</si>
  <si>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</si>
  <si>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</si>
  <si>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</si>
  <si>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</si>
  <si>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</si>
  <si>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</si>
  <si>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</si>
  <si>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</si>
  <si>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</si>
  <si>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</si>
  <si>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</si>
  <si>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</si>
  <si>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</si>
  <si>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</si>
  <si>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</si>
  <si>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</si>
  <si>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</si>
  <si>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</si>
  <si>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</si>
  <si>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</si>
  <si>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</si>
  <si>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</si>
  <si>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</si>
  <si>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</si>
  <si>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</si>
  <si>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</si>
  <si>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</si>
  <si>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</si>
  <si>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</si>
  <si>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</si>
  <si>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</si>
  <si>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</si>
  <si>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</si>
  <si>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</si>
  <si>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</si>
  <si>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</si>
  <si>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</si>
  <si>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</si>
  <si>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</si>
  <si>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</si>
  <si>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</si>
  <si>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</si>
  <si>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</si>
  <si>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</si>
  <si>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</si>
  <si>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</si>
  <si>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</si>
  <si>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</si>
  <si>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</si>
  <si>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</si>
  <si>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</si>
  <si>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</si>
  <si>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</si>
  <si>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</si>
  <si>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</si>
  <si>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</si>
  <si>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</si>
  <si>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</si>
  <si>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</si>
  <si>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</si>
  <si>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</si>
  <si>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</si>
  <si>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</si>
  <si>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</si>
  <si>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</si>
  <si>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</si>
  <si>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</si>
  <si>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</si>
  <si>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</si>
  <si>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</si>
  <si>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</si>
  <si>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</si>
  <si>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</si>
  <si>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</si>
  <si>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</si>
  <si>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</si>
  <si>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</si>
  <si>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</si>
  <si>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</si>
  <si>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</si>
  <si>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</si>
  <si>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</si>
  <si>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</si>
  <si>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</si>
  <si>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</si>
  <si>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</si>
  <si>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</si>
  <si>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</si>
  <si>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</si>
  <si>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</si>
  <si>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</si>
  <si>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</si>
  <si>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</si>
  <si>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</si>
  <si>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</si>
  <si>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</si>
  <si>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</si>
  <si>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</si>
  <si>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</si>
  <si>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</si>
  <si>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</si>
  <si>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</si>
  <si>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</si>
  <si>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</si>
  <si>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</si>
  <si>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</si>
  <si>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</si>
  <si>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average_donation</t>
  </si>
  <si>
    <t>Sub-Category</t>
  </si>
  <si>
    <t>Parent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</si>
  <si>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</si>
  <si>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</si>
  <si>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</si>
  <si>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</si>
  <si>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</si>
  <si>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</si>
  <si>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</si>
  <si>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</si>
  <si>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</si>
  <si>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</si>
  <si>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</si>
  <si>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</si>
  <si>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</si>
  <si>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</si>
  <si>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</si>
  <si>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</si>
  <si>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</si>
  <si>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</si>
  <si>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</si>
  <si>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</si>
  <si>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</si>
  <si>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</si>
  <si>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</si>
  <si>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</si>
  <si>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</si>
  <si>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</si>
  <si>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</si>
  <si>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</si>
  <si>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</si>
  <si>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</si>
  <si>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</si>
  <si>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</si>
  <si>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</si>
  <si>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</si>
  <si>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</si>
  <si>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</si>
  <si>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Column Labels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</si>
  <si>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</si>
  <si>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</si>
  <si>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</si>
  <si>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</si>
  <si>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</si>
  <si>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</si>
  <si>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</si>
  <si>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</si>
  <si>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</si>
  <si>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</si>
  <si>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</si>
  <si>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</si>
  <si>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</si>
  <si>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</si>
  <si>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</si>
  <si>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</si>
  <si>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</si>
  <si>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</si>
  <si>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</si>
  <si>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</si>
  <si>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</si>
  <si>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</si>
  <si>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</si>
  <si>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</si>
  <si>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</si>
  <si>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</si>
  <si>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</si>
  <si>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</si>
  <si>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</si>
  <si>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</si>
  <si>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</si>
  <si>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</si>
  <si>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</si>
  <si>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</si>
  <si>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</si>
  <si>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</si>
  <si>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</si>
  <si>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Backers</t>
  </si>
  <si>
    <t>Successful Mean</t>
  </si>
  <si>
    <t>Successful Median</t>
  </si>
  <si>
    <t>Successful Minimum</t>
  </si>
  <si>
    <t>Successful Maximum</t>
  </si>
  <si>
    <t>Successful Variance</t>
  </si>
  <si>
    <t>Successful</t>
  </si>
  <si>
    <t>Successful StdDev</t>
  </si>
  <si>
    <t>Failed Mean</t>
  </si>
  <si>
    <t>Failed Median</t>
  </si>
  <si>
    <t>Failed Maximum</t>
  </si>
  <si>
    <t>Failed Minimum</t>
  </si>
  <si>
    <t>Failed Variance</t>
  </si>
  <si>
    <t>Failed StdDev</t>
  </si>
  <si>
    <t>Successful Mode</t>
  </si>
  <si>
    <t>Failed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</si>
</sst>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/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0" fillId="0" borderId="0" xfId="0" applyNumberFormat="1"/>
    <xf numFmtId="4" fontId="16" fillId="0" borderId="0" xfId="0" applyNumberFormat="1" applyFont="1" applyAlignment="1">
      <alignment horizontal="center"/>
    </xf>
    <xf numFmtId="4" fontId="0" fillId="0" borderId="0" xfId="0" applyNumberFormat="1"/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16" fillId="0" borderId="0" xfId="0" applyNumberFormat="1" applyFont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lef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 Funding Book (Active).xlsx]PivotTable - Country Filter!PivotTable3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'PivotTable - Country Filter'!$B$4:$B$5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'PivotTable - Country Filter'!$A$6:$A$15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'PivotTable - Country Filter'!$B$6:$B$15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6D-47D2-9106-1DA861A9E40D}"/>
            </c:ext>
          </c:extLst>
        </c:ser>
        <c:ser>
          <c:idx val="1"/>
          <c:order val="1"/>
          <c:tx>
            <c:strRef>
              <c:f>'PivotTable - Country Filter'!$C$4:$C$5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'PivotTable - Country Filter'!$A$6:$A$15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'PivotTable - Country Filter'!$C$6:$C$15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6D-47D2-9106-1DA861A9E40D}"/>
            </c:ext>
          </c:extLst>
        </c:ser>
        <c:ser>
          <c:idx val="2"/>
          <c:order val="2"/>
          <c:tx>
            <c:strRef>
              <c:f>'PivotTable - Country Filter'!$D$4:$D$5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'PivotTable - Country Filter'!$A$6:$A$15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'PivotTable - Country Filter'!$D$6:$D$15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6D-47D2-9106-1DA861A9E40D}"/>
            </c:ext>
          </c:extLst>
        </c:ser>
        <c:ser>
          <c:idx val="3"/>
          <c:order val="3"/>
          <c:tx>
            <c:strRef>
              <c:f>'PivotTable - Country Filter'!$E$4:$E$5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'PivotTable - Country Filter'!$A$6:$A$15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'PivotTable - Country Filter'!$E$6:$E$15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29-4896-8393-ACBCD150A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4678336"/>
        <c:axId val="685381152"/>
      </c:barChart>
      <c:catAx>
        <c:axId val="86467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381152"/>
        <c:crosses val="autoZero"/>
        <c:auto val="1"/>
        <c:lblAlgn val="ctr"/>
        <c:lblOffset val="100"/>
        <c:noMultiLvlLbl val="0"/>
      </c:catAx>
      <c:valAx>
        <c:axId val="68538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67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 Funding Book (Active).xlsx]PivotTable - SubCategory!PivotTable5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'PivotTable - SubCategory'!$B$3:$B$4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'PivotTable - SubCategory'!$A$5:$A$29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'PivotTable - SubCategory'!$B$5:$B$29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4C-43FF-8451-9ABA8F78777D}"/>
            </c:ext>
          </c:extLst>
        </c:ser>
        <c:ser>
          <c:idx val="1"/>
          <c:order val="1"/>
          <c:tx>
            <c:strRef>
              <c:f>'PivotTable - SubCategory'!$C$3:$C$4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'PivotTable - SubCategory'!$A$5:$A$29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'PivotTable - SubCategory'!$C$5:$C$29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4C-43FF-8451-9ABA8F78777D}"/>
            </c:ext>
          </c:extLst>
        </c:ser>
        <c:ser>
          <c:idx val="2"/>
          <c:order val="2"/>
          <c:tx>
            <c:strRef>
              <c:f>'PivotTable - SubCategory'!$D$3:$D$4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'PivotTable - SubCategory'!$A$5:$A$29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'PivotTable - SubCategory'!$D$5:$D$29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4C-43FF-8451-9ABA8F78777D}"/>
            </c:ext>
          </c:extLst>
        </c:ser>
        <c:ser>
          <c:idx val="3"/>
          <c:order val="3"/>
          <c:tx>
            <c:strRef>
              <c:f>'PivotTable - SubCategory'!$E$3:$E$4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'PivotTable - SubCategory'!$A$5:$A$29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'PivotTable - SubCategory'!$E$5:$E$29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B4C-43FF-8451-9ABA8F787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4710432"/>
        <c:axId val="685380192"/>
      </c:barChart>
      <c:catAx>
        <c:axId val="69471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380192"/>
        <c:crosses val="autoZero"/>
        <c:auto val="1"/>
        <c:lblAlgn val="ctr"/>
        <c:lblOffset val="100"/>
        <c:noMultiLvlLbl val="0"/>
      </c:catAx>
      <c:valAx>
        <c:axId val="68538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71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 Funding Book (Active).xlsx]PivotTable - Outcome!PivotTable6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'PivotTable - Outcome'!$B$4:$B$5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'PivotTable -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'PivotTable - Outcome'!$B$6:$B$18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39-4958-BC93-F3B3A5F19927}"/>
            </c:ext>
          </c:extLst>
        </c:ser>
        <c:ser>
          <c:idx val="1"/>
          <c:order val="1"/>
          <c:tx>
            <c:strRef>
              <c:f>'PivotTable - Outcome'!$C$4:$C$5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'PivotTable -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'PivotTable - Outcome'!$C$6:$C$18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39-4958-BC93-F3B3A5F19927}"/>
            </c:ext>
          </c:extLst>
        </c:ser>
        <c:ser>
          <c:idx val="2"/>
          <c:order val="2"/>
          <c:tx>
            <c:strRef>
              <c:f>'PivotTable - Outcome'!$D$4:$D$5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'PivotTable -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'PivotTable - Outcome'!$D$6:$D$18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39-4958-BC93-F3B3A5F19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921360"/>
        <c:axId val="944427712"/>
      </c:lineChart>
      <c:catAx>
        <c:axId val="69292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427712"/>
        <c:crosses val="autoZero"/>
        <c:auto val="1"/>
        <c:lblAlgn val="ctr"/>
        <c:lblOffset val="100"/>
        <c:noMultiLvlLbl val="0"/>
      </c:catAx>
      <c:valAx>
        <c:axId val="94442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92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Goal'!$H$1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Goal'!$C$2:$C$13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Goal'!$H$2:$H$13</c:f>
              <c:numCache>
                <c:formatCode>0.00%</c:formatCode>
                <c:ptCount val="12"/>
                <c:pt idx="0">
                  <c:v>0.62068965517241381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08-43E4-89D0-B8B72375890D}"/>
            </c:ext>
          </c:extLst>
        </c:ser>
        <c:ser>
          <c:idx val="5"/>
          <c:order val="5"/>
          <c:tx>
            <c:strRef>
              <c:f>'Outcomes Based on Goal'!$I$1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Goal'!$C$2:$C$13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Goal'!$I$2:$I$13</c:f>
              <c:numCache>
                <c:formatCode>0.00%</c:formatCode>
                <c:ptCount val="12"/>
                <c:pt idx="0">
                  <c:v>0.36206896551724138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08-43E4-89D0-B8B72375890D}"/>
            </c:ext>
          </c:extLst>
        </c:ser>
        <c:ser>
          <c:idx val="6"/>
          <c:order val="6"/>
          <c:tx>
            <c:strRef>
              <c:f>'Outcomes Based on Goal'!$J$1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Goal'!$C$2:$C$13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Goal'!$J$2:$J$13</c:f>
              <c:numCache>
                <c:formatCode>0.00%</c:formatCode>
                <c:ptCount val="12"/>
                <c:pt idx="0">
                  <c:v>1.7241379310344827E-2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608-43E4-89D0-B8B723758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905904"/>
        <c:axId val="6805604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Goal'!$D$1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Goal'!$C$2:$C$13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36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0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608-43E4-89D0-B8B72375890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Goal'!$E$1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Goal'!$C$2:$C$13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608-43E4-89D0-B8B72375890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Goal'!$F$1</c15:sqref>
                        </c15:formulaRef>
                      </c:ext>
                    </c:extLst>
                    <c:strCache>
                      <c:ptCount val="1"/>
                      <c:pt idx="0">
                        <c:v>Number Cancelled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Goal'!$C$2:$C$13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Goal'!$F$2:$F$13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608-43E4-89D0-B8B72375890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Goal'!$G$1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Goal'!$C$2:$C$13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Goal'!$G$2:$G$13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58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0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608-43E4-89D0-B8B72375890D}"/>
                  </c:ext>
                </c:extLst>
              </c15:ser>
            </c15:filteredLineSeries>
          </c:ext>
        </c:extLst>
      </c:lineChart>
      <c:catAx>
        <c:axId val="111090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560432"/>
        <c:crosses val="autoZero"/>
        <c:auto val="1"/>
        <c:lblAlgn val="ctr"/>
        <c:lblOffset val="100"/>
        <c:noMultiLvlLbl val="0"/>
      </c:catAx>
      <c:valAx>
        <c:axId val="6805604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90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Backers in 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Successful Campaigns</a:t>
            </a:r>
          </a:p>
        </cx:rich>
      </cx:tx>
    </cx:title>
    <cx:plotArea>
      <cx:plotAreaRegion>
        <cx:series layoutId="boxWhisker" uniqueId="{B2372356-02D4-4658-BB7A-EA0FA08D75DA}">
          <cx:tx>
            <cx:txData>
              <cx:f>_xlchart.v1.2</cx:f>
              <cx:v>Backers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Backers in Failed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Backers in Failed Campaigns</a:t>
          </a:r>
        </a:p>
      </cx:txPr>
    </cx:title>
    <cx:plotArea>
      <cx:plotAreaRegion>
        <cx:series layoutId="boxWhisker" uniqueId="{91E9DB7A-CBA9-493F-AD41-EC113FC7796A}">
          <cx:tx>
            <cx:txData>
              <cx:f>_xlchart.v1.0</cx:f>
              <cx:v>Backers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161925</xdr:rowOff>
    </xdr:from>
    <xdr:to>
      <xdr:col>49</xdr:col>
      <xdr:colOff>66675</xdr:colOff>
      <xdr:row>48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BA9041-CB06-6D2E-A213-2F4025002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285749</xdr:colOff>
      <xdr:row>2</xdr:row>
      <xdr:rowOff>57150</xdr:rowOff>
    </xdr:from>
    <xdr:to>
      <xdr:col>18</xdr:col>
      <xdr:colOff>371474</xdr:colOff>
      <xdr:row>32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6B3A18-226F-51A8-AF95-750F1298A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419099</xdr:colOff>
      <xdr:row>3</xdr:row>
      <xdr:rowOff>14286</xdr:rowOff>
    </xdr:from>
    <xdr:to>
      <xdr:col>17</xdr:col>
      <xdr:colOff>142874</xdr:colOff>
      <xdr:row>35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A2D05F-3ACD-7126-CEB7-264EEC6CE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1009649</xdr:colOff>
      <xdr:row>18</xdr:row>
      <xdr:rowOff>76200</xdr:rowOff>
    </xdr:from>
    <xdr:to>
      <xdr:col>9</xdr:col>
      <xdr:colOff>1400174</xdr:colOff>
      <xdr:row>48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B09AC7-80C0-7204-3774-DAFE53E6E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100012</xdr:colOff>
      <xdr:row>9</xdr:row>
      <xdr:rowOff>23812</xdr:rowOff>
    </xdr:from>
    <xdr:to>
      <xdr:col>7</xdr:col>
      <xdr:colOff>781050</xdr:colOff>
      <xdr:row>36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AEE7326-CEEA-D26F-1F12-D4024A6D34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24012" y="1824037"/>
              <a:ext cx="4271963" cy="55197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80962</xdr:colOff>
      <xdr:row>8</xdr:row>
      <xdr:rowOff>147636</xdr:rowOff>
    </xdr:from>
    <xdr:to>
      <xdr:col>15</xdr:col>
      <xdr:colOff>271462</xdr:colOff>
      <xdr:row>36</xdr:row>
      <xdr:rowOff>76199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AA1F909-7332-1D8E-54C0-25966AE3FB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58087" y="1747836"/>
              <a:ext cx="4638675" cy="55292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son Bridgers" refreshedDate="45002.446662152775" createdVersion="8" refreshedVersion="8" minRefreshableVersion="3" recordCount="1000" xr:uid="{A148BC6C-C731-4F4E-B1A4-4F4FA3DAB4A9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_funded" numFmtId="4">
      <sharedItems containsSemiMixedTypes="0" containsString="0" containsNumber="1" minValue="0" maxValue="2338.83"/>
    </cacheField>
    <cacheField name="average_donation" numFmtId="164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son Bridgers" refreshedDate="45002.482339236114" createdVersion="8" refreshedVersion="8" minRefreshableVersion="3" recordCount="1000" xr:uid="{73DA83D9-CB77-4F02-83B7-FF2EBEEA9CB8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 count="2">
        <b v="0"/>
        <b v="1"/>
      </sharedItems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ercent_funded" numFmtId="4">
      <sharedItems containsSemiMixedTypes="0" containsString="0" containsNumber="1" minValue="0" maxValue="2338.83"/>
    </cacheField>
    <cacheField name="average_donation" numFmtId="164">
      <sharedItems containsSemiMixedTypes="0" containsString="0" containsNumber="1" minValue="0" maxValue="113.17073170731707" count="984">
        <n v="0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Date Created Conversion" numFmtId="165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65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40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31.47999999999999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58.98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69.28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73.62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20.96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27.58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19.93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51.74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66.1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48.1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89.3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45.12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66.77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47.31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49.47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59.38999999999999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66.91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48.53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12.24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40.99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28.07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32.04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12.83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16.44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48.2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79.95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05.2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28.9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60.6100000000000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10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86.81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77.8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50.81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50.3000000000000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57.29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39.99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25.32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50.78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69.07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12.93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43.94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85.94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58.81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47.68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14.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75.27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86.97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89.63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91.8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34.15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40.4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89.87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77.97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43.66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15.28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27.11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75.07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44.37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92.75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22.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11.85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97.64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36.1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45.0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62.38999999999999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54.53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24.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23.74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08.0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70.33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60.93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22.46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50.58000000000001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78.11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46.95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00.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69.599999999999994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37.4500000000000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25.34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97.3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37.590000000000003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32.37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31.22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67.64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61.98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60.75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52.59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78.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48.4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58.88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60.55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03.69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13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17.38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26.69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33.69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96.72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21.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81.68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24.6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43.13999999999999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44.54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59.13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86.49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95.27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59.21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14.96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19.96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68.83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76.88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27.16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87.2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73.94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17.6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14.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49.5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19.34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64.37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18.62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67.77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59.91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38.63000000000000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51.42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60.33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55.47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00.86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16.18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10.77999999999997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89.74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71.27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9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61.77999999999997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20.9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23.1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01.59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30.04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35.59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29.1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36.5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17.25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12.49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21.02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19.87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64.17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23.07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92.9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58.76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65.02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73.94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52.67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20.95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00.01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62.31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78.180000000000007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49.74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53.26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00.17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21.99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37.13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15.54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31.31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24.08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4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10.63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82.88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63.01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94.67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26.19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74.83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16.48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96.21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57.72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08.45999999999998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61.8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22.32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69.12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93.06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71.8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31.9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29.87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32.01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23.53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68.59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37.950000000000003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19.989999999999998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45.64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22.76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61.75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63.1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98.2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6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53.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81.19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78.83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34.41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31.85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38.84000000000000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25.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01.12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21.19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67.430000000000007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94.92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51.85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95.16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23.14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55.07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44.7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15.95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32.13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98.63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37.97999999999999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93.81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03.64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60.17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66.63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68.72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19.91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93.69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20.17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76.70999999999999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71.26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57.88999999999999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09.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41.73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10.94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59.38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22.42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97.72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18.79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01.92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27.73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45.22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69.71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09.34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25.52999999999997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32.62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11.34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73.3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54.08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26.29999999999995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89.02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84.89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20.17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23.39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68.48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97.5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57.6999999999999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31.2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13.41000000000003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70.9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62.66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23.08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76.77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33.62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80.53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52.63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27.18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04.01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37.22999999999999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32.21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41.51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96.8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66.43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25.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70.7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81.44000000000005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91.52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08.05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18.73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83.19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06.33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17.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09.73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97.79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84.25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54.4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56.61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16.38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39.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35.65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54.95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94.24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43.9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51.42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44.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31.84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82.62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46.14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86.20999999999998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1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32.13999999999999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74.08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75.290000000000006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20.329999999999998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03.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10.23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95.32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94.70999999999998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33.89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66.680000000000007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19.23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15.84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38.700000000000003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9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94.1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66.56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24.13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64.06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90.72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46.19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38.54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33.56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22.9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84.96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43.73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99.98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23.96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86.61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14.29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97.03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22.82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79.14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79.95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94.24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84.67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66.52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53.92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41.98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14.69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34.479999999999997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00.78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71.77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53.07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27.71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34.89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10.6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23.74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58.97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36.89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84.91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11.81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98.7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26.3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73.5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71.76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60.19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16.33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33.44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92.11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18.89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76.8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73.02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59.36000000000001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67.87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91.56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30.18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13.19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54.78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61.03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10.26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13.96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40.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60.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83.94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63.7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25.38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72.01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46.16999999999999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76.4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39.26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11.27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22.11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86.54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65.64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28.96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69.38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30.11000000000001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67.05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73.86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17.76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63.85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30.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40.36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86.22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15.58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89.62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82.15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55.88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31.84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46.32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36.130000000000003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04.63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68.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62.07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84.7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11.06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43.84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55.47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57.4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23.43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28.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63.99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27.3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10.64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40.47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87.67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72.94000000000005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12.9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46.39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90.68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67.739999999999995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92.49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82.71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54.16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16.7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16.88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52.1500000000001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23.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78.64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55.28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61.91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24.91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98.7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34.75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76.42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11.38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82.04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24.33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50.48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22.85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63.44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56.33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44.0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18.37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04.12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26.64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51.2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90.06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71.63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41.05000000000001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30.58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08.16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33.46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87.85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75.21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40.5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84.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85.81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39.229999999999997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78.14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65.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13.95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29.83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54.27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36.34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12.91999999999996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00.65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81.34999999999999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16.399999999999999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52.77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60.2099999999999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30.73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13.5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78.63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20.06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01.51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91.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05.35000000000002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24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23.78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47.36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14.5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0.91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34.17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23.95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48.07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70.150000000000006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29.91999999999996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80.33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92.3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13.9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27.08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39.86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12.23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70.930000000000007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19.09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24.02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39.32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39.28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22.44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55.7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42.52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12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7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01.75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25.75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45.54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32.450000000000003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00.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83.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84.19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55.94999999999999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99.62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80.3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11.25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91.74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95.52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02.88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59.24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15.02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82.04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49.97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17.22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37.700000000000003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72.650000000000006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65.98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24.2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99999999999998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16.329999999999998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76.5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88.8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63.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70.91000000000003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84.20999999999998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58.63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98.51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43.98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51.66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23.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39.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99.33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37.34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00.97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94.16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69.7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12.82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38.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83.81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04.6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44.3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18.6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86.03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37.34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05.64999999999998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94.14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54.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11.88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69.15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62.93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64.930000000000007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18.850000000000001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16.75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01.11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41.5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64.02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52.08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22.39999999999998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19.51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46.80000000000001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50.57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72.89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79.010000000000005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64.72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82.03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37.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12.91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54.84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1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08.53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99.68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01.6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62.09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06.63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28.24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19.6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70.73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87.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88.38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31.30000000000001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83.97000000000003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20.42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19.06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13.85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39.4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55.49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70.45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89.52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49.71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48.8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28.46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68.02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19.79999999999995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59.91999999999999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79.39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77.37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06.33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94.25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51.79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64.58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62.87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10.39999999999998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42.86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83.12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78.53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14.09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64.54000000000000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79.41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11.42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56.19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16.5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19.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45.46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21.38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48.4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92.91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88.6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41.4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63.06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48.48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88.48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26.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38.83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08.39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91.48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42.1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60.06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47.23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81.739999999999995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54.19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97.87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77.239999999999995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33.4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39.59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64.03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76.16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20.34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58.65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68.86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22.06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55.93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43.6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33.54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22.98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89.7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83.62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17.97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36.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97.41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86.39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50.16999999999999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58.4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42.86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67.5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91.75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29.28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00.66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26.6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42.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90.63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63.97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84.13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33.93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59.04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52.80000000000001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46.69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84.3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75.03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54.14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11.87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22.78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99.03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27.85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58.62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07.06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42.38999999999999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47.86000000000001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20.32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40.63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61.94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72.82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24.47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17.65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47.6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00.2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37.090000000000003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899999999999997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56.51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70.41000000000003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34.06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50.4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88.82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17.5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85.66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12.66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90.25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91.98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27.01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19.14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54.19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32.9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35.8899999999999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30.04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79.17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26.08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12.92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30.3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12.51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28.86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34.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57.29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32.31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92.45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56.7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68.47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66.5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72.08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06.86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64.21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68.430000000000007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34.35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55.45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77.26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13.18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28.18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08.33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31.17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56.97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86.87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70.74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49.45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13.36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90.56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35.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10.3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65.540000000000006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49.03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87.92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80.31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06.29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50.74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15.3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41.22999999999999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15.34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93.1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29.73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99.6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88.17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37.229999999999997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30.54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25.71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85.9100000000001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25.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14.39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54.81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09.63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88.47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87.01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02.91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97.03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68.73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50.85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80.29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30.44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62.88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93.13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77.099999999999994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25.53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39.41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92.19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30.22999999999999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15.22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68.8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94.8599999999999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50.66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00.6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91.29000000000002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49.9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57.07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26.49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87.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57.04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66.7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51.34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08.98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15.18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57.69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53.81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89.74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75.1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52.88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38.9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90.18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00.24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42.76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63.13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30.72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99.4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97.55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08.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37.7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38.47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33.09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07.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51.12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52.05999999999995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13.63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02.38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56.58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39.87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69.45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35.53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51.65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05.88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87.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86.7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47.07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85.82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43.24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62.44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84.84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23.7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89.8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72.60000000000002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70.04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88.2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46.94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69.180000000000007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25.43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77.400000000000006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37.479999999999997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43.79999999999995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28.52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38.950000000000003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70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37.91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64.040000000000006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18.28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84.82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29.35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09.9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69.79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15.96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58.60000000000002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30.58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28.21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88.71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74.43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27.69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52.48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07.1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56.18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52.43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3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12.23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63.99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62.97999999999999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20.25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19.24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78.9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19.559999999999999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98.95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50.62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57.44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55.63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36.299999999999997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58.25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37.39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58.75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82.57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0.75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75.95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37.8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88.05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24.07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18.13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45.85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17.32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17.31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12.29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72.52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12.3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39.75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81.9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64.13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4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49.64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09.71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49.22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62.23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13.06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64.64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59.59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81.42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32.44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26.69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62.96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61.36000000000001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96.94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70.09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60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67.1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19.0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26.88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34.64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85.05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19.3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96.02999999999997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84.69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55.78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86.41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92.24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37.03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38.21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08.23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60.76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27.73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28.39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21.62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73.88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54.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22.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73.959999999999994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64.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43.26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40.28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78.22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84.93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45.94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52.46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67.13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40.31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16.79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52.12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99.58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87.68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13.17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26.55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77.63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52.5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57.47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72.94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60.57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56.7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56.54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x v="0"/>
    <b v="0"/>
    <x v="0"/>
    <n v="0"/>
    <x v="0"/>
    <x v="0"/>
    <x v="0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x v="0"/>
    <b v="1"/>
    <x v="1"/>
    <n v="1040"/>
    <x v="1"/>
    <x v="1"/>
    <x v="1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x v="0"/>
    <b v="0"/>
    <x v="2"/>
    <n v="131.47999999999999"/>
    <x v="2"/>
    <x v="2"/>
    <x v="2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x v="0"/>
    <b v="0"/>
    <x v="1"/>
    <n v="58.98"/>
    <x v="3"/>
    <x v="1"/>
    <x v="1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x v="0"/>
    <b v="0"/>
    <x v="3"/>
    <n v="69.28"/>
    <x v="4"/>
    <x v="3"/>
    <x v="3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x v="0"/>
    <b v="0"/>
    <x v="3"/>
    <n v="173.62"/>
    <x v="5"/>
    <x v="3"/>
    <x v="3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x v="0"/>
    <b v="0"/>
    <x v="4"/>
    <n v="20.96"/>
    <x v="6"/>
    <x v="4"/>
    <x v="4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x v="0"/>
    <b v="0"/>
    <x v="3"/>
    <n v="327.58"/>
    <x v="7"/>
    <x v="3"/>
    <x v="3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x v="0"/>
    <b v="0"/>
    <x v="3"/>
    <n v="19.93"/>
    <x v="8"/>
    <x v="3"/>
    <x v="3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x v="0"/>
    <b v="0"/>
    <x v="5"/>
    <n v="51.74"/>
    <x v="9"/>
    <x v="1"/>
    <x v="5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x v="0"/>
    <b v="0"/>
    <x v="6"/>
    <n v="266.12"/>
    <x v="10"/>
    <x v="4"/>
    <x v="6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x v="0"/>
    <b v="1"/>
    <x v="3"/>
    <n v="48.1"/>
    <x v="11"/>
    <x v="3"/>
    <x v="3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x v="0"/>
    <b v="0"/>
    <x v="6"/>
    <n v="89.35"/>
    <x v="12"/>
    <x v="4"/>
    <x v="6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x v="0"/>
    <b v="0"/>
    <x v="7"/>
    <n v="245.12"/>
    <x v="13"/>
    <x v="1"/>
    <x v="7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x v="0"/>
    <b v="0"/>
    <x v="7"/>
    <n v="66.77"/>
    <x v="14"/>
    <x v="1"/>
    <x v="7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x v="0"/>
    <b v="0"/>
    <x v="8"/>
    <n v="47.31"/>
    <x v="15"/>
    <x v="2"/>
    <x v="8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x v="0"/>
    <b v="0"/>
    <x v="9"/>
    <n v="649.47"/>
    <x v="16"/>
    <x v="5"/>
    <x v="9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x v="0"/>
    <b v="0"/>
    <x v="10"/>
    <n v="159.38999999999999"/>
    <x v="17"/>
    <x v="4"/>
    <x v="10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x v="0"/>
    <b v="0"/>
    <x v="3"/>
    <n v="66.91"/>
    <x v="18"/>
    <x v="3"/>
    <x v="3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x v="0"/>
    <b v="1"/>
    <x v="3"/>
    <n v="48.53"/>
    <x v="19"/>
    <x v="3"/>
    <x v="3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x v="0"/>
    <b v="0"/>
    <x v="6"/>
    <n v="112.24"/>
    <x v="20"/>
    <x v="4"/>
    <x v="6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x v="0"/>
    <b v="0"/>
    <x v="3"/>
    <n v="40.99"/>
    <x v="21"/>
    <x v="3"/>
    <x v="3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x v="0"/>
    <b v="0"/>
    <x v="3"/>
    <n v="128.07"/>
    <x v="22"/>
    <x v="3"/>
    <x v="3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x v="0"/>
    <b v="0"/>
    <x v="4"/>
    <n v="332.04"/>
    <x v="23"/>
    <x v="4"/>
    <x v="4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x v="0"/>
    <b v="0"/>
    <x v="8"/>
    <n v="112.83"/>
    <x v="24"/>
    <x v="2"/>
    <x v="8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x v="0"/>
    <b v="1"/>
    <x v="11"/>
    <n v="216.44"/>
    <x v="25"/>
    <x v="6"/>
    <x v="11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x v="0"/>
    <b v="0"/>
    <x v="3"/>
    <n v="48.2"/>
    <x v="26"/>
    <x v="3"/>
    <x v="3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x v="0"/>
    <b v="0"/>
    <x v="1"/>
    <n v="79.95"/>
    <x v="27"/>
    <x v="1"/>
    <x v="1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x v="0"/>
    <b v="1"/>
    <x v="3"/>
    <n v="105.23"/>
    <x v="28"/>
    <x v="3"/>
    <x v="3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x v="0"/>
    <b v="0"/>
    <x v="12"/>
    <n v="328.9"/>
    <x v="29"/>
    <x v="4"/>
    <x v="12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x v="0"/>
    <b v="0"/>
    <x v="10"/>
    <n v="160.61000000000001"/>
    <x v="30"/>
    <x v="4"/>
    <x v="10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x v="0"/>
    <b v="0"/>
    <x v="11"/>
    <n v="310"/>
    <x v="31"/>
    <x v="6"/>
    <x v="11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x v="0"/>
    <b v="0"/>
    <x v="4"/>
    <n v="86.81"/>
    <x v="32"/>
    <x v="4"/>
    <x v="4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x v="0"/>
    <b v="0"/>
    <x v="3"/>
    <n v="377.82"/>
    <x v="33"/>
    <x v="3"/>
    <x v="3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x v="0"/>
    <b v="0"/>
    <x v="4"/>
    <n v="150.81"/>
    <x v="34"/>
    <x v="4"/>
    <x v="4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x v="0"/>
    <b v="1"/>
    <x v="6"/>
    <n v="150.30000000000001"/>
    <x v="35"/>
    <x v="4"/>
    <x v="6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x v="0"/>
    <b v="0"/>
    <x v="3"/>
    <n v="157.29"/>
    <x v="36"/>
    <x v="3"/>
    <x v="3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x v="0"/>
    <b v="1"/>
    <x v="13"/>
    <n v="139.99"/>
    <x v="37"/>
    <x v="5"/>
    <x v="13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x v="0"/>
    <b v="0"/>
    <x v="14"/>
    <n v="325.32"/>
    <x v="38"/>
    <x v="7"/>
    <x v="14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x v="0"/>
    <b v="0"/>
    <x v="3"/>
    <n v="50.78"/>
    <x v="39"/>
    <x v="3"/>
    <x v="3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x v="0"/>
    <b v="1"/>
    <x v="8"/>
    <n v="169.07"/>
    <x v="40"/>
    <x v="2"/>
    <x v="8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x v="0"/>
    <b v="1"/>
    <x v="1"/>
    <n v="212.93"/>
    <x v="41"/>
    <x v="1"/>
    <x v="1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x v="0"/>
    <b v="0"/>
    <x v="0"/>
    <n v="443.94"/>
    <x v="42"/>
    <x v="0"/>
    <x v="0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x v="0"/>
    <b v="0"/>
    <x v="15"/>
    <n v="185.94"/>
    <x v="43"/>
    <x v="5"/>
    <x v="15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x v="0"/>
    <b v="0"/>
    <x v="13"/>
    <n v="658.81"/>
    <x v="44"/>
    <x v="5"/>
    <x v="13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x v="0"/>
    <b v="1"/>
    <x v="3"/>
    <n v="47.68"/>
    <x v="45"/>
    <x v="3"/>
    <x v="3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x v="0"/>
    <b v="0"/>
    <x v="1"/>
    <n v="114.78"/>
    <x v="46"/>
    <x v="1"/>
    <x v="1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x v="0"/>
    <b v="0"/>
    <x v="3"/>
    <n v="475.27"/>
    <x v="47"/>
    <x v="3"/>
    <x v="3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x v="0"/>
    <b v="0"/>
    <x v="3"/>
    <n v="386.97"/>
    <x v="48"/>
    <x v="3"/>
    <x v="3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x v="0"/>
    <b v="0"/>
    <x v="1"/>
    <n v="189.63"/>
    <x v="49"/>
    <x v="1"/>
    <x v="1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x v="0"/>
    <b v="0"/>
    <x v="16"/>
    <n v="2"/>
    <x v="50"/>
    <x v="1"/>
    <x v="16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x v="0"/>
    <b v="1"/>
    <x v="8"/>
    <n v="91.87"/>
    <x v="51"/>
    <x v="2"/>
    <x v="8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x v="0"/>
    <b v="0"/>
    <x v="3"/>
    <n v="34.15"/>
    <x v="52"/>
    <x v="3"/>
    <x v="3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x v="0"/>
    <b v="0"/>
    <x v="6"/>
    <n v="140.41"/>
    <x v="53"/>
    <x v="4"/>
    <x v="6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x v="0"/>
    <b v="0"/>
    <x v="8"/>
    <n v="89.87"/>
    <x v="54"/>
    <x v="2"/>
    <x v="8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x v="0"/>
    <b v="0"/>
    <x v="17"/>
    <n v="177.97"/>
    <x v="55"/>
    <x v="1"/>
    <x v="17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x v="0"/>
    <b v="0"/>
    <x v="8"/>
    <n v="143.66"/>
    <x v="56"/>
    <x v="2"/>
    <x v="8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x v="0"/>
    <b v="0"/>
    <x v="11"/>
    <n v="215.28"/>
    <x v="57"/>
    <x v="6"/>
    <x v="11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x v="0"/>
    <b v="0"/>
    <x v="3"/>
    <n v="227.11"/>
    <x v="58"/>
    <x v="3"/>
    <x v="3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x v="0"/>
    <b v="1"/>
    <x v="3"/>
    <n v="275.07"/>
    <x v="59"/>
    <x v="3"/>
    <x v="3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x v="0"/>
    <b v="0"/>
    <x v="3"/>
    <n v="144.37"/>
    <x v="60"/>
    <x v="3"/>
    <x v="3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x v="0"/>
    <b v="0"/>
    <x v="3"/>
    <n v="92.75"/>
    <x v="61"/>
    <x v="3"/>
    <x v="3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x v="0"/>
    <b v="0"/>
    <x v="2"/>
    <n v="722.6"/>
    <x v="62"/>
    <x v="2"/>
    <x v="2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x v="0"/>
    <b v="0"/>
    <x v="3"/>
    <n v="11.85"/>
    <x v="63"/>
    <x v="3"/>
    <x v="3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x v="0"/>
    <b v="1"/>
    <x v="2"/>
    <n v="97.64"/>
    <x v="64"/>
    <x v="2"/>
    <x v="2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x v="0"/>
    <b v="0"/>
    <x v="3"/>
    <n v="236.15"/>
    <x v="65"/>
    <x v="3"/>
    <x v="3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x v="0"/>
    <b v="1"/>
    <x v="3"/>
    <n v="45.07"/>
    <x v="66"/>
    <x v="3"/>
    <x v="3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x v="0"/>
    <b v="1"/>
    <x v="8"/>
    <n v="162.38999999999999"/>
    <x v="67"/>
    <x v="2"/>
    <x v="8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x v="0"/>
    <b v="1"/>
    <x v="3"/>
    <n v="254.53"/>
    <x v="68"/>
    <x v="3"/>
    <x v="3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x v="0"/>
    <b v="0"/>
    <x v="3"/>
    <n v="24.06"/>
    <x v="69"/>
    <x v="3"/>
    <x v="3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x v="0"/>
    <b v="1"/>
    <x v="3"/>
    <n v="123.74"/>
    <x v="70"/>
    <x v="3"/>
    <x v="3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x v="0"/>
    <b v="0"/>
    <x v="3"/>
    <n v="108.07"/>
    <x v="71"/>
    <x v="3"/>
    <x v="3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x v="0"/>
    <b v="0"/>
    <x v="10"/>
    <n v="670.33"/>
    <x v="72"/>
    <x v="4"/>
    <x v="10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x v="0"/>
    <b v="0"/>
    <x v="17"/>
    <n v="660.93"/>
    <x v="73"/>
    <x v="1"/>
    <x v="17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x v="0"/>
    <b v="0"/>
    <x v="16"/>
    <n v="122.46"/>
    <x v="74"/>
    <x v="1"/>
    <x v="16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x v="0"/>
    <b v="0"/>
    <x v="14"/>
    <n v="150.58000000000001"/>
    <x v="75"/>
    <x v="7"/>
    <x v="14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x v="1"/>
    <b v="1"/>
    <x v="3"/>
    <n v="78.11"/>
    <x v="76"/>
    <x v="3"/>
    <x v="3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x v="0"/>
    <b v="1"/>
    <x v="10"/>
    <n v="46.95"/>
    <x v="77"/>
    <x v="4"/>
    <x v="10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x v="0"/>
    <b v="0"/>
    <x v="18"/>
    <n v="300.8"/>
    <x v="78"/>
    <x v="5"/>
    <x v="18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x v="0"/>
    <b v="0"/>
    <x v="3"/>
    <n v="69.599999999999994"/>
    <x v="79"/>
    <x v="3"/>
    <x v="3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x v="0"/>
    <b v="0"/>
    <x v="11"/>
    <n v="637.45000000000005"/>
    <x v="80"/>
    <x v="6"/>
    <x v="11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x v="0"/>
    <b v="0"/>
    <x v="1"/>
    <n v="225.34"/>
    <x v="81"/>
    <x v="1"/>
    <x v="1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x v="0"/>
    <b v="1"/>
    <x v="11"/>
    <n v="1497.3"/>
    <x v="82"/>
    <x v="6"/>
    <x v="11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x v="0"/>
    <b v="0"/>
    <x v="5"/>
    <n v="37.590000000000003"/>
    <x v="83"/>
    <x v="1"/>
    <x v="5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x v="0"/>
    <b v="0"/>
    <x v="8"/>
    <n v="132.37"/>
    <x v="84"/>
    <x v="2"/>
    <x v="8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x v="0"/>
    <b v="0"/>
    <x v="7"/>
    <n v="131.22"/>
    <x v="85"/>
    <x v="1"/>
    <x v="7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x v="1"/>
    <b v="0"/>
    <x v="3"/>
    <n v="167.64"/>
    <x v="86"/>
    <x v="3"/>
    <x v="3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x v="0"/>
    <b v="1"/>
    <x v="1"/>
    <n v="61.98"/>
    <x v="87"/>
    <x v="1"/>
    <x v="1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x v="0"/>
    <b v="0"/>
    <x v="18"/>
    <n v="260.75"/>
    <x v="88"/>
    <x v="5"/>
    <x v="18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x v="0"/>
    <b v="0"/>
    <x v="3"/>
    <n v="252.59"/>
    <x v="89"/>
    <x v="3"/>
    <x v="3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x v="0"/>
    <b v="1"/>
    <x v="3"/>
    <n v="78.62"/>
    <x v="90"/>
    <x v="3"/>
    <x v="3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x v="0"/>
    <b v="0"/>
    <x v="18"/>
    <n v="48.4"/>
    <x v="91"/>
    <x v="5"/>
    <x v="18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x v="0"/>
    <b v="1"/>
    <x v="11"/>
    <n v="258.88"/>
    <x v="92"/>
    <x v="6"/>
    <x v="11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x v="0"/>
    <b v="1"/>
    <x v="3"/>
    <n v="60.55"/>
    <x v="93"/>
    <x v="3"/>
    <x v="3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x v="0"/>
    <b v="0"/>
    <x v="2"/>
    <n v="303.69"/>
    <x v="94"/>
    <x v="2"/>
    <x v="2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x v="0"/>
    <b v="0"/>
    <x v="4"/>
    <n v="113"/>
    <x v="95"/>
    <x v="4"/>
    <x v="4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x v="0"/>
    <b v="0"/>
    <x v="3"/>
    <n v="217.38"/>
    <x v="96"/>
    <x v="3"/>
    <x v="3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x v="0"/>
    <b v="0"/>
    <x v="0"/>
    <n v="926.69"/>
    <x v="97"/>
    <x v="0"/>
    <x v="0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x v="0"/>
    <b v="0"/>
    <x v="11"/>
    <n v="33.69"/>
    <x v="98"/>
    <x v="6"/>
    <x v="11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x v="0"/>
    <b v="0"/>
    <x v="3"/>
    <n v="196.72"/>
    <x v="99"/>
    <x v="3"/>
    <x v="3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x v="0"/>
    <b v="0"/>
    <x v="3"/>
    <n v="1"/>
    <x v="100"/>
    <x v="3"/>
    <x v="3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x v="0"/>
    <b v="1"/>
    <x v="5"/>
    <n v="1021.44"/>
    <x v="101"/>
    <x v="1"/>
    <x v="5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x v="0"/>
    <b v="1"/>
    <x v="8"/>
    <n v="281.68"/>
    <x v="102"/>
    <x v="2"/>
    <x v="8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x v="0"/>
    <b v="0"/>
    <x v="5"/>
    <n v="24.61"/>
    <x v="103"/>
    <x v="1"/>
    <x v="5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x v="0"/>
    <b v="0"/>
    <x v="7"/>
    <n v="143.13999999999999"/>
    <x v="104"/>
    <x v="1"/>
    <x v="7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x v="0"/>
    <b v="0"/>
    <x v="2"/>
    <n v="144.54"/>
    <x v="105"/>
    <x v="2"/>
    <x v="2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x v="0"/>
    <b v="0"/>
    <x v="3"/>
    <n v="359.13"/>
    <x v="106"/>
    <x v="3"/>
    <x v="3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x v="0"/>
    <b v="1"/>
    <x v="3"/>
    <n v="186.49"/>
    <x v="107"/>
    <x v="3"/>
    <x v="3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x v="0"/>
    <b v="0"/>
    <x v="4"/>
    <n v="595.27"/>
    <x v="108"/>
    <x v="4"/>
    <x v="4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x v="0"/>
    <b v="0"/>
    <x v="19"/>
    <n v="59.21"/>
    <x v="109"/>
    <x v="4"/>
    <x v="19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x v="0"/>
    <b v="0"/>
    <x v="0"/>
    <n v="14.96"/>
    <x v="110"/>
    <x v="0"/>
    <x v="0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x v="0"/>
    <b v="0"/>
    <x v="15"/>
    <n v="119.96"/>
    <x v="111"/>
    <x v="5"/>
    <x v="15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x v="0"/>
    <b v="0"/>
    <x v="2"/>
    <n v="268.83"/>
    <x v="112"/>
    <x v="2"/>
    <x v="2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x v="0"/>
    <b v="0"/>
    <x v="0"/>
    <n v="376.88"/>
    <x v="113"/>
    <x v="0"/>
    <x v="0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x v="0"/>
    <b v="1"/>
    <x v="8"/>
    <n v="727.16"/>
    <x v="114"/>
    <x v="2"/>
    <x v="8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x v="0"/>
    <b v="0"/>
    <x v="13"/>
    <n v="87.21"/>
    <x v="115"/>
    <x v="5"/>
    <x v="13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x v="0"/>
    <b v="0"/>
    <x v="3"/>
    <n v="88"/>
    <x v="116"/>
    <x v="3"/>
    <x v="3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x v="0"/>
    <b v="0"/>
    <x v="19"/>
    <n v="173.94"/>
    <x v="117"/>
    <x v="4"/>
    <x v="19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x v="0"/>
    <b v="0"/>
    <x v="14"/>
    <n v="117.61"/>
    <x v="118"/>
    <x v="7"/>
    <x v="14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x v="0"/>
    <b v="1"/>
    <x v="4"/>
    <n v="214.96"/>
    <x v="119"/>
    <x v="4"/>
    <x v="4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x v="0"/>
    <b v="1"/>
    <x v="20"/>
    <n v="149.5"/>
    <x v="120"/>
    <x v="6"/>
    <x v="20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x v="0"/>
    <b v="0"/>
    <x v="11"/>
    <n v="219.34"/>
    <x v="121"/>
    <x v="6"/>
    <x v="11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x v="0"/>
    <b v="0"/>
    <x v="13"/>
    <n v="64.37"/>
    <x v="122"/>
    <x v="5"/>
    <x v="13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x v="1"/>
    <b v="0"/>
    <x v="3"/>
    <n v="18.62"/>
    <x v="123"/>
    <x v="3"/>
    <x v="3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x v="0"/>
    <b v="0"/>
    <x v="14"/>
    <n v="367.77"/>
    <x v="124"/>
    <x v="7"/>
    <x v="14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x v="0"/>
    <b v="0"/>
    <x v="3"/>
    <n v="159.91"/>
    <x v="125"/>
    <x v="3"/>
    <x v="3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x v="0"/>
    <b v="1"/>
    <x v="3"/>
    <n v="38.630000000000003"/>
    <x v="126"/>
    <x v="3"/>
    <x v="3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x v="0"/>
    <b v="0"/>
    <x v="3"/>
    <n v="51.42"/>
    <x v="127"/>
    <x v="3"/>
    <x v="3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x v="0"/>
    <b v="0"/>
    <x v="1"/>
    <n v="60.33"/>
    <x v="128"/>
    <x v="1"/>
    <x v="1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x v="0"/>
    <b v="0"/>
    <x v="0"/>
    <n v="3.2"/>
    <x v="129"/>
    <x v="0"/>
    <x v="0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x v="0"/>
    <b v="0"/>
    <x v="6"/>
    <n v="155.47"/>
    <x v="130"/>
    <x v="4"/>
    <x v="6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x v="0"/>
    <b v="0"/>
    <x v="2"/>
    <n v="100.86"/>
    <x v="131"/>
    <x v="2"/>
    <x v="2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x v="0"/>
    <b v="1"/>
    <x v="3"/>
    <n v="116.18"/>
    <x v="132"/>
    <x v="3"/>
    <x v="3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x v="0"/>
    <b v="0"/>
    <x v="21"/>
    <n v="310.77999999999997"/>
    <x v="133"/>
    <x v="1"/>
    <x v="21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x v="0"/>
    <b v="1"/>
    <x v="4"/>
    <n v="89.74"/>
    <x v="134"/>
    <x v="4"/>
    <x v="4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x v="0"/>
    <b v="1"/>
    <x v="3"/>
    <n v="71.27"/>
    <x v="135"/>
    <x v="3"/>
    <x v="3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x v="0"/>
    <b v="1"/>
    <x v="6"/>
    <n v="3.29"/>
    <x v="136"/>
    <x v="4"/>
    <x v="6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x v="0"/>
    <b v="0"/>
    <x v="9"/>
    <n v="261.77999999999997"/>
    <x v="137"/>
    <x v="5"/>
    <x v="9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x v="0"/>
    <b v="0"/>
    <x v="20"/>
    <n v="96"/>
    <x v="138"/>
    <x v="6"/>
    <x v="20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x v="0"/>
    <b v="1"/>
    <x v="8"/>
    <n v="20.9"/>
    <x v="139"/>
    <x v="2"/>
    <x v="8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x v="0"/>
    <b v="0"/>
    <x v="4"/>
    <n v="223.16"/>
    <x v="140"/>
    <x v="4"/>
    <x v="4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x v="0"/>
    <b v="0"/>
    <x v="2"/>
    <n v="101.59"/>
    <x v="141"/>
    <x v="2"/>
    <x v="2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x v="0"/>
    <b v="0"/>
    <x v="2"/>
    <n v="230.04"/>
    <x v="142"/>
    <x v="2"/>
    <x v="2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x v="0"/>
    <b v="0"/>
    <x v="7"/>
    <n v="135.59"/>
    <x v="143"/>
    <x v="1"/>
    <x v="7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x v="0"/>
    <b v="0"/>
    <x v="3"/>
    <n v="129.1"/>
    <x v="144"/>
    <x v="3"/>
    <x v="3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x v="0"/>
    <b v="0"/>
    <x v="8"/>
    <n v="236.51"/>
    <x v="145"/>
    <x v="2"/>
    <x v="8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x v="0"/>
    <b v="0"/>
    <x v="3"/>
    <n v="17.25"/>
    <x v="146"/>
    <x v="3"/>
    <x v="3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x v="0"/>
    <b v="1"/>
    <x v="3"/>
    <n v="112.49"/>
    <x v="147"/>
    <x v="3"/>
    <x v="3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x v="0"/>
    <b v="0"/>
    <x v="8"/>
    <n v="121.02"/>
    <x v="148"/>
    <x v="2"/>
    <x v="8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x v="0"/>
    <b v="0"/>
    <x v="7"/>
    <n v="219.87"/>
    <x v="149"/>
    <x v="1"/>
    <x v="7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x v="0"/>
    <b v="0"/>
    <x v="1"/>
    <n v="1"/>
    <x v="100"/>
    <x v="1"/>
    <x v="1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x v="0"/>
    <b v="0"/>
    <x v="5"/>
    <n v="64.17"/>
    <x v="150"/>
    <x v="1"/>
    <x v="5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x v="0"/>
    <b v="0"/>
    <x v="7"/>
    <n v="423.07"/>
    <x v="151"/>
    <x v="1"/>
    <x v="7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x v="0"/>
    <b v="0"/>
    <x v="3"/>
    <n v="92.98"/>
    <x v="152"/>
    <x v="3"/>
    <x v="3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x v="0"/>
    <b v="1"/>
    <x v="7"/>
    <n v="58.76"/>
    <x v="153"/>
    <x v="1"/>
    <x v="7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x v="0"/>
    <b v="0"/>
    <x v="3"/>
    <n v="65.02"/>
    <x v="154"/>
    <x v="3"/>
    <x v="3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x v="0"/>
    <b v="0"/>
    <x v="1"/>
    <n v="73.94"/>
    <x v="155"/>
    <x v="1"/>
    <x v="1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x v="0"/>
    <b v="0"/>
    <x v="14"/>
    <n v="52.67"/>
    <x v="156"/>
    <x v="7"/>
    <x v="14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x v="0"/>
    <b v="0"/>
    <x v="1"/>
    <n v="220.95"/>
    <x v="157"/>
    <x v="1"/>
    <x v="1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x v="0"/>
    <b v="1"/>
    <x v="3"/>
    <n v="100.01"/>
    <x v="158"/>
    <x v="3"/>
    <x v="3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x v="0"/>
    <b v="0"/>
    <x v="8"/>
    <n v="162.31"/>
    <x v="159"/>
    <x v="2"/>
    <x v="8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x v="0"/>
    <b v="1"/>
    <x v="2"/>
    <n v="78.180000000000007"/>
    <x v="160"/>
    <x v="2"/>
    <x v="2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x v="0"/>
    <b v="0"/>
    <x v="1"/>
    <n v="149.74"/>
    <x v="161"/>
    <x v="1"/>
    <x v="1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x v="0"/>
    <b v="1"/>
    <x v="14"/>
    <n v="253.26"/>
    <x v="162"/>
    <x v="7"/>
    <x v="14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x v="0"/>
    <b v="0"/>
    <x v="3"/>
    <n v="100.17"/>
    <x v="163"/>
    <x v="3"/>
    <x v="3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x v="0"/>
    <b v="0"/>
    <x v="2"/>
    <n v="121.99"/>
    <x v="164"/>
    <x v="2"/>
    <x v="2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x v="0"/>
    <b v="0"/>
    <x v="14"/>
    <n v="137.13"/>
    <x v="165"/>
    <x v="7"/>
    <x v="14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x v="0"/>
    <b v="0"/>
    <x v="3"/>
    <n v="415.54"/>
    <x v="166"/>
    <x v="3"/>
    <x v="3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x v="0"/>
    <b v="1"/>
    <x v="7"/>
    <n v="31.31"/>
    <x v="167"/>
    <x v="1"/>
    <x v="7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x v="0"/>
    <b v="1"/>
    <x v="12"/>
    <n v="424.08"/>
    <x v="168"/>
    <x v="4"/>
    <x v="12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x v="0"/>
    <b v="0"/>
    <x v="7"/>
    <n v="2.94"/>
    <x v="169"/>
    <x v="1"/>
    <x v="7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x v="0"/>
    <b v="0"/>
    <x v="18"/>
    <n v="10.63"/>
    <x v="170"/>
    <x v="5"/>
    <x v="18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x v="0"/>
    <b v="1"/>
    <x v="4"/>
    <n v="82.88"/>
    <x v="171"/>
    <x v="4"/>
    <x v="4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x v="0"/>
    <b v="0"/>
    <x v="3"/>
    <n v="163.01"/>
    <x v="172"/>
    <x v="3"/>
    <x v="3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x v="0"/>
    <b v="1"/>
    <x v="8"/>
    <n v="894.67"/>
    <x v="173"/>
    <x v="2"/>
    <x v="8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x v="0"/>
    <b v="0"/>
    <x v="3"/>
    <n v="26.19"/>
    <x v="174"/>
    <x v="3"/>
    <x v="3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x v="0"/>
    <b v="0"/>
    <x v="3"/>
    <n v="74.83"/>
    <x v="175"/>
    <x v="3"/>
    <x v="3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x v="0"/>
    <b v="0"/>
    <x v="3"/>
    <n v="416.48"/>
    <x v="176"/>
    <x v="3"/>
    <x v="3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x v="0"/>
    <b v="0"/>
    <x v="0"/>
    <n v="96.21"/>
    <x v="177"/>
    <x v="0"/>
    <x v="0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x v="0"/>
    <b v="1"/>
    <x v="3"/>
    <n v="357.72"/>
    <x v="178"/>
    <x v="3"/>
    <x v="3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x v="0"/>
    <b v="0"/>
    <x v="8"/>
    <n v="308.45999999999998"/>
    <x v="179"/>
    <x v="2"/>
    <x v="8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x v="0"/>
    <b v="0"/>
    <x v="2"/>
    <n v="61.8"/>
    <x v="180"/>
    <x v="2"/>
    <x v="2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x v="0"/>
    <b v="0"/>
    <x v="3"/>
    <n v="722.32"/>
    <x v="181"/>
    <x v="3"/>
    <x v="3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x v="0"/>
    <b v="0"/>
    <x v="1"/>
    <n v="69.12"/>
    <x v="182"/>
    <x v="1"/>
    <x v="1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x v="0"/>
    <b v="0"/>
    <x v="3"/>
    <n v="293.06"/>
    <x v="183"/>
    <x v="3"/>
    <x v="3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x v="0"/>
    <b v="0"/>
    <x v="19"/>
    <n v="71.8"/>
    <x v="184"/>
    <x v="4"/>
    <x v="19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x v="0"/>
    <b v="0"/>
    <x v="3"/>
    <n v="31.93"/>
    <x v="185"/>
    <x v="3"/>
    <x v="3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x v="0"/>
    <b v="1"/>
    <x v="12"/>
    <n v="229.87"/>
    <x v="186"/>
    <x v="4"/>
    <x v="12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x v="0"/>
    <b v="0"/>
    <x v="3"/>
    <n v="32.01"/>
    <x v="187"/>
    <x v="3"/>
    <x v="3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x v="0"/>
    <b v="0"/>
    <x v="3"/>
    <n v="23.53"/>
    <x v="188"/>
    <x v="3"/>
    <x v="3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x v="0"/>
    <b v="1"/>
    <x v="3"/>
    <n v="68.59"/>
    <x v="189"/>
    <x v="3"/>
    <x v="3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x v="0"/>
    <b v="0"/>
    <x v="3"/>
    <n v="37.950000000000003"/>
    <x v="190"/>
    <x v="3"/>
    <x v="3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x v="0"/>
    <b v="0"/>
    <x v="1"/>
    <n v="19.989999999999998"/>
    <x v="191"/>
    <x v="1"/>
    <x v="1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x v="1"/>
    <b v="0"/>
    <x v="7"/>
    <n v="45.64"/>
    <x v="192"/>
    <x v="1"/>
    <x v="7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x v="0"/>
    <b v="0"/>
    <x v="16"/>
    <n v="122.76"/>
    <x v="193"/>
    <x v="1"/>
    <x v="16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x v="0"/>
    <b v="0"/>
    <x v="5"/>
    <n v="361.75"/>
    <x v="194"/>
    <x v="1"/>
    <x v="5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x v="0"/>
    <b v="0"/>
    <x v="8"/>
    <n v="63.15"/>
    <x v="195"/>
    <x v="2"/>
    <x v="8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x v="0"/>
    <b v="0"/>
    <x v="6"/>
    <n v="298.2"/>
    <x v="196"/>
    <x v="4"/>
    <x v="6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x v="0"/>
    <b v="0"/>
    <x v="5"/>
    <n v="9.56"/>
    <x v="197"/>
    <x v="1"/>
    <x v="5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x v="0"/>
    <b v="0"/>
    <x v="1"/>
    <n v="53.78"/>
    <x v="198"/>
    <x v="1"/>
    <x v="1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x v="0"/>
    <b v="0"/>
    <x v="3"/>
    <n v="2"/>
    <x v="50"/>
    <x v="3"/>
    <x v="3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x v="0"/>
    <b v="0"/>
    <x v="2"/>
    <n v="681.19"/>
    <x v="199"/>
    <x v="2"/>
    <x v="2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x v="0"/>
    <b v="0"/>
    <x v="0"/>
    <n v="78.83"/>
    <x v="200"/>
    <x v="0"/>
    <x v="0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x v="0"/>
    <b v="0"/>
    <x v="3"/>
    <n v="134.41"/>
    <x v="201"/>
    <x v="3"/>
    <x v="3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x v="0"/>
    <b v="0"/>
    <x v="17"/>
    <n v="3.37"/>
    <x v="202"/>
    <x v="1"/>
    <x v="17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x v="1"/>
    <b v="0"/>
    <x v="3"/>
    <n v="431.85"/>
    <x v="203"/>
    <x v="3"/>
    <x v="3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x v="0"/>
    <b v="0"/>
    <x v="13"/>
    <n v="38.840000000000003"/>
    <x v="204"/>
    <x v="5"/>
    <x v="13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x v="0"/>
    <b v="1"/>
    <x v="1"/>
    <n v="425.7"/>
    <x v="205"/>
    <x v="1"/>
    <x v="1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x v="0"/>
    <b v="0"/>
    <x v="4"/>
    <n v="101.12"/>
    <x v="206"/>
    <x v="4"/>
    <x v="4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x v="0"/>
    <b v="0"/>
    <x v="4"/>
    <n v="21.19"/>
    <x v="207"/>
    <x v="4"/>
    <x v="4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x v="0"/>
    <b v="0"/>
    <x v="22"/>
    <n v="67.430000000000007"/>
    <x v="208"/>
    <x v="4"/>
    <x v="22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x v="0"/>
    <b v="0"/>
    <x v="3"/>
    <n v="94.92"/>
    <x v="209"/>
    <x v="3"/>
    <x v="3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x v="0"/>
    <b v="0"/>
    <x v="3"/>
    <n v="151.85"/>
    <x v="210"/>
    <x v="3"/>
    <x v="3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x v="0"/>
    <b v="1"/>
    <x v="7"/>
    <n v="195.16"/>
    <x v="211"/>
    <x v="1"/>
    <x v="7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x v="0"/>
    <b v="0"/>
    <x v="1"/>
    <n v="1023.14"/>
    <x v="212"/>
    <x v="1"/>
    <x v="1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x v="0"/>
    <b v="0"/>
    <x v="3"/>
    <n v="3.84"/>
    <x v="213"/>
    <x v="3"/>
    <x v="3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x v="0"/>
    <b v="0"/>
    <x v="3"/>
    <n v="155.07"/>
    <x v="214"/>
    <x v="3"/>
    <x v="3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x v="0"/>
    <b v="0"/>
    <x v="22"/>
    <n v="44.75"/>
    <x v="215"/>
    <x v="4"/>
    <x v="22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x v="0"/>
    <b v="1"/>
    <x v="12"/>
    <n v="215.95"/>
    <x v="216"/>
    <x v="4"/>
    <x v="12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x v="0"/>
    <b v="0"/>
    <x v="10"/>
    <n v="332.13"/>
    <x v="217"/>
    <x v="4"/>
    <x v="10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x v="1"/>
    <b v="0"/>
    <x v="3"/>
    <n v="8.44"/>
    <x v="218"/>
    <x v="3"/>
    <x v="3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x v="1"/>
    <b v="0"/>
    <x v="0"/>
    <n v="98.63"/>
    <x v="219"/>
    <x v="0"/>
    <x v="0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x v="0"/>
    <b v="0"/>
    <x v="14"/>
    <n v="137.97999999999999"/>
    <x v="220"/>
    <x v="7"/>
    <x v="14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x v="0"/>
    <b v="0"/>
    <x v="3"/>
    <n v="93.81"/>
    <x v="221"/>
    <x v="3"/>
    <x v="3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x v="0"/>
    <b v="0"/>
    <x v="22"/>
    <n v="403.64"/>
    <x v="222"/>
    <x v="4"/>
    <x v="22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x v="1"/>
    <b v="0"/>
    <x v="1"/>
    <n v="260.17"/>
    <x v="223"/>
    <x v="1"/>
    <x v="1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x v="0"/>
    <b v="0"/>
    <x v="14"/>
    <n v="366.63"/>
    <x v="224"/>
    <x v="7"/>
    <x v="14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x v="0"/>
    <b v="0"/>
    <x v="20"/>
    <n v="168.72"/>
    <x v="225"/>
    <x v="6"/>
    <x v="20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x v="0"/>
    <b v="0"/>
    <x v="10"/>
    <n v="119.91"/>
    <x v="226"/>
    <x v="4"/>
    <x v="10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x v="0"/>
    <b v="1"/>
    <x v="20"/>
    <n v="193.69"/>
    <x v="227"/>
    <x v="6"/>
    <x v="20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x v="0"/>
    <b v="0"/>
    <x v="11"/>
    <n v="420.17"/>
    <x v="228"/>
    <x v="6"/>
    <x v="11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x v="0"/>
    <b v="0"/>
    <x v="3"/>
    <n v="76.709999999999994"/>
    <x v="229"/>
    <x v="3"/>
    <x v="3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x v="0"/>
    <b v="0"/>
    <x v="3"/>
    <n v="171.26"/>
    <x v="230"/>
    <x v="3"/>
    <x v="3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x v="0"/>
    <b v="0"/>
    <x v="10"/>
    <n v="157.88999999999999"/>
    <x v="231"/>
    <x v="4"/>
    <x v="10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x v="0"/>
    <b v="1"/>
    <x v="11"/>
    <n v="109.08"/>
    <x v="232"/>
    <x v="6"/>
    <x v="11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x v="0"/>
    <b v="0"/>
    <x v="10"/>
    <n v="41.73"/>
    <x v="233"/>
    <x v="4"/>
    <x v="10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x v="0"/>
    <b v="1"/>
    <x v="1"/>
    <n v="10.94"/>
    <x v="234"/>
    <x v="1"/>
    <x v="1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x v="0"/>
    <b v="0"/>
    <x v="10"/>
    <n v="159.38"/>
    <x v="235"/>
    <x v="4"/>
    <x v="10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x v="0"/>
    <b v="1"/>
    <x v="3"/>
    <n v="422.42"/>
    <x v="236"/>
    <x v="3"/>
    <x v="3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x v="0"/>
    <b v="0"/>
    <x v="8"/>
    <n v="97.72"/>
    <x v="237"/>
    <x v="2"/>
    <x v="8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x v="0"/>
    <b v="0"/>
    <x v="3"/>
    <n v="418.79"/>
    <x v="238"/>
    <x v="3"/>
    <x v="3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x v="0"/>
    <b v="1"/>
    <x v="9"/>
    <n v="101.92"/>
    <x v="239"/>
    <x v="5"/>
    <x v="9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x v="0"/>
    <b v="1"/>
    <x v="1"/>
    <n v="127.73"/>
    <x v="240"/>
    <x v="1"/>
    <x v="1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x v="0"/>
    <b v="0"/>
    <x v="3"/>
    <n v="445.22"/>
    <x v="241"/>
    <x v="3"/>
    <x v="3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x v="0"/>
    <b v="0"/>
    <x v="3"/>
    <n v="569.71"/>
    <x v="242"/>
    <x v="3"/>
    <x v="3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x v="0"/>
    <b v="0"/>
    <x v="3"/>
    <n v="509.34"/>
    <x v="243"/>
    <x v="3"/>
    <x v="3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x v="0"/>
    <b v="0"/>
    <x v="2"/>
    <n v="325.52999999999997"/>
    <x v="244"/>
    <x v="2"/>
    <x v="2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x v="0"/>
    <b v="1"/>
    <x v="13"/>
    <n v="932.62"/>
    <x v="245"/>
    <x v="5"/>
    <x v="13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x v="0"/>
    <b v="0"/>
    <x v="20"/>
    <n v="211.34"/>
    <x v="246"/>
    <x v="6"/>
    <x v="20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x v="0"/>
    <b v="0"/>
    <x v="18"/>
    <n v="273.33"/>
    <x v="247"/>
    <x v="5"/>
    <x v="18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x v="0"/>
    <b v="0"/>
    <x v="1"/>
    <n v="3"/>
    <x v="248"/>
    <x v="1"/>
    <x v="1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x v="0"/>
    <b v="0"/>
    <x v="3"/>
    <n v="54.08"/>
    <x v="249"/>
    <x v="3"/>
    <x v="3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x v="0"/>
    <b v="0"/>
    <x v="3"/>
    <n v="626.29999999999995"/>
    <x v="250"/>
    <x v="3"/>
    <x v="3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x v="0"/>
    <b v="0"/>
    <x v="6"/>
    <n v="89.02"/>
    <x v="251"/>
    <x v="4"/>
    <x v="6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x v="0"/>
    <b v="0"/>
    <x v="9"/>
    <n v="184.89"/>
    <x v="252"/>
    <x v="5"/>
    <x v="9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x v="0"/>
    <b v="1"/>
    <x v="1"/>
    <n v="120.17"/>
    <x v="253"/>
    <x v="1"/>
    <x v="1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x v="0"/>
    <b v="0"/>
    <x v="1"/>
    <n v="23.39"/>
    <x v="254"/>
    <x v="1"/>
    <x v="1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x v="0"/>
    <b v="0"/>
    <x v="3"/>
    <n v="146"/>
    <x v="255"/>
    <x v="3"/>
    <x v="3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x v="0"/>
    <b v="1"/>
    <x v="3"/>
    <n v="268.48"/>
    <x v="256"/>
    <x v="3"/>
    <x v="3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x v="1"/>
    <b v="0"/>
    <x v="14"/>
    <n v="597.5"/>
    <x v="257"/>
    <x v="7"/>
    <x v="14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x v="0"/>
    <b v="0"/>
    <x v="1"/>
    <n v="157.69999999999999"/>
    <x v="258"/>
    <x v="1"/>
    <x v="1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x v="0"/>
    <b v="1"/>
    <x v="1"/>
    <n v="31.2"/>
    <x v="259"/>
    <x v="1"/>
    <x v="1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x v="0"/>
    <b v="1"/>
    <x v="7"/>
    <n v="313.41000000000003"/>
    <x v="260"/>
    <x v="1"/>
    <x v="7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x v="0"/>
    <b v="0"/>
    <x v="14"/>
    <n v="370.9"/>
    <x v="261"/>
    <x v="7"/>
    <x v="14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x v="0"/>
    <b v="0"/>
    <x v="3"/>
    <n v="362.66"/>
    <x v="262"/>
    <x v="3"/>
    <x v="3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x v="0"/>
    <b v="0"/>
    <x v="3"/>
    <n v="123.08"/>
    <x v="263"/>
    <x v="3"/>
    <x v="3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x v="0"/>
    <b v="1"/>
    <x v="17"/>
    <n v="76.77"/>
    <x v="264"/>
    <x v="1"/>
    <x v="17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x v="0"/>
    <b v="0"/>
    <x v="3"/>
    <n v="233.62"/>
    <x v="265"/>
    <x v="3"/>
    <x v="3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x v="0"/>
    <b v="0"/>
    <x v="4"/>
    <n v="180.53"/>
    <x v="266"/>
    <x v="4"/>
    <x v="4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x v="0"/>
    <b v="0"/>
    <x v="19"/>
    <n v="252.63"/>
    <x v="267"/>
    <x v="4"/>
    <x v="19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x v="0"/>
    <b v="0"/>
    <x v="11"/>
    <n v="27.18"/>
    <x v="268"/>
    <x v="6"/>
    <x v="11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x v="0"/>
    <b v="0"/>
    <x v="14"/>
    <n v="1.27"/>
    <x v="269"/>
    <x v="7"/>
    <x v="14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x v="0"/>
    <b v="1"/>
    <x v="3"/>
    <n v="304.01"/>
    <x v="270"/>
    <x v="3"/>
    <x v="3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x v="0"/>
    <b v="0"/>
    <x v="3"/>
    <n v="137.22999999999999"/>
    <x v="271"/>
    <x v="3"/>
    <x v="3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x v="0"/>
    <b v="0"/>
    <x v="3"/>
    <n v="32.21"/>
    <x v="272"/>
    <x v="3"/>
    <x v="3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x v="0"/>
    <b v="0"/>
    <x v="18"/>
    <n v="241.51"/>
    <x v="273"/>
    <x v="5"/>
    <x v="18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x v="0"/>
    <b v="1"/>
    <x v="11"/>
    <n v="96.8"/>
    <x v="274"/>
    <x v="6"/>
    <x v="11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x v="0"/>
    <b v="0"/>
    <x v="3"/>
    <n v="1066.43"/>
    <x v="275"/>
    <x v="3"/>
    <x v="3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x v="0"/>
    <b v="0"/>
    <x v="2"/>
    <n v="325.89"/>
    <x v="276"/>
    <x v="2"/>
    <x v="2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x v="0"/>
    <b v="0"/>
    <x v="3"/>
    <n v="170.7"/>
    <x v="277"/>
    <x v="3"/>
    <x v="3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x v="0"/>
    <b v="0"/>
    <x v="10"/>
    <n v="581.44000000000005"/>
    <x v="278"/>
    <x v="4"/>
    <x v="10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x v="0"/>
    <b v="1"/>
    <x v="3"/>
    <n v="91.52"/>
    <x v="279"/>
    <x v="3"/>
    <x v="3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x v="0"/>
    <b v="1"/>
    <x v="19"/>
    <n v="108.05"/>
    <x v="280"/>
    <x v="4"/>
    <x v="19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x v="0"/>
    <b v="0"/>
    <x v="1"/>
    <n v="18.73"/>
    <x v="281"/>
    <x v="1"/>
    <x v="1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x v="0"/>
    <b v="0"/>
    <x v="2"/>
    <n v="83.19"/>
    <x v="282"/>
    <x v="2"/>
    <x v="2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x v="0"/>
    <b v="0"/>
    <x v="3"/>
    <n v="706.33"/>
    <x v="283"/>
    <x v="3"/>
    <x v="3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x v="0"/>
    <b v="0"/>
    <x v="3"/>
    <n v="17.45"/>
    <x v="284"/>
    <x v="3"/>
    <x v="3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x v="0"/>
    <b v="0"/>
    <x v="5"/>
    <n v="209.73"/>
    <x v="285"/>
    <x v="1"/>
    <x v="5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x v="0"/>
    <b v="1"/>
    <x v="16"/>
    <n v="97.79"/>
    <x v="286"/>
    <x v="1"/>
    <x v="16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x v="0"/>
    <b v="0"/>
    <x v="3"/>
    <n v="1684.25"/>
    <x v="287"/>
    <x v="3"/>
    <x v="3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x v="0"/>
    <b v="1"/>
    <x v="4"/>
    <n v="54.4"/>
    <x v="288"/>
    <x v="4"/>
    <x v="4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x v="1"/>
    <b v="0"/>
    <x v="2"/>
    <n v="456.61"/>
    <x v="289"/>
    <x v="2"/>
    <x v="2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x v="0"/>
    <b v="0"/>
    <x v="0"/>
    <n v="9.82"/>
    <x v="290"/>
    <x v="0"/>
    <x v="0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x v="0"/>
    <b v="0"/>
    <x v="3"/>
    <n v="16.38"/>
    <x v="291"/>
    <x v="3"/>
    <x v="3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x v="0"/>
    <b v="0"/>
    <x v="3"/>
    <n v="1339.67"/>
    <x v="292"/>
    <x v="3"/>
    <x v="3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x v="0"/>
    <b v="0"/>
    <x v="3"/>
    <n v="35.65"/>
    <x v="293"/>
    <x v="3"/>
    <x v="3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x v="0"/>
    <b v="0"/>
    <x v="3"/>
    <n v="54.95"/>
    <x v="294"/>
    <x v="3"/>
    <x v="3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x v="0"/>
    <b v="1"/>
    <x v="3"/>
    <n v="94.24"/>
    <x v="295"/>
    <x v="3"/>
    <x v="3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x v="0"/>
    <b v="1"/>
    <x v="1"/>
    <n v="143.91"/>
    <x v="296"/>
    <x v="1"/>
    <x v="1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x v="0"/>
    <b v="0"/>
    <x v="0"/>
    <n v="51.42"/>
    <x v="297"/>
    <x v="0"/>
    <x v="0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x v="0"/>
    <b v="1"/>
    <x v="9"/>
    <n v="5"/>
    <x v="298"/>
    <x v="5"/>
    <x v="9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x v="0"/>
    <b v="0"/>
    <x v="4"/>
    <n v="1344.67"/>
    <x v="299"/>
    <x v="4"/>
    <x v="4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x v="0"/>
    <b v="0"/>
    <x v="3"/>
    <n v="31.84"/>
    <x v="300"/>
    <x v="3"/>
    <x v="3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x v="0"/>
    <b v="0"/>
    <x v="7"/>
    <n v="82.62"/>
    <x v="301"/>
    <x v="1"/>
    <x v="7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x v="0"/>
    <b v="0"/>
    <x v="4"/>
    <n v="546.14"/>
    <x v="302"/>
    <x v="4"/>
    <x v="4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x v="0"/>
    <b v="0"/>
    <x v="3"/>
    <n v="286.20999999999998"/>
    <x v="303"/>
    <x v="3"/>
    <x v="3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x v="0"/>
    <b v="1"/>
    <x v="3"/>
    <n v="7.91"/>
    <x v="304"/>
    <x v="3"/>
    <x v="3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x v="0"/>
    <b v="1"/>
    <x v="13"/>
    <n v="132.13999999999999"/>
    <x v="305"/>
    <x v="5"/>
    <x v="13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x v="0"/>
    <b v="0"/>
    <x v="3"/>
    <n v="74.08"/>
    <x v="306"/>
    <x v="3"/>
    <x v="3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x v="0"/>
    <b v="1"/>
    <x v="7"/>
    <n v="75.290000000000006"/>
    <x v="307"/>
    <x v="1"/>
    <x v="7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x v="0"/>
    <b v="0"/>
    <x v="11"/>
    <n v="20.329999999999998"/>
    <x v="308"/>
    <x v="6"/>
    <x v="11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x v="0"/>
    <b v="0"/>
    <x v="3"/>
    <n v="203.37"/>
    <x v="309"/>
    <x v="3"/>
    <x v="3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x v="0"/>
    <b v="0"/>
    <x v="3"/>
    <n v="310.23"/>
    <x v="310"/>
    <x v="3"/>
    <x v="3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x v="0"/>
    <b v="0"/>
    <x v="1"/>
    <n v="395.32"/>
    <x v="311"/>
    <x v="1"/>
    <x v="1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x v="0"/>
    <b v="1"/>
    <x v="4"/>
    <n v="294.70999999999998"/>
    <x v="312"/>
    <x v="4"/>
    <x v="4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x v="0"/>
    <b v="0"/>
    <x v="3"/>
    <n v="33.89"/>
    <x v="313"/>
    <x v="3"/>
    <x v="3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x v="0"/>
    <b v="1"/>
    <x v="0"/>
    <n v="66.680000000000007"/>
    <x v="314"/>
    <x v="0"/>
    <x v="0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x v="0"/>
    <b v="0"/>
    <x v="3"/>
    <n v="19.23"/>
    <x v="315"/>
    <x v="3"/>
    <x v="3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x v="0"/>
    <b v="0"/>
    <x v="1"/>
    <n v="15.84"/>
    <x v="316"/>
    <x v="1"/>
    <x v="1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x v="0"/>
    <b v="0"/>
    <x v="2"/>
    <n v="38.700000000000003"/>
    <x v="317"/>
    <x v="2"/>
    <x v="2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x v="0"/>
    <b v="0"/>
    <x v="13"/>
    <n v="9.59"/>
    <x v="318"/>
    <x v="5"/>
    <x v="13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x v="0"/>
    <b v="0"/>
    <x v="12"/>
    <n v="94.14"/>
    <x v="319"/>
    <x v="4"/>
    <x v="12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x v="0"/>
    <b v="0"/>
    <x v="3"/>
    <n v="166.56"/>
    <x v="320"/>
    <x v="3"/>
    <x v="3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x v="0"/>
    <b v="0"/>
    <x v="4"/>
    <n v="24.13"/>
    <x v="321"/>
    <x v="4"/>
    <x v="4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x v="0"/>
    <b v="1"/>
    <x v="3"/>
    <n v="164.06"/>
    <x v="322"/>
    <x v="3"/>
    <x v="3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x v="0"/>
    <b v="1"/>
    <x v="3"/>
    <n v="90.72"/>
    <x v="323"/>
    <x v="3"/>
    <x v="3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x v="0"/>
    <b v="0"/>
    <x v="10"/>
    <n v="46.19"/>
    <x v="324"/>
    <x v="4"/>
    <x v="10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x v="0"/>
    <b v="1"/>
    <x v="3"/>
    <n v="38.54"/>
    <x v="325"/>
    <x v="3"/>
    <x v="3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x v="0"/>
    <b v="0"/>
    <x v="1"/>
    <n v="133.56"/>
    <x v="326"/>
    <x v="1"/>
    <x v="1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x v="0"/>
    <b v="0"/>
    <x v="11"/>
    <n v="22.9"/>
    <x v="327"/>
    <x v="6"/>
    <x v="11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x v="0"/>
    <b v="0"/>
    <x v="4"/>
    <n v="184.96"/>
    <x v="328"/>
    <x v="4"/>
    <x v="4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x v="0"/>
    <b v="0"/>
    <x v="0"/>
    <n v="443.73"/>
    <x v="329"/>
    <x v="0"/>
    <x v="0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x v="0"/>
    <b v="0"/>
    <x v="8"/>
    <n v="199.98"/>
    <x v="330"/>
    <x v="2"/>
    <x v="8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x v="0"/>
    <b v="0"/>
    <x v="3"/>
    <n v="123.96"/>
    <x v="331"/>
    <x v="3"/>
    <x v="3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x v="0"/>
    <b v="0"/>
    <x v="1"/>
    <n v="186.61"/>
    <x v="332"/>
    <x v="1"/>
    <x v="1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x v="0"/>
    <b v="0"/>
    <x v="1"/>
    <n v="114.29"/>
    <x v="333"/>
    <x v="1"/>
    <x v="1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x v="0"/>
    <b v="1"/>
    <x v="1"/>
    <n v="97.03"/>
    <x v="334"/>
    <x v="1"/>
    <x v="1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x v="0"/>
    <b v="0"/>
    <x v="3"/>
    <n v="122.82"/>
    <x v="335"/>
    <x v="3"/>
    <x v="3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x v="0"/>
    <b v="0"/>
    <x v="3"/>
    <n v="179.14"/>
    <x v="336"/>
    <x v="3"/>
    <x v="3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x v="0"/>
    <b v="0"/>
    <x v="3"/>
    <n v="79.95"/>
    <x v="337"/>
    <x v="3"/>
    <x v="3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x v="0"/>
    <b v="0"/>
    <x v="14"/>
    <n v="94.24"/>
    <x v="338"/>
    <x v="7"/>
    <x v="14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x v="0"/>
    <b v="0"/>
    <x v="7"/>
    <n v="84.67"/>
    <x v="339"/>
    <x v="1"/>
    <x v="7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x v="0"/>
    <b v="0"/>
    <x v="3"/>
    <n v="66.52"/>
    <x v="340"/>
    <x v="3"/>
    <x v="3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x v="0"/>
    <b v="0"/>
    <x v="3"/>
    <n v="53.92"/>
    <x v="341"/>
    <x v="3"/>
    <x v="3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x v="0"/>
    <b v="0"/>
    <x v="11"/>
    <n v="41.98"/>
    <x v="342"/>
    <x v="6"/>
    <x v="11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x v="0"/>
    <b v="0"/>
    <x v="6"/>
    <n v="14.69"/>
    <x v="343"/>
    <x v="4"/>
    <x v="6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x v="0"/>
    <b v="1"/>
    <x v="7"/>
    <n v="34.479999999999997"/>
    <x v="344"/>
    <x v="1"/>
    <x v="7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x v="0"/>
    <b v="0"/>
    <x v="2"/>
    <n v="1400.78"/>
    <x v="345"/>
    <x v="2"/>
    <x v="2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x v="0"/>
    <b v="0"/>
    <x v="0"/>
    <n v="71.77"/>
    <x v="346"/>
    <x v="0"/>
    <x v="0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x v="0"/>
    <b v="0"/>
    <x v="3"/>
    <n v="53.07"/>
    <x v="347"/>
    <x v="3"/>
    <x v="3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x v="0"/>
    <b v="1"/>
    <x v="17"/>
    <n v="5"/>
    <x v="298"/>
    <x v="1"/>
    <x v="17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x v="0"/>
    <b v="0"/>
    <x v="1"/>
    <n v="127.71"/>
    <x v="348"/>
    <x v="1"/>
    <x v="1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x v="0"/>
    <b v="0"/>
    <x v="3"/>
    <n v="34.89"/>
    <x v="349"/>
    <x v="3"/>
    <x v="3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x v="0"/>
    <b v="0"/>
    <x v="3"/>
    <n v="410.6"/>
    <x v="350"/>
    <x v="3"/>
    <x v="3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x v="0"/>
    <b v="0"/>
    <x v="4"/>
    <n v="123.74"/>
    <x v="351"/>
    <x v="4"/>
    <x v="4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x v="0"/>
    <b v="0"/>
    <x v="8"/>
    <n v="58.97"/>
    <x v="352"/>
    <x v="2"/>
    <x v="8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x v="0"/>
    <b v="0"/>
    <x v="3"/>
    <n v="36.89"/>
    <x v="353"/>
    <x v="3"/>
    <x v="3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x v="0"/>
    <b v="0"/>
    <x v="11"/>
    <n v="184.91"/>
    <x v="354"/>
    <x v="6"/>
    <x v="11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x v="1"/>
    <b v="0"/>
    <x v="14"/>
    <n v="11.81"/>
    <x v="355"/>
    <x v="7"/>
    <x v="14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x v="0"/>
    <b v="0"/>
    <x v="10"/>
    <n v="298.7"/>
    <x v="356"/>
    <x v="4"/>
    <x v="10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x v="0"/>
    <b v="1"/>
    <x v="3"/>
    <n v="226.35"/>
    <x v="357"/>
    <x v="3"/>
    <x v="3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x v="0"/>
    <b v="0"/>
    <x v="3"/>
    <n v="173.56"/>
    <x v="358"/>
    <x v="3"/>
    <x v="3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x v="0"/>
    <b v="0"/>
    <x v="1"/>
    <n v="371.76"/>
    <x v="359"/>
    <x v="1"/>
    <x v="1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x v="0"/>
    <b v="0"/>
    <x v="1"/>
    <n v="160.19"/>
    <x v="360"/>
    <x v="1"/>
    <x v="1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x v="0"/>
    <b v="0"/>
    <x v="7"/>
    <n v="1616.33"/>
    <x v="361"/>
    <x v="1"/>
    <x v="7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x v="0"/>
    <b v="0"/>
    <x v="3"/>
    <n v="733.44"/>
    <x v="362"/>
    <x v="3"/>
    <x v="3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x v="0"/>
    <b v="1"/>
    <x v="3"/>
    <n v="592.11"/>
    <x v="363"/>
    <x v="3"/>
    <x v="3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x v="0"/>
    <b v="1"/>
    <x v="3"/>
    <n v="18.89"/>
    <x v="364"/>
    <x v="3"/>
    <x v="3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x v="0"/>
    <b v="1"/>
    <x v="4"/>
    <n v="276.81"/>
    <x v="365"/>
    <x v="4"/>
    <x v="4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x v="0"/>
    <b v="1"/>
    <x v="19"/>
    <n v="273.02"/>
    <x v="366"/>
    <x v="4"/>
    <x v="19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x v="0"/>
    <b v="0"/>
    <x v="3"/>
    <n v="159.36000000000001"/>
    <x v="367"/>
    <x v="3"/>
    <x v="3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x v="0"/>
    <b v="0"/>
    <x v="3"/>
    <n v="67.87"/>
    <x v="368"/>
    <x v="3"/>
    <x v="3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x v="0"/>
    <b v="1"/>
    <x v="4"/>
    <n v="1591.56"/>
    <x v="369"/>
    <x v="4"/>
    <x v="4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x v="0"/>
    <b v="0"/>
    <x v="3"/>
    <n v="730.18"/>
    <x v="370"/>
    <x v="3"/>
    <x v="3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x v="0"/>
    <b v="1"/>
    <x v="4"/>
    <n v="13.19"/>
    <x v="371"/>
    <x v="4"/>
    <x v="4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x v="0"/>
    <b v="0"/>
    <x v="7"/>
    <n v="54.78"/>
    <x v="372"/>
    <x v="1"/>
    <x v="7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x v="0"/>
    <b v="0"/>
    <x v="1"/>
    <n v="361.03"/>
    <x v="373"/>
    <x v="1"/>
    <x v="1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x v="0"/>
    <b v="0"/>
    <x v="3"/>
    <n v="10.26"/>
    <x v="374"/>
    <x v="3"/>
    <x v="3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x v="0"/>
    <b v="0"/>
    <x v="4"/>
    <n v="13.96"/>
    <x v="375"/>
    <x v="4"/>
    <x v="4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x v="0"/>
    <b v="0"/>
    <x v="3"/>
    <n v="40.44"/>
    <x v="376"/>
    <x v="3"/>
    <x v="3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x v="0"/>
    <b v="0"/>
    <x v="3"/>
    <n v="160.32"/>
    <x v="377"/>
    <x v="3"/>
    <x v="3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x v="0"/>
    <b v="0"/>
    <x v="3"/>
    <n v="183.94"/>
    <x v="378"/>
    <x v="3"/>
    <x v="3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x v="0"/>
    <b v="0"/>
    <x v="14"/>
    <n v="63.77"/>
    <x v="379"/>
    <x v="7"/>
    <x v="14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x v="0"/>
    <b v="1"/>
    <x v="0"/>
    <n v="225.38"/>
    <x v="380"/>
    <x v="0"/>
    <x v="0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x v="1"/>
    <b v="1"/>
    <x v="4"/>
    <n v="172.01"/>
    <x v="381"/>
    <x v="4"/>
    <x v="4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x v="0"/>
    <b v="0"/>
    <x v="9"/>
    <n v="146.16999999999999"/>
    <x v="382"/>
    <x v="5"/>
    <x v="9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x v="0"/>
    <b v="0"/>
    <x v="3"/>
    <n v="76.42"/>
    <x v="383"/>
    <x v="3"/>
    <x v="3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x v="0"/>
    <b v="0"/>
    <x v="8"/>
    <n v="39.26"/>
    <x v="384"/>
    <x v="2"/>
    <x v="8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x v="0"/>
    <b v="0"/>
    <x v="7"/>
    <n v="11.27"/>
    <x v="385"/>
    <x v="1"/>
    <x v="7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x v="0"/>
    <b v="0"/>
    <x v="3"/>
    <n v="122.11"/>
    <x v="386"/>
    <x v="3"/>
    <x v="3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x v="0"/>
    <b v="0"/>
    <x v="14"/>
    <n v="186.54"/>
    <x v="387"/>
    <x v="7"/>
    <x v="14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x v="0"/>
    <b v="0"/>
    <x v="9"/>
    <n v="7.27"/>
    <x v="388"/>
    <x v="5"/>
    <x v="9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x v="0"/>
    <b v="0"/>
    <x v="8"/>
    <n v="65.64"/>
    <x v="389"/>
    <x v="2"/>
    <x v="8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x v="0"/>
    <b v="0"/>
    <x v="17"/>
    <n v="228.96"/>
    <x v="390"/>
    <x v="1"/>
    <x v="17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x v="0"/>
    <b v="1"/>
    <x v="4"/>
    <n v="469.38"/>
    <x v="391"/>
    <x v="4"/>
    <x v="4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x v="1"/>
    <b v="0"/>
    <x v="3"/>
    <n v="130.11000000000001"/>
    <x v="392"/>
    <x v="3"/>
    <x v="3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x v="0"/>
    <b v="0"/>
    <x v="6"/>
    <n v="167.05"/>
    <x v="393"/>
    <x v="4"/>
    <x v="6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x v="0"/>
    <b v="0"/>
    <x v="1"/>
    <n v="173.86"/>
    <x v="394"/>
    <x v="1"/>
    <x v="1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x v="0"/>
    <b v="1"/>
    <x v="10"/>
    <n v="717.76"/>
    <x v="395"/>
    <x v="4"/>
    <x v="10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x v="0"/>
    <b v="0"/>
    <x v="7"/>
    <n v="63.85"/>
    <x v="396"/>
    <x v="1"/>
    <x v="7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x v="0"/>
    <b v="1"/>
    <x v="14"/>
    <n v="2"/>
    <x v="50"/>
    <x v="7"/>
    <x v="14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x v="0"/>
    <b v="0"/>
    <x v="3"/>
    <n v="1530.22"/>
    <x v="397"/>
    <x v="3"/>
    <x v="3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x v="0"/>
    <b v="1"/>
    <x v="12"/>
    <n v="40.36"/>
    <x v="398"/>
    <x v="4"/>
    <x v="12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x v="0"/>
    <b v="1"/>
    <x v="3"/>
    <n v="86.22"/>
    <x v="399"/>
    <x v="3"/>
    <x v="3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x v="0"/>
    <b v="0"/>
    <x v="3"/>
    <n v="315.58"/>
    <x v="400"/>
    <x v="3"/>
    <x v="3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x v="0"/>
    <b v="0"/>
    <x v="3"/>
    <n v="89.62"/>
    <x v="401"/>
    <x v="3"/>
    <x v="3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x v="1"/>
    <b v="0"/>
    <x v="4"/>
    <n v="182.15"/>
    <x v="402"/>
    <x v="4"/>
    <x v="4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x v="0"/>
    <b v="0"/>
    <x v="3"/>
    <n v="355.88"/>
    <x v="403"/>
    <x v="3"/>
    <x v="3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x v="0"/>
    <b v="0"/>
    <x v="4"/>
    <n v="131.84"/>
    <x v="404"/>
    <x v="4"/>
    <x v="4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x v="0"/>
    <b v="0"/>
    <x v="1"/>
    <n v="46.32"/>
    <x v="405"/>
    <x v="1"/>
    <x v="1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x v="0"/>
    <b v="0"/>
    <x v="20"/>
    <n v="36.130000000000003"/>
    <x v="406"/>
    <x v="6"/>
    <x v="20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x v="0"/>
    <b v="0"/>
    <x v="3"/>
    <n v="104.63"/>
    <x v="407"/>
    <x v="3"/>
    <x v="3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x v="0"/>
    <b v="0"/>
    <x v="13"/>
    <n v="668.86"/>
    <x v="408"/>
    <x v="5"/>
    <x v="13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x v="0"/>
    <b v="0"/>
    <x v="10"/>
    <n v="62.07"/>
    <x v="409"/>
    <x v="4"/>
    <x v="10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x v="0"/>
    <b v="1"/>
    <x v="0"/>
    <n v="84.7"/>
    <x v="410"/>
    <x v="0"/>
    <x v="0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x v="0"/>
    <b v="0"/>
    <x v="3"/>
    <n v="11.06"/>
    <x v="411"/>
    <x v="3"/>
    <x v="3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x v="0"/>
    <b v="1"/>
    <x v="4"/>
    <n v="43.84"/>
    <x v="412"/>
    <x v="4"/>
    <x v="4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x v="0"/>
    <b v="0"/>
    <x v="3"/>
    <n v="55.47"/>
    <x v="413"/>
    <x v="3"/>
    <x v="3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x v="0"/>
    <b v="0"/>
    <x v="4"/>
    <n v="57.4"/>
    <x v="414"/>
    <x v="4"/>
    <x v="4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x v="0"/>
    <b v="0"/>
    <x v="2"/>
    <n v="123.43"/>
    <x v="415"/>
    <x v="2"/>
    <x v="2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x v="0"/>
    <b v="0"/>
    <x v="3"/>
    <n v="128.46"/>
    <x v="416"/>
    <x v="3"/>
    <x v="3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x v="0"/>
    <b v="1"/>
    <x v="8"/>
    <n v="63.99"/>
    <x v="417"/>
    <x v="2"/>
    <x v="8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x v="0"/>
    <b v="1"/>
    <x v="3"/>
    <n v="127.3"/>
    <x v="418"/>
    <x v="3"/>
    <x v="3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x v="0"/>
    <b v="1"/>
    <x v="0"/>
    <n v="10.64"/>
    <x v="419"/>
    <x v="0"/>
    <x v="0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x v="0"/>
    <b v="0"/>
    <x v="7"/>
    <n v="40.47"/>
    <x v="420"/>
    <x v="1"/>
    <x v="7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x v="0"/>
    <b v="0"/>
    <x v="14"/>
    <n v="287.67"/>
    <x v="421"/>
    <x v="7"/>
    <x v="14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x v="0"/>
    <b v="0"/>
    <x v="3"/>
    <n v="572.94000000000005"/>
    <x v="422"/>
    <x v="3"/>
    <x v="3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x v="0"/>
    <b v="1"/>
    <x v="3"/>
    <n v="112.9"/>
    <x v="423"/>
    <x v="3"/>
    <x v="3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x v="0"/>
    <b v="0"/>
    <x v="10"/>
    <n v="46.39"/>
    <x v="424"/>
    <x v="4"/>
    <x v="10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x v="0"/>
    <b v="1"/>
    <x v="14"/>
    <n v="90.68"/>
    <x v="425"/>
    <x v="7"/>
    <x v="14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x v="0"/>
    <b v="0"/>
    <x v="3"/>
    <n v="67.739999999999995"/>
    <x v="426"/>
    <x v="3"/>
    <x v="3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x v="1"/>
    <b v="0"/>
    <x v="3"/>
    <n v="192.49"/>
    <x v="427"/>
    <x v="3"/>
    <x v="3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x v="0"/>
    <b v="0"/>
    <x v="3"/>
    <n v="82.71"/>
    <x v="428"/>
    <x v="3"/>
    <x v="3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x v="0"/>
    <b v="1"/>
    <x v="4"/>
    <n v="54.16"/>
    <x v="429"/>
    <x v="4"/>
    <x v="4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x v="1"/>
    <b v="0"/>
    <x v="3"/>
    <n v="16.72"/>
    <x v="430"/>
    <x v="3"/>
    <x v="3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x v="0"/>
    <b v="1"/>
    <x v="3"/>
    <n v="116.88"/>
    <x v="431"/>
    <x v="3"/>
    <x v="3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x v="0"/>
    <b v="0"/>
    <x v="17"/>
    <n v="1052.1500000000001"/>
    <x v="432"/>
    <x v="1"/>
    <x v="17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x v="0"/>
    <b v="1"/>
    <x v="10"/>
    <n v="123.07"/>
    <x v="433"/>
    <x v="4"/>
    <x v="10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x v="0"/>
    <b v="0"/>
    <x v="3"/>
    <n v="178.64"/>
    <x v="434"/>
    <x v="3"/>
    <x v="3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x v="0"/>
    <b v="0"/>
    <x v="22"/>
    <n v="355.28"/>
    <x v="435"/>
    <x v="4"/>
    <x v="22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x v="0"/>
    <b v="0"/>
    <x v="19"/>
    <n v="161.91"/>
    <x v="436"/>
    <x v="4"/>
    <x v="19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x v="0"/>
    <b v="0"/>
    <x v="8"/>
    <n v="24.91"/>
    <x v="437"/>
    <x v="2"/>
    <x v="8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x v="0"/>
    <b v="0"/>
    <x v="3"/>
    <n v="198.72"/>
    <x v="438"/>
    <x v="3"/>
    <x v="3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x v="0"/>
    <b v="0"/>
    <x v="3"/>
    <n v="34.75"/>
    <x v="439"/>
    <x v="3"/>
    <x v="3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x v="0"/>
    <b v="1"/>
    <x v="7"/>
    <n v="176.42"/>
    <x v="440"/>
    <x v="1"/>
    <x v="7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x v="0"/>
    <b v="1"/>
    <x v="3"/>
    <n v="511.38"/>
    <x v="441"/>
    <x v="3"/>
    <x v="3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x v="0"/>
    <b v="0"/>
    <x v="8"/>
    <n v="82.04"/>
    <x v="442"/>
    <x v="2"/>
    <x v="8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x v="0"/>
    <b v="0"/>
    <x v="19"/>
    <n v="24.33"/>
    <x v="443"/>
    <x v="4"/>
    <x v="19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x v="0"/>
    <b v="1"/>
    <x v="11"/>
    <n v="50.48"/>
    <x v="444"/>
    <x v="6"/>
    <x v="11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x v="0"/>
    <b v="0"/>
    <x v="11"/>
    <n v="967"/>
    <x v="445"/>
    <x v="6"/>
    <x v="11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x v="0"/>
    <b v="0"/>
    <x v="10"/>
    <n v="4"/>
    <x v="446"/>
    <x v="4"/>
    <x v="10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x v="0"/>
    <b v="0"/>
    <x v="1"/>
    <n v="122.85"/>
    <x v="447"/>
    <x v="1"/>
    <x v="1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x v="0"/>
    <b v="0"/>
    <x v="6"/>
    <n v="63.44"/>
    <x v="448"/>
    <x v="4"/>
    <x v="6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x v="0"/>
    <b v="0"/>
    <x v="22"/>
    <n v="56.33"/>
    <x v="449"/>
    <x v="4"/>
    <x v="22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x v="0"/>
    <b v="1"/>
    <x v="6"/>
    <n v="44.08"/>
    <x v="450"/>
    <x v="4"/>
    <x v="6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x v="0"/>
    <b v="0"/>
    <x v="3"/>
    <n v="118.37"/>
    <x v="451"/>
    <x v="3"/>
    <x v="3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x v="0"/>
    <b v="1"/>
    <x v="7"/>
    <n v="104.12"/>
    <x v="452"/>
    <x v="1"/>
    <x v="7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x v="0"/>
    <b v="0"/>
    <x v="3"/>
    <n v="26.64"/>
    <x v="453"/>
    <x v="3"/>
    <x v="3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x v="0"/>
    <b v="0"/>
    <x v="3"/>
    <n v="351.2"/>
    <x v="454"/>
    <x v="3"/>
    <x v="3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x v="0"/>
    <b v="0"/>
    <x v="4"/>
    <n v="90.06"/>
    <x v="455"/>
    <x v="4"/>
    <x v="4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x v="0"/>
    <b v="0"/>
    <x v="3"/>
    <n v="171.63"/>
    <x v="456"/>
    <x v="3"/>
    <x v="3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x v="0"/>
    <b v="0"/>
    <x v="6"/>
    <n v="141.05000000000001"/>
    <x v="457"/>
    <x v="4"/>
    <x v="6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x v="0"/>
    <b v="0"/>
    <x v="20"/>
    <n v="30.58"/>
    <x v="458"/>
    <x v="6"/>
    <x v="20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x v="0"/>
    <b v="0"/>
    <x v="10"/>
    <n v="108.16"/>
    <x v="459"/>
    <x v="4"/>
    <x v="10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x v="0"/>
    <b v="0"/>
    <x v="3"/>
    <n v="133.46"/>
    <x v="460"/>
    <x v="3"/>
    <x v="3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x v="0"/>
    <b v="0"/>
    <x v="18"/>
    <n v="187.85"/>
    <x v="461"/>
    <x v="5"/>
    <x v="18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x v="0"/>
    <b v="1"/>
    <x v="8"/>
    <n v="332"/>
    <x v="462"/>
    <x v="2"/>
    <x v="8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x v="0"/>
    <b v="1"/>
    <x v="2"/>
    <n v="575.21"/>
    <x v="463"/>
    <x v="2"/>
    <x v="2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x v="0"/>
    <b v="0"/>
    <x v="3"/>
    <n v="40.5"/>
    <x v="464"/>
    <x v="3"/>
    <x v="3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x v="0"/>
    <b v="0"/>
    <x v="6"/>
    <n v="184.43"/>
    <x v="465"/>
    <x v="4"/>
    <x v="6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x v="0"/>
    <b v="0"/>
    <x v="8"/>
    <n v="285.81"/>
    <x v="466"/>
    <x v="2"/>
    <x v="8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x v="0"/>
    <b v="1"/>
    <x v="0"/>
    <n v="319"/>
    <x v="467"/>
    <x v="0"/>
    <x v="0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x v="0"/>
    <b v="0"/>
    <x v="1"/>
    <n v="39.229999999999997"/>
    <x v="468"/>
    <x v="1"/>
    <x v="1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x v="0"/>
    <b v="0"/>
    <x v="5"/>
    <n v="178.14"/>
    <x v="469"/>
    <x v="1"/>
    <x v="5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x v="0"/>
    <b v="0"/>
    <x v="19"/>
    <n v="365.15"/>
    <x v="470"/>
    <x v="4"/>
    <x v="19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x v="0"/>
    <b v="1"/>
    <x v="18"/>
    <n v="113.95"/>
    <x v="471"/>
    <x v="5"/>
    <x v="18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x v="0"/>
    <b v="0"/>
    <x v="13"/>
    <n v="29.83"/>
    <x v="472"/>
    <x v="5"/>
    <x v="13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x v="0"/>
    <b v="0"/>
    <x v="22"/>
    <n v="54.27"/>
    <x v="473"/>
    <x v="4"/>
    <x v="22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x v="0"/>
    <b v="0"/>
    <x v="8"/>
    <n v="236.34"/>
    <x v="474"/>
    <x v="2"/>
    <x v="8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x v="0"/>
    <b v="0"/>
    <x v="0"/>
    <n v="512.91999999999996"/>
    <x v="475"/>
    <x v="0"/>
    <x v="0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x v="0"/>
    <b v="1"/>
    <x v="14"/>
    <n v="100.65"/>
    <x v="476"/>
    <x v="7"/>
    <x v="14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x v="0"/>
    <b v="1"/>
    <x v="3"/>
    <n v="81.349999999999994"/>
    <x v="477"/>
    <x v="3"/>
    <x v="3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x v="0"/>
    <b v="1"/>
    <x v="13"/>
    <n v="16.399999999999999"/>
    <x v="478"/>
    <x v="5"/>
    <x v="13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x v="0"/>
    <b v="0"/>
    <x v="3"/>
    <n v="52.77"/>
    <x v="479"/>
    <x v="3"/>
    <x v="3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x v="0"/>
    <b v="1"/>
    <x v="0"/>
    <n v="260.20999999999998"/>
    <x v="480"/>
    <x v="0"/>
    <x v="0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x v="0"/>
    <b v="0"/>
    <x v="3"/>
    <n v="30.73"/>
    <x v="481"/>
    <x v="3"/>
    <x v="3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x v="0"/>
    <b v="1"/>
    <x v="18"/>
    <n v="13.5"/>
    <x v="482"/>
    <x v="5"/>
    <x v="18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x v="0"/>
    <b v="0"/>
    <x v="3"/>
    <n v="178.63"/>
    <x v="483"/>
    <x v="3"/>
    <x v="3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x v="0"/>
    <b v="0"/>
    <x v="3"/>
    <n v="220.06"/>
    <x v="484"/>
    <x v="3"/>
    <x v="3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x v="0"/>
    <b v="0"/>
    <x v="8"/>
    <n v="101.51"/>
    <x v="485"/>
    <x v="2"/>
    <x v="8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x v="0"/>
    <b v="0"/>
    <x v="23"/>
    <n v="191.5"/>
    <x v="486"/>
    <x v="8"/>
    <x v="23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x v="0"/>
    <b v="1"/>
    <x v="0"/>
    <n v="305.35000000000002"/>
    <x v="487"/>
    <x v="0"/>
    <x v="0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x v="1"/>
    <b v="1"/>
    <x v="12"/>
    <n v="24"/>
    <x v="488"/>
    <x v="4"/>
    <x v="12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x v="0"/>
    <b v="0"/>
    <x v="14"/>
    <n v="723.78"/>
    <x v="489"/>
    <x v="7"/>
    <x v="14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x v="0"/>
    <b v="0"/>
    <x v="8"/>
    <n v="547.36"/>
    <x v="490"/>
    <x v="2"/>
    <x v="8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x v="0"/>
    <b v="0"/>
    <x v="3"/>
    <n v="414.5"/>
    <x v="491"/>
    <x v="3"/>
    <x v="3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x v="0"/>
    <b v="0"/>
    <x v="10"/>
    <n v="0.91"/>
    <x v="492"/>
    <x v="4"/>
    <x v="10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x v="0"/>
    <b v="1"/>
    <x v="8"/>
    <n v="34.17"/>
    <x v="493"/>
    <x v="2"/>
    <x v="8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x v="0"/>
    <b v="0"/>
    <x v="2"/>
    <n v="23.95"/>
    <x v="494"/>
    <x v="2"/>
    <x v="2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x v="0"/>
    <b v="1"/>
    <x v="4"/>
    <n v="48.07"/>
    <x v="495"/>
    <x v="4"/>
    <x v="4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x v="0"/>
    <b v="1"/>
    <x v="3"/>
    <n v="0"/>
    <x v="0"/>
    <x v="3"/>
    <x v="3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x v="0"/>
    <b v="0"/>
    <x v="4"/>
    <n v="70.150000000000006"/>
    <x v="496"/>
    <x v="4"/>
    <x v="4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x v="0"/>
    <b v="1"/>
    <x v="11"/>
    <n v="529.91999999999996"/>
    <x v="497"/>
    <x v="6"/>
    <x v="11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x v="0"/>
    <b v="0"/>
    <x v="6"/>
    <n v="180.33"/>
    <x v="498"/>
    <x v="4"/>
    <x v="6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x v="0"/>
    <b v="0"/>
    <x v="1"/>
    <n v="92.32"/>
    <x v="499"/>
    <x v="1"/>
    <x v="1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x v="0"/>
    <b v="1"/>
    <x v="15"/>
    <n v="13.9"/>
    <x v="500"/>
    <x v="5"/>
    <x v="15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x v="0"/>
    <b v="1"/>
    <x v="3"/>
    <n v="927.08"/>
    <x v="501"/>
    <x v="3"/>
    <x v="3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x v="0"/>
    <b v="1"/>
    <x v="2"/>
    <n v="39.86"/>
    <x v="502"/>
    <x v="2"/>
    <x v="2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x v="0"/>
    <b v="0"/>
    <x v="3"/>
    <n v="112.23"/>
    <x v="503"/>
    <x v="3"/>
    <x v="3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x v="0"/>
    <b v="0"/>
    <x v="3"/>
    <n v="70.930000000000007"/>
    <x v="504"/>
    <x v="3"/>
    <x v="3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x v="0"/>
    <b v="0"/>
    <x v="6"/>
    <n v="119.09"/>
    <x v="505"/>
    <x v="4"/>
    <x v="6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x v="0"/>
    <b v="0"/>
    <x v="3"/>
    <n v="24.02"/>
    <x v="506"/>
    <x v="3"/>
    <x v="3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x v="0"/>
    <b v="1"/>
    <x v="11"/>
    <n v="139.32"/>
    <x v="507"/>
    <x v="6"/>
    <x v="11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x v="0"/>
    <b v="0"/>
    <x v="19"/>
    <n v="39.28"/>
    <x v="508"/>
    <x v="4"/>
    <x v="19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x v="0"/>
    <b v="1"/>
    <x v="1"/>
    <n v="22.44"/>
    <x v="509"/>
    <x v="1"/>
    <x v="1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x v="0"/>
    <b v="1"/>
    <x v="3"/>
    <n v="55.78"/>
    <x v="510"/>
    <x v="3"/>
    <x v="3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x v="0"/>
    <b v="0"/>
    <x v="9"/>
    <n v="42.52"/>
    <x v="511"/>
    <x v="5"/>
    <x v="9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x v="0"/>
    <b v="0"/>
    <x v="0"/>
    <n v="112"/>
    <x v="512"/>
    <x v="0"/>
    <x v="0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x v="0"/>
    <b v="1"/>
    <x v="10"/>
    <n v="7.07"/>
    <x v="513"/>
    <x v="4"/>
    <x v="10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x v="0"/>
    <b v="1"/>
    <x v="1"/>
    <n v="101.75"/>
    <x v="514"/>
    <x v="1"/>
    <x v="1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x v="0"/>
    <b v="0"/>
    <x v="3"/>
    <n v="425.75"/>
    <x v="515"/>
    <x v="3"/>
    <x v="3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x v="0"/>
    <b v="1"/>
    <x v="6"/>
    <n v="145.54"/>
    <x v="516"/>
    <x v="4"/>
    <x v="6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x v="0"/>
    <b v="0"/>
    <x v="12"/>
    <n v="32.450000000000003"/>
    <x v="517"/>
    <x v="4"/>
    <x v="12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x v="0"/>
    <b v="0"/>
    <x v="12"/>
    <n v="700.33"/>
    <x v="518"/>
    <x v="4"/>
    <x v="12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x v="0"/>
    <b v="0"/>
    <x v="3"/>
    <n v="83.9"/>
    <x v="519"/>
    <x v="3"/>
    <x v="3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x v="0"/>
    <b v="0"/>
    <x v="8"/>
    <n v="84.19"/>
    <x v="520"/>
    <x v="2"/>
    <x v="8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x v="0"/>
    <b v="1"/>
    <x v="3"/>
    <n v="155.94999999999999"/>
    <x v="521"/>
    <x v="3"/>
    <x v="3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x v="0"/>
    <b v="0"/>
    <x v="10"/>
    <n v="99.62"/>
    <x v="522"/>
    <x v="4"/>
    <x v="10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x v="0"/>
    <b v="0"/>
    <x v="7"/>
    <n v="80.3"/>
    <x v="523"/>
    <x v="1"/>
    <x v="7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x v="0"/>
    <b v="0"/>
    <x v="11"/>
    <n v="11.25"/>
    <x v="524"/>
    <x v="6"/>
    <x v="11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x v="0"/>
    <b v="1"/>
    <x v="13"/>
    <n v="91.74"/>
    <x v="525"/>
    <x v="5"/>
    <x v="13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x v="0"/>
    <b v="0"/>
    <x v="11"/>
    <n v="95.52"/>
    <x v="526"/>
    <x v="6"/>
    <x v="11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x v="0"/>
    <b v="0"/>
    <x v="3"/>
    <n v="502.88"/>
    <x v="527"/>
    <x v="3"/>
    <x v="3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x v="0"/>
    <b v="0"/>
    <x v="7"/>
    <n v="159.24"/>
    <x v="528"/>
    <x v="1"/>
    <x v="7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x v="0"/>
    <b v="1"/>
    <x v="6"/>
    <n v="15.02"/>
    <x v="529"/>
    <x v="4"/>
    <x v="6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x v="0"/>
    <b v="1"/>
    <x v="3"/>
    <n v="482.04"/>
    <x v="530"/>
    <x v="3"/>
    <x v="3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x v="0"/>
    <b v="0"/>
    <x v="13"/>
    <n v="149.97"/>
    <x v="531"/>
    <x v="5"/>
    <x v="13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x v="1"/>
    <b v="1"/>
    <x v="4"/>
    <n v="117.22"/>
    <x v="532"/>
    <x v="4"/>
    <x v="4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x v="0"/>
    <b v="0"/>
    <x v="20"/>
    <n v="37.700000000000003"/>
    <x v="533"/>
    <x v="6"/>
    <x v="20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x v="0"/>
    <b v="1"/>
    <x v="0"/>
    <n v="72.650000000000006"/>
    <x v="534"/>
    <x v="0"/>
    <x v="0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x v="0"/>
    <b v="0"/>
    <x v="14"/>
    <n v="265.98"/>
    <x v="535"/>
    <x v="7"/>
    <x v="14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x v="0"/>
    <b v="0"/>
    <x v="20"/>
    <n v="24.21"/>
    <x v="536"/>
    <x v="6"/>
    <x v="20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x v="0"/>
    <b v="0"/>
    <x v="7"/>
    <n v="2.5099999999999998"/>
    <x v="537"/>
    <x v="1"/>
    <x v="7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x v="0"/>
    <b v="0"/>
    <x v="11"/>
    <n v="16.329999999999998"/>
    <x v="538"/>
    <x v="6"/>
    <x v="11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x v="0"/>
    <b v="0"/>
    <x v="1"/>
    <n v="276.5"/>
    <x v="539"/>
    <x v="1"/>
    <x v="1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x v="0"/>
    <b v="0"/>
    <x v="3"/>
    <n v="88.8"/>
    <x v="540"/>
    <x v="3"/>
    <x v="3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x v="0"/>
    <b v="1"/>
    <x v="3"/>
    <n v="163.57"/>
    <x v="541"/>
    <x v="3"/>
    <x v="3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x v="0"/>
    <b v="0"/>
    <x v="6"/>
    <n v="969"/>
    <x v="542"/>
    <x v="4"/>
    <x v="6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x v="0"/>
    <b v="0"/>
    <x v="3"/>
    <n v="270.91000000000003"/>
    <x v="543"/>
    <x v="3"/>
    <x v="3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x v="0"/>
    <b v="0"/>
    <x v="8"/>
    <n v="284.20999999999998"/>
    <x v="544"/>
    <x v="2"/>
    <x v="8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x v="0"/>
    <b v="0"/>
    <x v="7"/>
    <n v="4"/>
    <x v="446"/>
    <x v="1"/>
    <x v="7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x v="0"/>
    <b v="1"/>
    <x v="2"/>
    <n v="58.63"/>
    <x v="545"/>
    <x v="2"/>
    <x v="2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x v="0"/>
    <b v="0"/>
    <x v="3"/>
    <n v="98.51"/>
    <x v="546"/>
    <x v="3"/>
    <x v="3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x v="0"/>
    <b v="0"/>
    <x v="1"/>
    <n v="43.98"/>
    <x v="547"/>
    <x v="1"/>
    <x v="1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x v="0"/>
    <b v="0"/>
    <x v="7"/>
    <n v="151.66"/>
    <x v="548"/>
    <x v="1"/>
    <x v="7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x v="0"/>
    <b v="0"/>
    <x v="1"/>
    <n v="223.63"/>
    <x v="549"/>
    <x v="1"/>
    <x v="1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x v="0"/>
    <b v="1"/>
    <x v="18"/>
    <n v="239.75"/>
    <x v="550"/>
    <x v="5"/>
    <x v="18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x v="0"/>
    <b v="1"/>
    <x v="22"/>
    <n v="199.33"/>
    <x v="551"/>
    <x v="4"/>
    <x v="22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x v="0"/>
    <b v="0"/>
    <x v="3"/>
    <n v="137.34"/>
    <x v="552"/>
    <x v="3"/>
    <x v="3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x v="0"/>
    <b v="0"/>
    <x v="3"/>
    <n v="100.97"/>
    <x v="553"/>
    <x v="3"/>
    <x v="3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x v="0"/>
    <b v="0"/>
    <x v="10"/>
    <n v="794.16"/>
    <x v="554"/>
    <x v="4"/>
    <x v="10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x v="0"/>
    <b v="0"/>
    <x v="3"/>
    <n v="369.7"/>
    <x v="555"/>
    <x v="3"/>
    <x v="3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x v="0"/>
    <b v="0"/>
    <x v="1"/>
    <n v="12.82"/>
    <x v="556"/>
    <x v="1"/>
    <x v="1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x v="0"/>
    <b v="0"/>
    <x v="4"/>
    <n v="138.03"/>
    <x v="557"/>
    <x v="4"/>
    <x v="4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x v="0"/>
    <b v="0"/>
    <x v="3"/>
    <n v="83.81"/>
    <x v="558"/>
    <x v="3"/>
    <x v="3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x v="0"/>
    <b v="0"/>
    <x v="3"/>
    <n v="204.6"/>
    <x v="559"/>
    <x v="3"/>
    <x v="3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x v="0"/>
    <b v="1"/>
    <x v="5"/>
    <n v="44.34"/>
    <x v="560"/>
    <x v="1"/>
    <x v="5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x v="0"/>
    <b v="0"/>
    <x v="1"/>
    <n v="218.6"/>
    <x v="561"/>
    <x v="1"/>
    <x v="1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x v="0"/>
    <b v="0"/>
    <x v="3"/>
    <n v="186.03"/>
    <x v="562"/>
    <x v="3"/>
    <x v="3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x v="0"/>
    <b v="0"/>
    <x v="10"/>
    <n v="237.34"/>
    <x v="563"/>
    <x v="4"/>
    <x v="10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x v="0"/>
    <b v="1"/>
    <x v="1"/>
    <n v="305.64999999999998"/>
    <x v="564"/>
    <x v="1"/>
    <x v="1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x v="0"/>
    <b v="0"/>
    <x v="12"/>
    <n v="94.14"/>
    <x v="565"/>
    <x v="4"/>
    <x v="12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x v="0"/>
    <b v="1"/>
    <x v="1"/>
    <n v="54.4"/>
    <x v="566"/>
    <x v="1"/>
    <x v="1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x v="0"/>
    <b v="0"/>
    <x v="23"/>
    <n v="111.88"/>
    <x v="567"/>
    <x v="8"/>
    <x v="23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x v="0"/>
    <b v="1"/>
    <x v="0"/>
    <n v="369.15"/>
    <x v="568"/>
    <x v="0"/>
    <x v="0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x v="0"/>
    <b v="1"/>
    <x v="3"/>
    <n v="62.93"/>
    <x v="569"/>
    <x v="3"/>
    <x v="3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x v="0"/>
    <b v="0"/>
    <x v="3"/>
    <n v="64.930000000000007"/>
    <x v="570"/>
    <x v="3"/>
    <x v="3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x v="0"/>
    <b v="0"/>
    <x v="17"/>
    <n v="18.850000000000001"/>
    <x v="571"/>
    <x v="1"/>
    <x v="17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x v="0"/>
    <b v="0"/>
    <x v="22"/>
    <n v="16.75"/>
    <x v="572"/>
    <x v="4"/>
    <x v="22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x v="0"/>
    <b v="0"/>
    <x v="17"/>
    <n v="101.11"/>
    <x v="573"/>
    <x v="1"/>
    <x v="17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x v="0"/>
    <b v="0"/>
    <x v="3"/>
    <n v="341.5"/>
    <x v="574"/>
    <x v="3"/>
    <x v="3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x v="0"/>
    <b v="0"/>
    <x v="2"/>
    <n v="64.02"/>
    <x v="575"/>
    <x v="2"/>
    <x v="2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x v="0"/>
    <b v="1"/>
    <x v="11"/>
    <n v="52.08"/>
    <x v="576"/>
    <x v="6"/>
    <x v="11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x v="0"/>
    <b v="0"/>
    <x v="4"/>
    <n v="322.39999999999998"/>
    <x v="577"/>
    <x v="4"/>
    <x v="4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x v="0"/>
    <b v="0"/>
    <x v="2"/>
    <n v="119.51"/>
    <x v="578"/>
    <x v="2"/>
    <x v="2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x v="0"/>
    <b v="0"/>
    <x v="18"/>
    <n v="146.80000000000001"/>
    <x v="579"/>
    <x v="5"/>
    <x v="18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x v="0"/>
    <b v="0"/>
    <x v="1"/>
    <n v="950.57"/>
    <x v="580"/>
    <x v="1"/>
    <x v="1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x v="0"/>
    <b v="1"/>
    <x v="0"/>
    <n v="72.89"/>
    <x v="581"/>
    <x v="0"/>
    <x v="0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x v="0"/>
    <b v="0"/>
    <x v="3"/>
    <n v="79.010000000000005"/>
    <x v="582"/>
    <x v="3"/>
    <x v="3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x v="0"/>
    <b v="0"/>
    <x v="4"/>
    <n v="64.72"/>
    <x v="583"/>
    <x v="4"/>
    <x v="4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x v="0"/>
    <b v="0"/>
    <x v="15"/>
    <n v="82.03"/>
    <x v="584"/>
    <x v="5"/>
    <x v="15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x v="0"/>
    <b v="0"/>
    <x v="11"/>
    <n v="1037.67"/>
    <x v="585"/>
    <x v="6"/>
    <x v="11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x v="0"/>
    <b v="0"/>
    <x v="3"/>
    <n v="12.91"/>
    <x v="586"/>
    <x v="3"/>
    <x v="3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x v="0"/>
    <b v="0"/>
    <x v="10"/>
    <n v="154.84"/>
    <x v="587"/>
    <x v="4"/>
    <x v="10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x v="0"/>
    <b v="1"/>
    <x v="3"/>
    <n v="7.1"/>
    <x v="588"/>
    <x v="3"/>
    <x v="3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x v="0"/>
    <b v="1"/>
    <x v="3"/>
    <n v="208.53"/>
    <x v="589"/>
    <x v="3"/>
    <x v="3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x v="0"/>
    <b v="1"/>
    <x v="6"/>
    <n v="99.68"/>
    <x v="590"/>
    <x v="4"/>
    <x v="6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x v="0"/>
    <b v="0"/>
    <x v="3"/>
    <n v="201.6"/>
    <x v="591"/>
    <x v="3"/>
    <x v="3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x v="0"/>
    <b v="0"/>
    <x v="1"/>
    <n v="162.09"/>
    <x v="592"/>
    <x v="1"/>
    <x v="1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x v="0"/>
    <b v="0"/>
    <x v="4"/>
    <n v="3.64"/>
    <x v="593"/>
    <x v="4"/>
    <x v="4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x v="0"/>
    <b v="0"/>
    <x v="0"/>
    <n v="5"/>
    <x v="298"/>
    <x v="0"/>
    <x v="0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x v="1"/>
    <b v="0"/>
    <x v="8"/>
    <n v="206.63"/>
    <x v="594"/>
    <x v="2"/>
    <x v="8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x v="0"/>
    <b v="0"/>
    <x v="3"/>
    <n v="128.24"/>
    <x v="595"/>
    <x v="3"/>
    <x v="3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x v="0"/>
    <b v="0"/>
    <x v="3"/>
    <n v="119.66"/>
    <x v="596"/>
    <x v="3"/>
    <x v="3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x v="0"/>
    <b v="0"/>
    <x v="3"/>
    <n v="170.73"/>
    <x v="597"/>
    <x v="3"/>
    <x v="3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x v="0"/>
    <b v="0"/>
    <x v="9"/>
    <n v="187.21"/>
    <x v="598"/>
    <x v="5"/>
    <x v="9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x v="0"/>
    <b v="0"/>
    <x v="1"/>
    <n v="188.38"/>
    <x v="599"/>
    <x v="1"/>
    <x v="1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x v="0"/>
    <b v="0"/>
    <x v="0"/>
    <n v="131.30000000000001"/>
    <x v="600"/>
    <x v="0"/>
    <x v="0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x v="0"/>
    <b v="1"/>
    <x v="17"/>
    <n v="283.97000000000003"/>
    <x v="601"/>
    <x v="1"/>
    <x v="17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x v="0"/>
    <b v="0"/>
    <x v="22"/>
    <n v="120.42"/>
    <x v="602"/>
    <x v="4"/>
    <x v="22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x v="0"/>
    <b v="0"/>
    <x v="3"/>
    <n v="419.06"/>
    <x v="603"/>
    <x v="3"/>
    <x v="3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x v="0"/>
    <b v="0"/>
    <x v="3"/>
    <n v="13.85"/>
    <x v="604"/>
    <x v="3"/>
    <x v="3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x v="0"/>
    <b v="0"/>
    <x v="5"/>
    <n v="139.44"/>
    <x v="605"/>
    <x v="1"/>
    <x v="5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x v="0"/>
    <b v="0"/>
    <x v="3"/>
    <n v="174"/>
    <x v="606"/>
    <x v="3"/>
    <x v="3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x v="0"/>
    <b v="0"/>
    <x v="3"/>
    <n v="155.49"/>
    <x v="607"/>
    <x v="3"/>
    <x v="3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x v="0"/>
    <b v="0"/>
    <x v="3"/>
    <n v="170.45"/>
    <x v="608"/>
    <x v="3"/>
    <x v="3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x v="0"/>
    <b v="1"/>
    <x v="7"/>
    <n v="189.52"/>
    <x v="609"/>
    <x v="1"/>
    <x v="7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x v="0"/>
    <b v="0"/>
    <x v="3"/>
    <n v="249.71"/>
    <x v="610"/>
    <x v="3"/>
    <x v="3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x v="0"/>
    <b v="0"/>
    <x v="9"/>
    <n v="48.86"/>
    <x v="611"/>
    <x v="5"/>
    <x v="9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x v="1"/>
    <b v="1"/>
    <x v="3"/>
    <n v="28.46"/>
    <x v="612"/>
    <x v="3"/>
    <x v="3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x v="0"/>
    <b v="0"/>
    <x v="14"/>
    <n v="268.02"/>
    <x v="613"/>
    <x v="7"/>
    <x v="14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x v="0"/>
    <b v="0"/>
    <x v="3"/>
    <n v="619.79999999999995"/>
    <x v="614"/>
    <x v="3"/>
    <x v="3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x v="0"/>
    <b v="0"/>
    <x v="7"/>
    <n v="3.13"/>
    <x v="615"/>
    <x v="1"/>
    <x v="7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x v="0"/>
    <b v="0"/>
    <x v="3"/>
    <n v="159.91999999999999"/>
    <x v="616"/>
    <x v="3"/>
    <x v="3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x v="0"/>
    <b v="0"/>
    <x v="14"/>
    <n v="279.39"/>
    <x v="617"/>
    <x v="7"/>
    <x v="14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x v="0"/>
    <b v="0"/>
    <x v="3"/>
    <n v="77.37"/>
    <x v="618"/>
    <x v="3"/>
    <x v="3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x v="0"/>
    <b v="1"/>
    <x v="3"/>
    <n v="206.33"/>
    <x v="619"/>
    <x v="3"/>
    <x v="3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x v="1"/>
    <b v="0"/>
    <x v="0"/>
    <n v="694.25"/>
    <x v="620"/>
    <x v="0"/>
    <x v="0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x v="0"/>
    <b v="0"/>
    <x v="7"/>
    <n v="151.79"/>
    <x v="621"/>
    <x v="1"/>
    <x v="7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x v="0"/>
    <b v="1"/>
    <x v="3"/>
    <n v="64.58"/>
    <x v="622"/>
    <x v="3"/>
    <x v="3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x v="0"/>
    <b v="1"/>
    <x v="3"/>
    <n v="62.87"/>
    <x v="623"/>
    <x v="3"/>
    <x v="3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x v="0"/>
    <b v="0"/>
    <x v="3"/>
    <n v="310.39999999999998"/>
    <x v="624"/>
    <x v="3"/>
    <x v="3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x v="0"/>
    <b v="0"/>
    <x v="3"/>
    <n v="42.86"/>
    <x v="625"/>
    <x v="3"/>
    <x v="3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x v="0"/>
    <b v="0"/>
    <x v="10"/>
    <n v="83.12"/>
    <x v="626"/>
    <x v="4"/>
    <x v="10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x v="0"/>
    <b v="0"/>
    <x v="19"/>
    <n v="78.53"/>
    <x v="627"/>
    <x v="4"/>
    <x v="19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x v="0"/>
    <b v="0"/>
    <x v="19"/>
    <n v="114.09"/>
    <x v="628"/>
    <x v="4"/>
    <x v="19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x v="0"/>
    <b v="1"/>
    <x v="10"/>
    <n v="64.540000000000006"/>
    <x v="629"/>
    <x v="4"/>
    <x v="10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x v="0"/>
    <b v="0"/>
    <x v="3"/>
    <n v="79.41"/>
    <x v="630"/>
    <x v="3"/>
    <x v="3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x v="0"/>
    <b v="1"/>
    <x v="3"/>
    <n v="11.42"/>
    <x v="631"/>
    <x v="3"/>
    <x v="3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x v="0"/>
    <b v="1"/>
    <x v="6"/>
    <n v="56.19"/>
    <x v="632"/>
    <x v="4"/>
    <x v="6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x v="0"/>
    <b v="0"/>
    <x v="3"/>
    <n v="16.5"/>
    <x v="633"/>
    <x v="3"/>
    <x v="3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x v="0"/>
    <b v="0"/>
    <x v="3"/>
    <n v="119.97"/>
    <x v="634"/>
    <x v="3"/>
    <x v="3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x v="0"/>
    <b v="0"/>
    <x v="8"/>
    <n v="145.46"/>
    <x v="635"/>
    <x v="2"/>
    <x v="8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x v="0"/>
    <b v="0"/>
    <x v="3"/>
    <n v="221.38"/>
    <x v="636"/>
    <x v="3"/>
    <x v="3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x v="0"/>
    <b v="0"/>
    <x v="3"/>
    <n v="48.4"/>
    <x v="637"/>
    <x v="3"/>
    <x v="3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x v="0"/>
    <b v="1"/>
    <x v="1"/>
    <n v="92.91"/>
    <x v="638"/>
    <x v="1"/>
    <x v="1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x v="0"/>
    <b v="0"/>
    <x v="11"/>
    <n v="88.6"/>
    <x v="639"/>
    <x v="6"/>
    <x v="11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x v="0"/>
    <b v="0"/>
    <x v="18"/>
    <n v="41.4"/>
    <x v="640"/>
    <x v="5"/>
    <x v="18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x v="1"/>
    <b v="0"/>
    <x v="0"/>
    <n v="63.06"/>
    <x v="641"/>
    <x v="0"/>
    <x v="0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x v="1"/>
    <b v="1"/>
    <x v="3"/>
    <n v="48.48"/>
    <x v="642"/>
    <x v="3"/>
    <x v="3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x v="0"/>
    <b v="0"/>
    <x v="17"/>
    <n v="2"/>
    <x v="50"/>
    <x v="1"/>
    <x v="17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x v="0"/>
    <b v="0"/>
    <x v="12"/>
    <n v="88.48"/>
    <x v="643"/>
    <x v="4"/>
    <x v="12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x v="0"/>
    <b v="0"/>
    <x v="2"/>
    <n v="126.84"/>
    <x v="644"/>
    <x v="2"/>
    <x v="2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x v="0"/>
    <b v="0"/>
    <x v="2"/>
    <n v="2338.83"/>
    <x v="645"/>
    <x v="2"/>
    <x v="2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x v="0"/>
    <b v="0"/>
    <x v="16"/>
    <n v="508.39"/>
    <x v="646"/>
    <x v="1"/>
    <x v="16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x v="1"/>
    <b v="0"/>
    <x v="14"/>
    <n v="191.48"/>
    <x v="647"/>
    <x v="7"/>
    <x v="14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x v="0"/>
    <b v="0"/>
    <x v="0"/>
    <n v="42.13"/>
    <x v="648"/>
    <x v="0"/>
    <x v="0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x v="0"/>
    <b v="0"/>
    <x v="22"/>
    <n v="8.24"/>
    <x v="649"/>
    <x v="4"/>
    <x v="22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x v="0"/>
    <b v="0"/>
    <x v="1"/>
    <n v="60.06"/>
    <x v="650"/>
    <x v="1"/>
    <x v="1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x v="0"/>
    <b v="0"/>
    <x v="4"/>
    <n v="47.23"/>
    <x v="651"/>
    <x v="4"/>
    <x v="4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x v="1"/>
    <b v="0"/>
    <x v="3"/>
    <n v="81.739999999999995"/>
    <x v="652"/>
    <x v="3"/>
    <x v="3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x v="0"/>
    <b v="0"/>
    <x v="17"/>
    <n v="54.19"/>
    <x v="653"/>
    <x v="1"/>
    <x v="17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x v="0"/>
    <b v="0"/>
    <x v="3"/>
    <n v="97.87"/>
    <x v="654"/>
    <x v="3"/>
    <x v="3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x v="0"/>
    <b v="0"/>
    <x v="3"/>
    <n v="77.239999999999995"/>
    <x v="655"/>
    <x v="3"/>
    <x v="3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x v="0"/>
    <b v="0"/>
    <x v="17"/>
    <n v="33.46"/>
    <x v="656"/>
    <x v="1"/>
    <x v="17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x v="0"/>
    <b v="1"/>
    <x v="4"/>
    <n v="239.59"/>
    <x v="657"/>
    <x v="4"/>
    <x v="4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x v="0"/>
    <b v="1"/>
    <x v="3"/>
    <n v="64.03"/>
    <x v="658"/>
    <x v="3"/>
    <x v="3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x v="0"/>
    <b v="0"/>
    <x v="23"/>
    <n v="176.16"/>
    <x v="659"/>
    <x v="8"/>
    <x v="23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x v="0"/>
    <b v="0"/>
    <x v="3"/>
    <n v="20.34"/>
    <x v="660"/>
    <x v="3"/>
    <x v="3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x v="0"/>
    <b v="0"/>
    <x v="3"/>
    <n v="358.65"/>
    <x v="661"/>
    <x v="3"/>
    <x v="3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x v="0"/>
    <b v="0"/>
    <x v="7"/>
    <n v="468.86"/>
    <x v="662"/>
    <x v="1"/>
    <x v="7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x v="0"/>
    <b v="1"/>
    <x v="3"/>
    <n v="122.06"/>
    <x v="663"/>
    <x v="3"/>
    <x v="3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x v="0"/>
    <b v="0"/>
    <x v="3"/>
    <n v="55.93"/>
    <x v="664"/>
    <x v="3"/>
    <x v="3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x v="0"/>
    <b v="0"/>
    <x v="7"/>
    <n v="43.66"/>
    <x v="665"/>
    <x v="1"/>
    <x v="7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x v="0"/>
    <b v="0"/>
    <x v="14"/>
    <n v="33.54"/>
    <x v="666"/>
    <x v="7"/>
    <x v="14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x v="0"/>
    <b v="0"/>
    <x v="23"/>
    <n v="122.98"/>
    <x v="667"/>
    <x v="8"/>
    <x v="23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x v="0"/>
    <b v="0"/>
    <x v="14"/>
    <n v="189.75"/>
    <x v="668"/>
    <x v="7"/>
    <x v="14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x v="0"/>
    <b v="0"/>
    <x v="13"/>
    <n v="83.62"/>
    <x v="669"/>
    <x v="5"/>
    <x v="13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x v="0"/>
    <b v="0"/>
    <x v="6"/>
    <n v="17.97"/>
    <x v="670"/>
    <x v="4"/>
    <x v="6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x v="0"/>
    <b v="1"/>
    <x v="0"/>
    <n v="1036.5"/>
    <x v="671"/>
    <x v="0"/>
    <x v="0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x v="0"/>
    <b v="1"/>
    <x v="20"/>
    <n v="97.41"/>
    <x v="672"/>
    <x v="6"/>
    <x v="20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x v="0"/>
    <b v="0"/>
    <x v="3"/>
    <n v="86.39"/>
    <x v="673"/>
    <x v="3"/>
    <x v="3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x v="0"/>
    <b v="0"/>
    <x v="3"/>
    <n v="150.16999999999999"/>
    <x v="674"/>
    <x v="3"/>
    <x v="3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x v="0"/>
    <b v="0"/>
    <x v="3"/>
    <n v="358.43"/>
    <x v="675"/>
    <x v="3"/>
    <x v="3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x v="0"/>
    <b v="0"/>
    <x v="9"/>
    <n v="542.86"/>
    <x v="676"/>
    <x v="5"/>
    <x v="9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x v="0"/>
    <b v="0"/>
    <x v="3"/>
    <n v="67.5"/>
    <x v="677"/>
    <x v="3"/>
    <x v="3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x v="0"/>
    <b v="0"/>
    <x v="8"/>
    <n v="191.75"/>
    <x v="678"/>
    <x v="2"/>
    <x v="8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x v="0"/>
    <b v="0"/>
    <x v="3"/>
    <n v="932"/>
    <x v="679"/>
    <x v="3"/>
    <x v="3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x v="0"/>
    <b v="1"/>
    <x v="19"/>
    <n v="429.28"/>
    <x v="680"/>
    <x v="4"/>
    <x v="19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x v="0"/>
    <b v="0"/>
    <x v="2"/>
    <n v="100.66"/>
    <x v="681"/>
    <x v="2"/>
    <x v="2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x v="0"/>
    <b v="1"/>
    <x v="4"/>
    <n v="226.61"/>
    <x v="682"/>
    <x v="4"/>
    <x v="4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x v="1"/>
    <b v="1"/>
    <x v="4"/>
    <n v="142.38"/>
    <x v="683"/>
    <x v="4"/>
    <x v="4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x v="0"/>
    <b v="0"/>
    <x v="1"/>
    <n v="90.63"/>
    <x v="684"/>
    <x v="1"/>
    <x v="1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x v="0"/>
    <b v="0"/>
    <x v="3"/>
    <n v="63.97"/>
    <x v="685"/>
    <x v="3"/>
    <x v="3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x v="0"/>
    <b v="0"/>
    <x v="3"/>
    <n v="84.13"/>
    <x v="686"/>
    <x v="3"/>
    <x v="3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x v="1"/>
    <b v="0"/>
    <x v="1"/>
    <n v="133.93"/>
    <x v="687"/>
    <x v="1"/>
    <x v="1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x v="0"/>
    <b v="1"/>
    <x v="3"/>
    <n v="59.04"/>
    <x v="688"/>
    <x v="3"/>
    <x v="3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x v="0"/>
    <b v="0"/>
    <x v="5"/>
    <n v="152.80000000000001"/>
    <x v="689"/>
    <x v="1"/>
    <x v="5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x v="0"/>
    <b v="0"/>
    <x v="8"/>
    <n v="446.69"/>
    <x v="690"/>
    <x v="2"/>
    <x v="8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x v="0"/>
    <b v="0"/>
    <x v="6"/>
    <n v="84.39"/>
    <x v="691"/>
    <x v="4"/>
    <x v="6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x v="0"/>
    <b v="0"/>
    <x v="8"/>
    <n v="3"/>
    <x v="248"/>
    <x v="2"/>
    <x v="8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x v="1"/>
    <b v="0"/>
    <x v="3"/>
    <n v="175.03"/>
    <x v="692"/>
    <x v="3"/>
    <x v="3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x v="0"/>
    <b v="0"/>
    <x v="8"/>
    <n v="54.14"/>
    <x v="693"/>
    <x v="2"/>
    <x v="8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x v="1"/>
    <b v="1"/>
    <x v="18"/>
    <n v="311.87"/>
    <x v="694"/>
    <x v="5"/>
    <x v="18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x v="0"/>
    <b v="0"/>
    <x v="10"/>
    <n v="122.78"/>
    <x v="695"/>
    <x v="4"/>
    <x v="10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x v="0"/>
    <b v="0"/>
    <x v="9"/>
    <n v="99.03"/>
    <x v="696"/>
    <x v="5"/>
    <x v="9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x v="0"/>
    <b v="1"/>
    <x v="2"/>
    <n v="127.85"/>
    <x v="697"/>
    <x v="2"/>
    <x v="2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x v="0"/>
    <b v="0"/>
    <x v="6"/>
    <n v="158.62"/>
    <x v="698"/>
    <x v="4"/>
    <x v="6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x v="0"/>
    <b v="0"/>
    <x v="3"/>
    <n v="707.06"/>
    <x v="699"/>
    <x v="3"/>
    <x v="3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x v="0"/>
    <b v="0"/>
    <x v="3"/>
    <n v="142.38999999999999"/>
    <x v="700"/>
    <x v="3"/>
    <x v="3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x v="0"/>
    <b v="1"/>
    <x v="3"/>
    <n v="147.86000000000001"/>
    <x v="701"/>
    <x v="3"/>
    <x v="3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x v="1"/>
    <b v="1"/>
    <x v="3"/>
    <n v="20.32"/>
    <x v="702"/>
    <x v="3"/>
    <x v="3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x v="0"/>
    <b v="0"/>
    <x v="3"/>
    <n v="1840.63"/>
    <x v="703"/>
    <x v="3"/>
    <x v="3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x v="0"/>
    <b v="0"/>
    <x v="15"/>
    <n v="161.94"/>
    <x v="704"/>
    <x v="5"/>
    <x v="15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x v="0"/>
    <b v="0"/>
    <x v="1"/>
    <n v="472.82"/>
    <x v="705"/>
    <x v="1"/>
    <x v="1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x v="0"/>
    <b v="0"/>
    <x v="20"/>
    <n v="24.47"/>
    <x v="706"/>
    <x v="6"/>
    <x v="20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x v="0"/>
    <b v="1"/>
    <x v="3"/>
    <n v="517.65"/>
    <x v="707"/>
    <x v="3"/>
    <x v="3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x v="0"/>
    <b v="0"/>
    <x v="4"/>
    <n v="247.64"/>
    <x v="708"/>
    <x v="4"/>
    <x v="4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x v="0"/>
    <b v="0"/>
    <x v="8"/>
    <n v="100.2"/>
    <x v="709"/>
    <x v="2"/>
    <x v="8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x v="0"/>
    <b v="0"/>
    <x v="13"/>
    <n v="153"/>
    <x v="710"/>
    <x v="5"/>
    <x v="13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x v="0"/>
    <b v="1"/>
    <x v="3"/>
    <n v="37.090000000000003"/>
    <x v="711"/>
    <x v="3"/>
    <x v="3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x v="0"/>
    <b v="0"/>
    <x v="1"/>
    <n v="4.3899999999999997"/>
    <x v="712"/>
    <x v="1"/>
    <x v="1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x v="0"/>
    <b v="0"/>
    <x v="4"/>
    <n v="156.51"/>
    <x v="713"/>
    <x v="4"/>
    <x v="4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x v="0"/>
    <b v="0"/>
    <x v="3"/>
    <n v="270.41000000000003"/>
    <x v="714"/>
    <x v="3"/>
    <x v="3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x v="0"/>
    <b v="1"/>
    <x v="3"/>
    <n v="134.06"/>
    <x v="715"/>
    <x v="3"/>
    <x v="3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x v="0"/>
    <b v="0"/>
    <x v="20"/>
    <n v="50.4"/>
    <x v="716"/>
    <x v="6"/>
    <x v="20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x v="0"/>
    <b v="1"/>
    <x v="3"/>
    <n v="88.82"/>
    <x v="717"/>
    <x v="3"/>
    <x v="3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x v="0"/>
    <b v="0"/>
    <x v="2"/>
    <n v="165"/>
    <x v="718"/>
    <x v="2"/>
    <x v="2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x v="0"/>
    <b v="0"/>
    <x v="3"/>
    <n v="17.5"/>
    <x v="719"/>
    <x v="3"/>
    <x v="3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x v="0"/>
    <b v="0"/>
    <x v="6"/>
    <n v="185.66"/>
    <x v="720"/>
    <x v="4"/>
    <x v="6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x v="0"/>
    <b v="0"/>
    <x v="8"/>
    <n v="412.66"/>
    <x v="721"/>
    <x v="2"/>
    <x v="8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x v="0"/>
    <b v="0"/>
    <x v="2"/>
    <n v="90.25"/>
    <x v="722"/>
    <x v="2"/>
    <x v="2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x v="0"/>
    <b v="1"/>
    <x v="1"/>
    <n v="91.98"/>
    <x v="723"/>
    <x v="1"/>
    <x v="1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x v="0"/>
    <b v="0"/>
    <x v="16"/>
    <n v="527.01"/>
    <x v="724"/>
    <x v="1"/>
    <x v="16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x v="0"/>
    <b v="1"/>
    <x v="3"/>
    <n v="319.14"/>
    <x v="725"/>
    <x v="3"/>
    <x v="3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x v="0"/>
    <b v="0"/>
    <x v="14"/>
    <n v="354.19"/>
    <x v="726"/>
    <x v="7"/>
    <x v="14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x v="0"/>
    <b v="0"/>
    <x v="9"/>
    <n v="32.9"/>
    <x v="727"/>
    <x v="5"/>
    <x v="9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x v="0"/>
    <b v="0"/>
    <x v="7"/>
    <n v="135.88999999999999"/>
    <x v="728"/>
    <x v="1"/>
    <x v="7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x v="0"/>
    <b v="1"/>
    <x v="3"/>
    <n v="2.08"/>
    <x v="729"/>
    <x v="3"/>
    <x v="3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x v="0"/>
    <b v="0"/>
    <x v="7"/>
    <n v="61"/>
    <x v="730"/>
    <x v="1"/>
    <x v="7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x v="0"/>
    <b v="0"/>
    <x v="3"/>
    <n v="30.04"/>
    <x v="731"/>
    <x v="3"/>
    <x v="3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x v="0"/>
    <b v="0"/>
    <x v="3"/>
    <n v="1179.17"/>
    <x v="732"/>
    <x v="3"/>
    <x v="3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x v="0"/>
    <b v="0"/>
    <x v="5"/>
    <n v="1126.08"/>
    <x v="733"/>
    <x v="1"/>
    <x v="5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x v="0"/>
    <b v="1"/>
    <x v="3"/>
    <n v="12.92"/>
    <x v="734"/>
    <x v="3"/>
    <x v="3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x v="0"/>
    <b v="1"/>
    <x v="3"/>
    <n v="712"/>
    <x v="735"/>
    <x v="3"/>
    <x v="3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x v="0"/>
    <b v="0"/>
    <x v="8"/>
    <n v="30.3"/>
    <x v="736"/>
    <x v="2"/>
    <x v="8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x v="0"/>
    <b v="0"/>
    <x v="2"/>
    <n v="212.51"/>
    <x v="112"/>
    <x v="2"/>
    <x v="2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x v="0"/>
    <b v="0"/>
    <x v="3"/>
    <n v="228.86"/>
    <x v="737"/>
    <x v="3"/>
    <x v="3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x v="0"/>
    <b v="1"/>
    <x v="10"/>
    <n v="34.96"/>
    <x v="738"/>
    <x v="4"/>
    <x v="10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x v="0"/>
    <b v="1"/>
    <x v="8"/>
    <n v="157.29"/>
    <x v="739"/>
    <x v="2"/>
    <x v="8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x v="0"/>
    <b v="0"/>
    <x v="5"/>
    <n v="1"/>
    <x v="100"/>
    <x v="1"/>
    <x v="5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x v="1"/>
    <b v="1"/>
    <x v="9"/>
    <n v="232.31"/>
    <x v="740"/>
    <x v="5"/>
    <x v="9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x v="0"/>
    <b v="1"/>
    <x v="3"/>
    <n v="92.45"/>
    <x v="741"/>
    <x v="3"/>
    <x v="3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x v="0"/>
    <b v="0"/>
    <x v="14"/>
    <n v="256.7"/>
    <x v="742"/>
    <x v="7"/>
    <x v="14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x v="0"/>
    <b v="0"/>
    <x v="3"/>
    <n v="168.47"/>
    <x v="743"/>
    <x v="3"/>
    <x v="3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x v="0"/>
    <b v="1"/>
    <x v="3"/>
    <n v="166.58"/>
    <x v="744"/>
    <x v="3"/>
    <x v="3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x v="0"/>
    <b v="0"/>
    <x v="3"/>
    <n v="772.08"/>
    <x v="745"/>
    <x v="3"/>
    <x v="3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x v="0"/>
    <b v="0"/>
    <x v="6"/>
    <n v="406.86"/>
    <x v="746"/>
    <x v="4"/>
    <x v="6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x v="0"/>
    <b v="0"/>
    <x v="1"/>
    <n v="564.21"/>
    <x v="747"/>
    <x v="1"/>
    <x v="1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x v="0"/>
    <b v="0"/>
    <x v="5"/>
    <n v="68.430000000000007"/>
    <x v="748"/>
    <x v="1"/>
    <x v="5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x v="0"/>
    <b v="1"/>
    <x v="11"/>
    <n v="34.35"/>
    <x v="749"/>
    <x v="6"/>
    <x v="11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x v="0"/>
    <b v="0"/>
    <x v="1"/>
    <n v="655.45"/>
    <x v="750"/>
    <x v="1"/>
    <x v="1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x v="0"/>
    <b v="0"/>
    <x v="17"/>
    <n v="177.26"/>
    <x v="751"/>
    <x v="1"/>
    <x v="17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x v="0"/>
    <b v="1"/>
    <x v="3"/>
    <n v="113.18"/>
    <x v="752"/>
    <x v="3"/>
    <x v="3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x v="0"/>
    <b v="0"/>
    <x v="1"/>
    <n v="728.18"/>
    <x v="753"/>
    <x v="1"/>
    <x v="1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x v="1"/>
    <b v="1"/>
    <x v="7"/>
    <n v="208.33"/>
    <x v="754"/>
    <x v="1"/>
    <x v="7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x v="0"/>
    <b v="0"/>
    <x v="22"/>
    <n v="31.17"/>
    <x v="755"/>
    <x v="4"/>
    <x v="22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x v="0"/>
    <b v="0"/>
    <x v="18"/>
    <n v="56.97"/>
    <x v="756"/>
    <x v="5"/>
    <x v="18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x v="0"/>
    <b v="0"/>
    <x v="3"/>
    <n v="231"/>
    <x v="757"/>
    <x v="3"/>
    <x v="3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x v="0"/>
    <b v="0"/>
    <x v="11"/>
    <n v="86.87"/>
    <x v="758"/>
    <x v="6"/>
    <x v="11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x v="0"/>
    <b v="1"/>
    <x v="3"/>
    <n v="270.74"/>
    <x v="759"/>
    <x v="3"/>
    <x v="3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x v="0"/>
    <b v="0"/>
    <x v="3"/>
    <n v="49.45"/>
    <x v="760"/>
    <x v="3"/>
    <x v="3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x v="0"/>
    <b v="0"/>
    <x v="7"/>
    <n v="113.36"/>
    <x v="761"/>
    <x v="1"/>
    <x v="7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x v="0"/>
    <b v="0"/>
    <x v="3"/>
    <n v="190.56"/>
    <x v="762"/>
    <x v="3"/>
    <x v="3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x v="0"/>
    <b v="0"/>
    <x v="2"/>
    <n v="135.5"/>
    <x v="763"/>
    <x v="2"/>
    <x v="2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x v="0"/>
    <b v="0"/>
    <x v="1"/>
    <n v="10.3"/>
    <x v="764"/>
    <x v="1"/>
    <x v="1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x v="0"/>
    <b v="0"/>
    <x v="3"/>
    <n v="65.540000000000006"/>
    <x v="765"/>
    <x v="3"/>
    <x v="3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x v="0"/>
    <b v="0"/>
    <x v="3"/>
    <n v="49.03"/>
    <x v="766"/>
    <x v="3"/>
    <x v="3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x v="0"/>
    <b v="0"/>
    <x v="10"/>
    <n v="787.92"/>
    <x v="767"/>
    <x v="4"/>
    <x v="10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x v="0"/>
    <b v="1"/>
    <x v="3"/>
    <n v="80.31"/>
    <x v="768"/>
    <x v="3"/>
    <x v="3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x v="0"/>
    <b v="1"/>
    <x v="6"/>
    <n v="106.29"/>
    <x v="769"/>
    <x v="4"/>
    <x v="6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x v="0"/>
    <b v="0"/>
    <x v="3"/>
    <n v="50.74"/>
    <x v="770"/>
    <x v="3"/>
    <x v="3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x v="0"/>
    <b v="1"/>
    <x v="10"/>
    <n v="215.31"/>
    <x v="771"/>
    <x v="4"/>
    <x v="10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x v="0"/>
    <b v="0"/>
    <x v="1"/>
    <n v="141.22999999999999"/>
    <x v="772"/>
    <x v="1"/>
    <x v="1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x v="0"/>
    <b v="0"/>
    <x v="2"/>
    <n v="115.34"/>
    <x v="773"/>
    <x v="2"/>
    <x v="2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x v="0"/>
    <b v="1"/>
    <x v="10"/>
    <n v="193.12"/>
    <x v="774"/>
    <x v="4"/>
    <x v="10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x v="0"/>
    <b v="1"/>
    <x v="17"/>
    <n v="729.73"/>
    <x v="775"/>
    <x v="1"/>
    <x v="17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x v="0"/>
    <b v="0"/>
    <x v="1"/>
    <n v="99.66"/>
    <x v="776"/>
    <x v="1"/>
    <x v="1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x v="0"/>
    <b v="0"/>
    <x v="10"/>
    <n v="88.17"/>
    <x v="777"/>
    <x v="4"/>
    <x v="10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x v="0"/>
    <b v="0"/>
    <x v="3"/>
    <n v="37.229999999999997"/>
    <x v="778"/>
    <x v="3"/>
    <x v="3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x v="0"/>
    <b v="0"/>
    <x v="3"/>
    <n v="30.54"/>
    <x v="779"/>
    <x v="3"/>
    <x v="3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x v="0"/>
    <b v="0"/>
    <x v="0"/>
    <n v="25.71"/>
    <x v="702"/>
    <x v="0"/>
    <x v="0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x v="0"/>
    <b v="1"/>
    <x v="3"/>
    <n v="34"/>
    <x v="780"/>
    <x v="3"/>
    <x v="3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x v="0"/>
    <b v="0"/>
    <x v="9"/>
    <n v="1185.9100000000001"/>
    <x v="781"/>
    <x v="5"/>
    <x v="9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x v="0"/>
    <b v="0"/>
    <x v="1"/>
    <n v="125.39"/>
    <x v="782"/>
    <x v="1"/>
    <x v="1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x v="0"/>
    <b v="0"/>
    <x v="6"/>
    <n v="14.39"/>
    <x v="783"/>
    <x v="4"/>
    <x v="6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x v="0"/>
    <b v="1"/>
    <x v="20"/>
    <n v="54.81"/>
    <x v="784"/>
    <x v="6"/>
    <x v="20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x v="0"/>
    <b v="0"/>
    <x v="2"/>
    <n v="109.63"/>
    <x v="785"/>
    <x v="2"/>
    <x v="2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x v="0"/>
    <b v="1"/>
    <x v="3"/>
    <n v="188.47"/>
    <x v="786"/>
    <x v="3"/>
    <x v="3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x v="0"/>
    <b v="0"/>
    <x v="3"/>
    <n v="87.01"/>
    <x v="787"/>
    <x v="3"/>
    <x v="3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x v="0"/>
    <b v="0"/>
    <x v="1"/>
    <n v="1"/>
    <x v="100"/>
    <x v="1"/>
    <x v="1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x v="0"/>
    <b v="1"/>
    <x v="14"/>
    <n v="202.91"/>
    <x v="788"/>
    <x v="7"/>
    <x v="14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x v="0"/>
    <b v="0"/>
    <x v="14"/>
    <n v="197.03"/>
    <x v="789"/>
    <x v="7"/>
    <x v="14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x v="0"/>
    <b v="0"/>
    <x v="3"/>
    <n v="107"/>
    <x v="790"/>
    <x v="3"/>
    <x v="3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x v="0"/>
    <b v="0"/>
    <x v="1"/>
    <n v="268.73"/>
    <x v="791"/>
    <x v="1"/>
    <x v="1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x v="0"/>
    <b v="0"/>
    <x v="4"/>
    <n v="50.85"/>
    <x v="792"/>
    <x v="4"/>
    <x v="4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x v="0"/>
    <b v="1"/>
    <x v="6"/>
    <n v="1180.29"/>
    <x v="793"/>
    <x v="4"/>
    <x v="6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x v="0"/>
    <b v="1"/>
    <x v="3"/>
    <n v="264"/>
    <x v="794"/>
    <x v="3"/>
    <x v="3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x v="0"/>
    <b v="0"/>
    <x v="0"/>
    <n v="30.44"/>
    <x v="795"/>
    <x v="0"/>
    <x v="0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x v="0"/>
    <b v="0"/>
    <x v="4"/>
    <n v="62.88"/>
    <x v="796"/>
    <x v="4"/>
    <x v="4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x v="0"/>
    <b v="1"/>
    <x v="3"/>
    <n v="193.13"/>
    <x v="797"/>
    <x v="3"/>
    <x v="3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x v="0"/>
    <b v="1"/>
    <x v="11"/>
    <n v="77.099999999999994"/>
    <x v="798"/>
    <x v="6"/>
    <x v="11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x v="0"/>
    <b v="0"/>
    <x v="9"/>
    <n v="225.53"/>
    <x v="799"/>
    <x v="5"/>
    <x v="9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x v="0"/>
    <b v="0"/>
    <x v="11"/>
    <n v="239.41"/>
    <x v="800"/>
    <x v="6"/>
    <x v="11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x v="0"/>
    <b v="1"/>
    <x v="1"/>
    <n v="92.19"/>
    <x v="801"/>
    <x v="1"/>
    <x v="1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x v="0"/>
    <b v="0"/>
    <x v="1"/>
    <n v="130.22999999999999"/>
    <x v="802"/>
    <x v="1"/>
    <x v="1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x v="1"/>
    <b v="1"/>
    <x v="3"/>
    <n v="615.22"/>
    <x v="803"/>
    <x v="3"/>
    <x v="3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x v="0"/>
    <b v="1"/>
    <x v="9"/>
    <n v="368.8"/>
    <x v="804"/>
    <x v="5"/>
    <x v="9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x v="0"/>
    <b v="1"/>
    <x v="3"/>
    <n v="1094.8599999999999"/>
    <x v="805"/>
    <x v="3"/>
    <x v="3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x v="1"/>
    <b v="0"/>
    <x v="11"/>
    <n v="50.66"/>
    <x v="806"/>
    <x v="6"/>
    <x v="11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x v="0"/>
    <b v="1"/>
    <x v="1"/>
    <n v="800.6"/>
    <x v="807"/>
    <x v="1"/>
    <x v="1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x v="0"/>
    <b v="0"/>
    <x v="4"/>
    <n v="291.29000000000002"/>
    <x v="808"/>
    <x v="4"/>
    <x v="4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x v="0"/>
    <b v="0"/>
    <x v="1"/>
    <n v="349.97"/>
    <x v="809"/>
    <x v="1"/>
    <x v="1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x v="1"/>
    <b v="1"/>
    <x v="1"/>
    <n v="357.07"/>
    <x v="810"/>
    <x v="1"/>
    <x v="1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x v="0"/>
    <b v="1"/>
    <x v="9"/>
    <n v="126.49"/>
    <x v="811"/>
    <x v="5"/>
    <x v="9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x v="0"/>
    <b v="0"/>
    <x v="12"/>
    <n v="387.5"/>
    <x v="812"/>
    <x v="4"/>
    <x v="12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x v="0"/>
    <b v="1"/>
    <x v="3"/>
    <n v="457.04"/>
    <x v="813"/>
    <x v="3"/>
    <x v="3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x v="0"/>
    <b v="1"/>
    <x v="6"/>
    <n v="266.7"/>
    <x v="814"/>
    <x v="4"/>
    <x v="6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x v="0"/>
    <b v="0"/>
    <x v="3"/>
    <n v="69"/>
    <x v="815"/>
    <x v="3"/>
    <x v="3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x v="0"/>
    <b v="0"/>
    <x v="3"/>
    <n v="51.34"/>
    <x v="816"/>
    <x v="3"/>
    <x v="3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x v="0"/>
    <b v="0"/>
    <x v="3"/>
    <n v="1.17"/>
    <x v="817"/>
    <x v="3"/>
    <x v="3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x v="0"/>
    <b v="0"/>
    <x v="14"/>
    <n v="108.98"/>
    <x v="818"/>
    <x v="7"/>
    <x v="14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x v="1"/>
    <b v="0"/>
    <x v="18"/>
    <n v="315.18"/>
    <x v="819"/>
    <x v="5"/>
    <x v="18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x v="0"/>
    <b v="0"/>
    <x v="18"/>
    <n v="157.69"/>
    <x v="820"/>
    <x v="5"/>
    <x v="18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x v="0"/>
    <b v="0"/>
    <x v="3"/>
    <n v="153.81"/>
    <x v="821"/>
    <x v="3"/>
    <x v="3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x v="0"/>
    <b v="0"/>
    <x v="2"/>
    <n v="89.74"/>
    <x v="822"/>
    <x v="2"/>
    <x v="2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x v="0"/>
    <b v="0"/>
    <x v="7"/>
    <n v="75.14"/>
    <x v="823"/>
    <x v="1"/>
    <x v="7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x v="0"/>
    <b v="0"/>
    <x v="17"/>
    <n v="852.88"/>
    <x v="824"/>
    <x v="1"/>
    <x v="17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x v="0"/>
    <b v="0"/>
    <x v="3"/>
    <n v="138.91"/>
    <x v="825"/>
    <x v="3"/>
    <x v="3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x v="0"/>
    <b v="1"/>
    <x v="4"/>
    <n v="190.18"/>
    <x v="826"/>
    <x v="4"/>
    <x v="4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x v="0"/>
    <b v="1"/>
    <x v="3"/>
    <n v="100.24"/>
    <x v="827"/>
    <x v="3"/>
    <x v="3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x v="0"/>
    <b v="0"/>
    <x v="2"/>
    <n v="142.76"/>
    <x v="828"/>
    <x v="2"/>
    <x v="2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x v="0"/>
    <b v="0"/>
    <x v="8"/>
    <n v="563.13"/>
    <x v="829"/>
    <x v="2"/>
    <x v="8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x v="0"/>
    <b v="0"/>
    <x v="14"/>
    <n v="30.72"/>
    <x v="830"/>
    <x v="7"/>
    <x v="14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x v="0"/>
    <b v="0"/>
    <x v="4"/>
    <n v="99.4"/>
    <x v="831"/>
    <x v="4"/>
    <x v="4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x v="0"/>
    <b v="0"/>
    <x v="2"/>
    <n v="197.55"/>
    <x v="832"/>
    <x v="2"/>
    <x v="2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x v="1"/>
    <b v="1"/>
    <x v="2"/>
    <n v="508.5"/>
    <x v="833"/>
    <x v="2"/>
    <x v="2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x v="0"/>
    <b v="0"/>
    <x v="0"/>
    <n v="237.74"/>
    <x v="834"/>
    <x v="0"/>
    <x v="0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x v="0"/>
    <b v="0"/>
    <x v="6"/>
    <n v="338.47"/>
    <x v="835"/>
    <x v="4"/>
    <x v="6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x v="0"/>
    <b v="1"/>
    <x v="7"/>
    <n v="133.09"/>
    <x v="836"/>
    <x v="1"/>
    <x v="7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x v="1"/>
    <b v="0"/>
    <x v="1"/>
    <n v="1"/>
    <x v="100"/>
    <x v="1"/>
    <x v="1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x v="0"/>
    <b v="0"/>
    <x v="5"/>
    <n v="207.8"/>
    <x v="837"/>
    <x v="1"/>
    <x v="5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x v="0"/>
    <b v="1"/>
    <x v="11"/>
    <n v="51.12"/>
    <x v="838"/>
    <x v="6"/>
    <x v="11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x v="0"/>
    <b v="1"/>
    <x v="7"/>
    <n v="652.05999999999995"/>
    <x v="839"/>
    <x v="1"/>
    <x v="7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x v="0"/>
    <b v="0"/>
    <x v="13"/>
    <n v="113.63"/>
    <x v="840"/>
    <x v="5"/>
    <x v="13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x v="0"/>
    <b v="0"/>
    <x v="3"/>
    <n v="102.38"/>
    <x v="841"/>
    <x v="3"/>
    <x v="3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x v="0"/>
    <b v="0"/>
    <x v="0"/>
    <n v="356.58"/>
    <x v="842"/>
    <x v="0"/>
    <x v="0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x v="1"/>
    <b v="0"/>
    <x v="12"/>
    <n v="139.87"/>
    <x v="843"/>
    <x v="4"/>
    <x v="12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x v="1"/>
    <b v="0"/>
    <x v="0"/>
    <n v="69.45"/>
    <x v="844"/>
    <x v="0"/>
    <x v="0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x v="0"/>
    <b v="1"/>
    <x v="3"/>
    <n v="35.53"/>
    <x v="845"/>
    <x v="3"/>
    <x v="3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x v="0"/>
    <b v="1"/>
    <x v="8"/>
    <n v="251.65"/>
    <x v="846"/>
    <x v="2"/>
    <x v="8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x v="0"/>
    <b v="0"/>
    <x v="3"/>
    <n v="105.88"/>
    <x v="847"/>
    <x v="3"/>
    <x v="3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x v="0"/>
    <b v="0"/>
    <x v="3"/>
    <n v="187.43"/>
    <x v="848"/>
    <x v="3"/>
    <x v="3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x v="0"/>
    <b v="1"/>
    <x v="19"/>
    <n v="386.79"/>
    <x v="849"/>
    <x v="4"/>
    <x v="19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x v="0"/>
    <b v="0"/>
    <x v="12"/>
    <n v="347.07"/>
    <x v="850"/>
    <x v="4"/>
    <x v="12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x v="0"/>
    <b v="0"/>
    <x v="3"/>
    <n v="185.82"/>
    <x v="851"/>
    <x v="3"/>
    <x v="3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x v="0"/>
    <b v="0"/>
    <x v="14"/>
    <n v="43.24"/>
    <x v="852"/>
    <x v="7"/>
    <x v="14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x v="0"/>
    <b v="0"/>
    <x v="0"/>
    <n v="162.44"/>
    <x v="853"/>
    <x v="0"/>
    <x v="0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x v="0"/>
    <b v="0"/>
    <x v="3"/>
    <n v="184.84"/>
    <x v="854"/>
    <x v="3"/>
    <x v="3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x v="0"/>
    <b v="0"/>
    <x v="6"/>
    <n v="23.7"/>
    <x v="855"/>
    <x v="4"/>
    <x v="6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x v="0"/>
    <b v="0"/>
    <x v="3"/>
    <n v="89.87"/>
    <x v="856"/>
    <x v="3"/>
    <x v="3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x v="0"/>
    <b v="1"/>
    <x v="3"/>
    <n v="272.60000000000002"/>
    <x v="857"/>
    <x v="3"/>
    <x v="3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x v="0"/>
    <b v="0"/>
    <x v="22"/>
    <n v="170.04"/>
    <x v="858"/>
    <x v="4"/>
    <x v="22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x v="0"/>
    <b v="0"/>
    <x v="14"/>
    <n v="188.29"/>
    <x v="859"/>
    <x v="7"/>
    <x v="14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x v="0"/>
    <b v="1"/>
    <x v="14"/>
    <n v="346.94"/>
    <x v="860"/>
    <x v="7"/>
    <x v="14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x v="0"/>
    <b v="0"/>
    <x v="1"/>
    <n v="69.180000000000007"/>
    <x v="861"/>
    <x v="1"/>
    <x v="1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x v="0"/>
    <b v="0"/>
    <x v="14"/>
    <n v="25.43"/>
    <x v="862"/>
    <x v="7"/>
    <x v="14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x v="0"/>
    <b v="0"/>
    <x v="0"/>
    <n v="77.400000000000006"/>
    <x v="863"/>
    <x v="0"/>
    <x v="0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x v="0"/>
    <b v="0"/>
    <x v="16"/>
    <n v="37.479999999999997"/>
    <x v="864"/>
    <x v="1"/>
    <x v="16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x v="0"/>
    <b v="0"/>
    <x v="9"/>
    <n v="543.79999999999995"/>
    <x v="865"/>
    <x v="5"/>
    <x v="9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x v="0"/>
    <b v="0"/>
    <x v="5"/>
    <n v="228.52"/>
    <x v="866"/>
    <x v="1"/>
    <x v="5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x v="0"/>
    <b v="1"/>
    <x v="3"/>
    <n v="38.950000000000003"/>
    <x v="867"/>
    <x v="3"/>
    <x v="3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x v="0"/>
    <b v="0"/>
    <x v="3"/>
    <n v="370"/>
    <x v="868"/>
    <x v="3"/>
    <x v="3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x v="0"/>
    <b v="0"/>
    <x v="12"/>
    <n v="237.91"/>
    <x v="869"/>
    <x v="4"/>
    <x v="12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x v="0"/>
    <b v="1"/>
    <x v="3"/>
    <n v="64.040000000000006"/>
    <x v="870"/>
    <x v="3"/>
    <x v="3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x v="0"/>
    <b v="0"/>
    <x v="3"/>
    <n v="118.28"/>
    <x v="871"/>
    <x v="3"/>
    <x v="3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x v="0"/>
    <b v="0"/>
    <x v="7"/>
    <n v="84.82"/>
    <x v="872"/>
    <x v="1"/>
    <x v="7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x v="0"/>
    <b v="1"/>
    <x v="3"/>
    <n v="29.35"/>
    <x v="873"/>
    <x v="3"/>
    <x v="3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x v="0"/>
    <b v="0"/>
    <x v="3"/>
    <n v="209.9"/>
    <x v="874"/>
    <x v="3"/>
    <x v="3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x v="0"/>
    <b v="1"/>
    <x v="5"/>
    <n v="169.79"/>
    <x v="875"/>
    <x v="1"/>
    <x v="5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x v="0"/>
    <b v="0"/>
    <x v="7"/>
    <n v="115.96"/>
    <x v="876"/>
    <x v="1"/>
    <x v="7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x v="0"/>
    <b v="0"/>
    <x v="4"/>
    <n v="258.60000000000002"/>
    <x v="877"/>
    <x v="4"/>
    <x v="4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x v="0"/>
    <b v="0"/>
    <x v="18"/>
    <n v="230.58"/>
    <x v="878"/>
    <x v="5"/>
    <x v="18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x v="0"/>
    <b v="1"/>
    <x v="4"/>
    <n v="128.21"/>
    <x v="879"/>
    <x v="4"/>
    <x v="4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x v="0"/>
    <b v="1"/>
    <x v="19"/>
    <n v="188.71"/>
    <x v="880"/>
    <x v="4"/>
    <x v="19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x v="0"/>
    <b v="0"/>
    <x v="3"/>
    <n v="6.95"/>
    <x v="881"/>
    <x v="3"/>
    <x v="3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x v="0"/>
    <b v="1"/>
    <x v="0"/>
    <n v="774.43"/>
    <x v="882"/>
    <x v="0"/>
    <x v="0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x v="0"/>
    <b v="0"/>
    <x v="3"/>
    <n v="27.69"/>
    <x v="883"/>
    <x v="3"/>
    <x v="3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x v="0"/>
    <b v="0"/>
    <x v="4"/>
    <n v="52.48"/>
    <x v="884"/>
    <x v="4"/>
    <x v="4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x v="0"/>
    <b v="0"/>
    <x v="17"/>
    <n v="407.1"/>
    <x v="885"/>
    <x v="1"/>
    <x v="17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x v="0"/>
    <b v="1"/>
    <x v="2"/>
    <n v="2"/>
    <x v="50"/>
    <x v="2"/>
    <x v="2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x v="0"/>
    <b v="1"/>
    <x v="1"/>
    <n v="156.18"/>
    <x v="886"/>
    <x v="1"/>
    <x v="1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x v="0"/>
    <b v="0"/>
    <x v="2"/>
    <n v="252.43"/>
    <x v="887"/>
    <x v="2"/>
    <x v="2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x v="0"/>
    <b v="1"/>
    <x v="9"/>
    <n v="1.73"/>
    <x v="888"/>
    <x v="5"/>
    <x v="9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x v="0"/>
    <b v="0"/>
    <x v="15"/>
    <n v="12.23"/>
    <x v="889"/>
    <x v="5"/>
    <x v="15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x v="0"/>
    <b v="0"/>
    <x v="3"/>
    <n v="163.99"/>
    <x v="890"/>
    <x v="3"/>
    <x v="3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x v="1"/>
    <b v="1"/>
    <x v="4"/>
    <n v="162.97999999999999"/>
    <x v="891"/>
    <x v="4"/>
    <x v="4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x v="0"/>
    <b v="0"/>
    <x v="3"/>
    <n v="20.25"/>
    <x v="892"/>
    <x v="3"/>
    <x v="3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x v="0"/>
    <b v="0"/>
    <x v="11"/>
    <n v="319.24"/>
    <x v="893"/>
    <x v="6"/>
    <x v="11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x v="0"/>
    <b v="1"/>
    <x v="3"/>
    <n v="478.94"/>
    <x v="894"/>
    <x v="3"/>
    <x v="3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x v="0"/>
    <b v="0"/>
    <x v="3"/>
    <n v="19.559999999999999"/>
    <x v="895"/>
    <x v="3"/>
    <x v="3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x v="1"/>
    <b v="0"/>
    <x v="2"/>
    <n v="198.95"/>
    <x v="896"/>
    <x v="2"/>
    <x v="2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x v="1"/>
    <b v="0"/>
    <x v="6"/>
    <n v="795"/>
    <x v="897"/>
    <x v="4"/>
    <x v="6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x v="0"/>
    <b v="0"/>
    <x v="6"/>
    <n v="50.62"/>
    <x v="898"/>
    <x v="4"/>
    <x v="6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x v="0"/>
    <b v="0"/>
    <x v="3"/>
    <n v="57.44"/>
    <x v="899"/>
    <x v="3"/>
    <x v="3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x v="0"/>
    <b v="0"/>
    <x v="19"/>
    <n v="155.63"/>
    <x v="900"/>
    <x v="4"/>
    <x v="19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x v="0"/>
    <b v="0"/>
    <x v="14"/>
    <n v="36.299999999999997"/>
    <x v="901"/>
    <x v="7"/>
    <x v="14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x v="0"/>
    <b v="1"/>
    <x v="12"/>
    <n v="58.25"/>
    <x v="902"/>
    <x v="4"/>
    <x v="12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x v="0"/>
    <b v="0"/>
    <x v="15"/>
    <n v="237.39"/>
    <x v="903"/>
    <x v="5"/>
    <x v="15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x v="0"/>
    <b v="1"/>
    <x v="3"/>
    <n v="58.75"/>
    <x v="904"/>
    <x v="3"/>
    <x v="3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x v="1"/>
    <b v="0"/>
    <x v="10"/>
    <n v="182.57"/>
    <x v="905"/>
    <x v="4"/>
    <x v="10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x v="0"/>
    <b v="0"/>
    <x v="2"/>
    <n v="0.75"/>
    <x v="906"/>
    <x v="2"/>
    <x v="2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x v="0"/>
    <b v="1"/>
    <x v="21"/>
    <n v="175.95"/>
    <x v="907"/>
    <x v="1"/>
    <x v="21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x v="0"/>
    <b v="0"/>
    <x v="3"/>
    <n v="237.88"/>
    <x v="908"/>
    <x v="3"/>
    <x v="3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x v="0"/>
    <b v="0"/>
    <x v="3"/>
    <n v="488.05"/>
    <x v="909"/>
    <x v="3"/>
    <x v="3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x v="0"/>
    <b v="0"/>
    <x v="3"/>
    <n v="224.07"/>
    <x v="910"/>
    <x v="3"/>
    <x v="3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x v="0"/>
    <b v="0"/>
    <x v="0"/>
    <n v="18.13"/>
    <x v="911"/>
    <x v="0"/>
    <x v="0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x v="0"/>
    <b v="0"/>
    <x v="3"/>
    <n v="45.85"/>
    <x v="912"/>
    <x v="3"/>
    <x v="3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x v="0"/>
    <b v="0"/>
    <x v="2"/>
    <n v="117.32"/>
    <x v="913"/>
    <x v="2"/>
    <x v="2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x v="0"/>
    <b v="0"/>
    <x v="3"/>
    <n v="217.31"/>
    <x v="914"/>
    <x v="3"/>
    <x v="3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x v="0"/>
    <b v="1"/>
    <x v="3"/>
    <n v="112.29"/>
    <x v="915"/>
    <x v="3"/>
    <x v="3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x v="0"/>
    <b v="1"/>
    <x v="3"/>
    <n v="72.52"/>
    <x v="916"/>
    <x v="3"/>
    <x v="3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x v="0"/>
    <b v="0"/>
    <x v="1"/>
    <n v="212.3"/>
    <x v="917"/>
    <x v="1"/>
    <x v="1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x v="0"/>
    <b v="0"/>
    <x v="3"/>
    <n v="239.75"/>
    <x v="918"/>
    <x v="3"/>
    <x v="3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x v="0"/>
    <b v="0"/>
    <x v="3"/>
    <n v="181.94"/>
    <x v="919"/>
    <x v="3"/>
    <x v="3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x v="0"/>
    <b v="0"/>
    <x v="3"/>
    <n v="164.13"/>
    <x v="920"/>
    <x v="3"/>
    <x v="3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x v="1"/>
    <b v="0"/>
    <x v="3"/>
    <n v="1.64"/>
    <x v="921"/>
    <x v="3"/>
    <x v="3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x v="0"/>
    <b v="0"/>
    <x v="4"/>
    <n v="49.64"/>
    <x v="922"/>
    <x v="4"/>
    <x v="4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x v="0"/>
    <b v="1"/>
    <x v="13"/>
    <n v="109.71"/>
    <x v="923"/>
    <x v="5"/>
    <x v="13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x v="0"/>
    <b v="1"/>
    <x v="11"/>
    <n v="49.22"/>
    <x v="924"/>
    <x v="6"/>
    <x v="11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x v="0"/>
    <b v="0"/>
    <x v="2"/>
    <n v="62.23"/>
    <x v="925"/>
    <x v="2"/>
    <x v="2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x v="1"/>
    <b v="0"/>
    <x v="3"/>
    <n v="13.06"/>
    <x v="926"/>
    <x v="3"/>
    <x v="3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x v="0"/>
    <b v="0"/>
    <x v="3"/>
    <n v="64.64"/>
    <x v="927"/>
    <x v="3"/>
    <x v="3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x v="0"/>
    <b v="0"/>
    <x v="0"/>
    <n v="159.59"/>
    <x v="928"/>
    <x v="0"/>
    <x v="0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x v="0"/>
    <b v="0"/>
    <x v="14"/>
    <n v="81.42"/>
    <x v="929"/>
    <x v="7"/>
    <x v="14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x v="1"/>
    <b v="0"/>
    <x v="14"/>
    <n v="32.44"/>
    <x v="930"/>
    <x v="7"/>
    <x v="14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x v="0"/>
    <b v="0"/>
    <x v="3"/>
    <n v="9.91"/>
    <x v="931"/>
    <x v="3"/>
    <x v="3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x v="0"/>
    <b v="0"/>
    <x v="3"/>
    <n v="26.69"/>
    <x v="932"/>
    <x v="3"/>
    <x v="3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x v="1"/>
    <b v="1"/>
    <x v="4"/>
    <n v="62.96"/>
    <x v="933"/>
    <x v="4"/>
    <x v="4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x v="0"/>
    <b v="0"/>
    <x v="2"/>
    <n v="161.36000000000001"/>
    <x v="934"/>
    <x v="2"/>
    <x v="2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x v="0"/>
    <b v="1"/>
    <x v="3"/>
    <n v="5"/>
    <x v="298"/>
    <x v="3"/>
    <x v="3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x v="0"/>
    <b v="1"/>
    <x v="1"/>
    <n v="1096.94"/>
    <x v="935"/>
    <x v="1"/>
    <x v="1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x v="0"/>
    <b v="0"/>
    <x v="4"/>
    <n v="70.09"/>
    <x v="936"/>
    <x v="4"/>
    <x v="4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x v="0"/>
    <b v="1"/>
    <x v="22"/>
    <n v="60"/>
    <x v="937"/>
    <x v="4"/>
    <x v="22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x v="0"/>
    <b v="0"/>
    <x v="2"/>
    <n v="367.1"/>
    <x v="938"/>
    <x v="2"/>
    <x v="2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x v="0"/>
    <b v="0"/>
    <x v="3"/>
    <n v="1109"/>
    <x v="939"/>
    <x v="3"/>
    <x v="3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x v="0"/>
    <b v="0"/>
    <x v="22"/>
    <n v="19.03"/>
    <x v="940"/>
    <x v="4"/>
    <x v="22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x v="0"/>
    <b v="0"/>
    <x v="3"/>
    <n v="126.88"/>
    <x v="941"/>
    <x v="3"/>
    <x v="3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x v="0"/>
    <b v="0"/>
    <x v="10"/>
    <n v="734.64"/>
    <x v="942"/>
    <x v="4"/>
    <x v="10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x v="0"/>
    <b v="0"/>
    <x v="18"/>
    <n v="4.57"/>
    <x v="943"/>
    <x v="5"/>
    <x v="18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x v="0"/>
    <b v="0"/>
    <x v="2"/>
    <n v="85.05"/>
    <x v="944"/>
    <x v="2"/>
    <x v="2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x v="0"/>
    <b v="0"/>
    <x v="18"/>
    <n v="119.3"/>
    <x v="945"/>
    <x v="5"/>
    <x v="18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x v="0"/>
    <b v="0"/>
    <x v="0"/>
    <n v="296.02999999999997"/>
    <x v="946"/>
    <x v="0"/>
    <x v="0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x v="0"/>
    <b v="1"/>
    <x v="14"/>
    <n v="84.69"/>
    <x v="947"/>
    <x v="7"/>
    <x v="14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x v="0"/>
    <b v="0"/>
    <x v="3"/>
    <n v="355.78"/>
    <x v="948"/>
    <x v="3"/>
    <x v="3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x v="0"/>
    <b v="0"/>
    <x v="1"/>
    <n v="386.41"/>
    <x v="949"/>
    <x v="1"/>
    <x v="1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x v="0"/>
    <b v="0"/>
    <x v="3"/>
    <n v="792.24"/>
    <x v="950"/>
    <x v="3"/>
    <x v="3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x v="0"/>
    <b v="0"/>
    <x v="21"/>
    <n v="137.03"/>
    <x v="951"/>
    <x v="1"/>
    <x v="21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x v="0"/>
    <b v="0"/>
    <x v="0"/>
    <n v="338.21"/>
    <x v="952"/>
    <x v="0"/>
    <x v="0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x v="0"/>
    <b v="0"/>
    <x v="3"/>
    <n v="108.23"/>
    <x v="953"/>
    <x v="3"/>
    <x v="3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x v="0"/>
    <b v="0"/>
    <x v="3"/>
    <n v="60.76"/>
    <x v="954"/>
    <x v="3"/>
    <x v="3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x v="0"/>
    <b v="0"/>
    <x v="19"/>
    <n v="27.73"/>
    <x v="955"/>
    <x v="4"/>
    <x v="19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x v="0"/>
    <b v="1"/>
    <x v="2"/>
    <n v="228.39"/>
    <x v="956"/>
    <x v="2"/>
    <x v="2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x v="0"/>
    <b v="1"/>
    <x v="3"/>
    <n v="21.62"/>
    <x v="957"/>
    <x v="3"/>
    <x v="3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x v="0"/>
    <b v="0"/>
    <x v="7"/>
    <n v="373.88"/>
    <x v="958"/>
    <x v="1"/>
    <x v="7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x v="0"/>
    <b v="1"/>
    <x v="3"/>
    <n v="154.93"/>
    <x v="959"/>
    <x v="3"/>
    <x v="3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x v="0"/>
    <b v="1"/>
    <x v="3"/>
    <n v="322.14999999999998"/>
    <x v="960"/>
    <x v="3"/>
    <x v="3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x v="0"/>
    <b v="0"/>
    <x v="0"/>
    <n v="73.959999999999994"/>
    <x v="961"/>
    <x v="0"/>
    <x v="0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x v="0"/>
    <b v="0"/>
    <x v="11"/>
    <n v="864.1"/>
    <x v="962"/>
    <x v="6"/>
    <x v="11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x v="0"/>
    <b v="0"/>
    <x v="3"/>
    <n v="143.26"/>
    <x v="963"/>
    <x v="3"/>
    <x v="3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x v="1"/>
    <b v="0"/>
    <x v="9"/>
    <n v="40.28"/>
    <x v="964"/>
    <x v="5"/>
    <x v="9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x v="0"/>
    <b v="0"/>
    <x v="2"/>
    <n v="178.22"/>
    <x v="965"/>
    <x v="2"/>
    <x v="2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x v="0"/>
    <b v="1"/>
    <x v="4"/>
    <n v="84.93"/>
    <x v="966"/>
    <x v="4"/>
    <x v="4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x v="0"/>
    <b v="0"/>
    <x v="4"/>
    <n v="145.94"/>
    <x v="967"/>
    <x v="4"/>
    <x v="4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x v="0"/>
    <b v="0"/>
    <x v="3"/>
    <n v="152.46"/>
    <x v="968"/>
    <x v="3"/>
    <x v="3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x v="0"/>
    <b v="1"/>
    <x v="1"/>
    <n v="67.13"/>
    <x v="969"/>
    <x v="1"/>
    <x v="1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x v="0"/>
    <b v="0"/>
    <x v="1"/>
    <n v="40.31"/>
    <x v="970"/>
    <x v="1"/>
    <x v="1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x v="0"/>
    <b v="0"/>
    <x v="4"/>
    <n v="216.79"/>
    <x v="971"/>
    <x v="4"/>
    <x v="4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x v="0"/>
    <b v="0"/>
    <x v="15"/>
    <n v="52.12"/>
    <x v="972"/>
    <x v="5"/>
    <x v="15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x v="0"/>
    <b v="0"/>
    <x v="18"/>
    <n v="499.58"/>
    <x v="973"/>
    <x v="5"/>
    <x v="18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x v="0"/>
    <b v="1"/>
    <x v="6"/>
    <n v="87.68"/>
    <x v="974"/>
    <x v="4"/>
    <x v="6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x v="0"/>
    <b v="1"/>
    <x v="1"/>
    <n v="113.17"/>
    <x v="975"/>
    <x v="1"/>
    <x v="1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x v="0"/>
    <b v="1"/>
    <x v="6"/>
    <n v="426.55"/>
    <x v="976"/>
    <x v="4"/>
    <x v="6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x v="0"/>
    <b v="1"/>
    <x v="14"/>
    <n v="77.63"/>
    <x v="977"/>
    <x v="7"/>
    <x v="14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x v="0"/>
    <b v="1"/>
    <x v="18"/>
    <n v="52.5"/>
    <x v="978"/>
    <x v="5"/>
    <x v="18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x v="0"/>
    <b v="1"/>
    <x v="0"/>
    <n v="157.47"/>
    <x v="979"/>
    <x v="0"/>
    <x v="0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x v="0"/>
    <b v="0"/>
    <x v="3"/>
    <n v="72.94"/>
    <x v="980"/>
    <x v="3"/>
    <x v="3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x v="0"/>
    <b v="0"/>
    <x v="3"/>
    <n v="60.57"/>
    <x v="981"/>
    <x v="3"/>
    <x v="3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x v="0"/>
    <b v="1"/>
    <x v="7"/>
    <n v="56.79"/>
    <x v="982"/>
    <x v="1"/>
    <x v="7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x v="0"/>
    <b v="0"/>
    <x v="0"/>
    <n v="56.54"/>
    <x v="983"/>
    <x v="0"/>
    <x v="0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13C94F-E6AB-4659-AEBE-8FBAB67769FB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4" showAll="0"/>
    <pivotField numFmtId="164"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C1D233-47DB-439A-A02F-132C9E58CCE0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29" firstHeaderRow="1" firstDataRow="2" firstDataCol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numFmtId="164"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58A744-4E2C-4729-9C49-052F82AD60F4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numFmtId="164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7CE80-BF9E-46C3-9323-E65F301C92FC}">
  <sheetPr codeName="Sheet1"/>
  <dimension ref="A2:F15"/>
  <sheetViews>
    <sheetView workbookViewId="0">
      <selection activeCell="B2" sqref="B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11" width="1.875" bestFit="1" customWidth="1"/>
    <col min="12" max="101" width="2.875" bestFit="1" customWidth="1"/>
    <col min="102" max="1001" width="3.875" bestFit="1" customWidth="1"/>
    <col min="1002" max="1002" width="11" bestFit="1" customWidth="1"/>
  </cols>
  <sheetData>
    <row r="2" spans="1:6" x14ac:dyDescent="0.25">
      <c r="A2" s="9" t="s">
        <v>6</v>
      </c>
      <c r="B2" t="s">
        <v>2066</v>
      </c>
    </row>
    <row r="4" spans="1:6" x14ac:dyDescent="0.25">
      <c r="A4" s="9" t="s">
        <v>2070</v>
      </c>
      <c r="B4" s="9" t="s">
        <v>2069</v>
      </c>
    </row>
    <row r="5" spans="1:6" x14ac:dyDescent="0.25">
      <c r="A5" s="9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5">
      <c r="A6" s="10" t="s">
        <v>2041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5">
      <c r="A7" s="10" t="s">
        <v>2033</v>
      </c>
      <c r="B7">
        <v>4</v>
      </c>
      <c r="C7">
        <v>20</v>
      </c>
      <c r="E7">
        <v>22</v>
      </c>
      <c r="F7">
        <v>46</v>
      </c>
    </row>
    <row r="8" spans="1:6" x14ac:dyDescent="0.25">
      <c r="A8" s="10" t="s">
        <v>2050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5">
      <c r="A9" s="10" t="s">
        <v>2064</v>
      </c>
      <c r="E9">
        <v>4</v>
      </c>
      <c r="F9">
        <v>4</v>
      </c>
    </row>
    <row r="10" spans="1:6" x14ac:dyDescent="0.25">
      <c r="A10" s="10" t="s">
        <v>2035</v>
      </c>
      <c r="B10">
        <v>10</v>
      </c>
      <c r="C10">
        <v>66</v>
      </c>
      <c r="E10">
        <v>99</v>
      </c>
      <c r="F10">
        <v>175</v>
      </c>
    </row>
    <row r="11" spans="1:6" x14ac:dyDescent="0.25">
      <c r="A11" s="10" t="s">
        <v>2054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5">
      <c r="A12" s="10" t="s">
        <v>2047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5">
      <c r="A13" s="10" t="s">
        <v>2037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5">
      <c r="A14" s="10" t="s">
        <v>2039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5">
      <c r="A15" s="10" t="s">
        <v>2068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6BC60-197C-434F-9B38-4AE7E44312F8}">
  <sheetPr codeName="Sheet2"/>
  <dimension ref="A3:F29"/>
  <sheetViews>
    <sheetView workbookViewId="0">
      <selection activeCell="A3" sqref="A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3" spans="1:6" x14ac:dyDescent="0.25">
      <c r="A3" s="9" t="s">
        <v>2070</v>
      </c>
      <c r="B3" s="9" t="s">
        <v>2069</v>
      </c>
    </row>
    <row r="4" spans="1:6" x14ac:dyDescent="0.25">
      <c r="A4" s="9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5">
      <c r="A5" s="10" t="s">
        <v>2049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25">
      <c r="A6" s="10" t="s">
        <v>2065</v>
      </c>
      <c r="E6">
        <v>4</v>
      </c>
      <c r="F6">
        <v>4</v>
      </c>
    </row>
    <row r="7" spans="1:6" x14ac:dyDescent="0.25">
      <c r="A7" s="10" t="s">
        <v>2042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25">
      <c r="A8" s="10" t="s">
        <v>2044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25">
      <c r="A9" s="10" t="s">
        <v>2043</v>
      </c>
      <c r="C9">
        <v>8</v>
      </c>
      <c r="E9">
        <v>10</v>
      </c>
      <c r="F9">
        <v>18</v>
      </c>
    </row>
    <row r="10" spans="1:6" x14ac:dyDescent="0.25">
      <c r="A10" s="10" t="s">
        <v>2053</v>
      </c>
      <c r="B10">
        <v>1</v>
      </c>
      <c r="C10">
        <v>7</v>
      </c>
      <c r="E10">
        <v>9</v>
      </c>
      <c r="F10">
        <v>17</v>
      </c>
    </row>
    <row r="11" spans="1:6" x14ac:dyDescent="0.25">
      <c r="A11" s="10" t="s">
        <v>2034</v>
      </c>
      <c r="B11">
        <v>4</v>
      </c>
      <c r="C11">
        <v>20</v>
      </c>
      <c r="E11">
        <v>22</v>
      </c>
      <c r="F11">
        <v>46</v>
      </c>
    </row>
    <row r="12" spans="1:6" x14ac:dyDescent="0.25">
      <c r="A12" s="10" t="s">
        <v>2045</v>
      </c>
      <c r="B12">
        <v>3</v>
      </c>
      <c r="C12">
        <v>19</v>
      </c>
      <c r="E12">
        <v>23</v>
      </c>
      <c r="F12">
        <v>45</v>
      </c>
    </row>
    <row r="13" spans="1:6" x14ac:dyDescent="0.25">
      <c r="A13" s="10" t="s">
        <v>2058</v>
      </c>
      <c r="B13">
        <v>1</v>
      </c>
      <c r="C13">
        <v>6</v>
      </c>
      <c r="E13">
        <v>10</v>
      </c>
      <c r="F13">
        <v>17</v>
      </c>
    </row>
    <row r="14" spans="1:6" x14ac:dyDescent="0.25">
      <c r="A14" s="10" t="s">
        <v>2057</v>
      </c>
      <c r="C14">
        <v>3</v>
      </c>
      <c r="E14">
        <v>4</v>
      </c>
      <c r="F14">
        <v>7</v>
      </c>
    </row>
    <row r="15" spans="1:6" x14ac:dyDescent="0.25">
      <c r="A15" s="10" t="s">
        <v>2061</v>
      </c>
      <c r="C15">
        <v>8</v>
      </c>
      <c r="D15">
        <v>1</v>
      </c>
      <c r="E15">
        <v>4</v>
      </c>
      <c r="F15">
        <v>13</v>
      </c>
    </row>
    <row r="16" spans="1:6" x14ac:dyDescent="0.25">
      <c r="A16" s="10" t="s">
        <v>2048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25">
      <c r="A17" s="10" t="s">
        <v>2055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25">
      <c r="A18" s="10" t="s">
        <v>2040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25">
      <c r="A19" s="10" t="s">
        <v>2056</v>
      </c>
      <c r="C19">
        <v>4</v>
      </c>
      <c r="E19">
        <v>4</v>
      </c>
      <c r="F19">
        <v>8</v>
      </c>
    </row>
    <row r="20" spans="1:6" x14ac:dyDescent="0.25">
      <c r="A20" s="10" t="s">
        <v>2036</v>
      </c>
      <c r="B20">
        <v>6</v>
      </c>
      <c r="C20">
        <v>30</v>
      </c>
      <c r="E20">
        <v>49</v>
      </c>
      <c r="F20">
        <v>85</v>
      </c>
    </row>
    <row r="21" spans="1:6" x14ac:dyDescent="0.25">
      <c r="A21" s="10" t="s">
        <v>2063</v>
      </c>
      <c r="C21">
        <v>9</v>
      </c>
      <c r="E21">
        <v>5</v>
      </c>
      <c r="F21">
        <v>14</v>
      </c>
    </row>
    <row r="22" spans="1:6" x14ac:dyDescent="0.25">
      <c r="A22" s="10" t="s">
        <v>2052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25">
      <c r="A23" s="10" t="s">
        <v>2060</v>
      </c>
      <c r="B23">
        <v>3</v>
      </c>
      <c r="C23">
        <v>3</v>
      </c>
      <c r="E23">
        <v>11</v>
      </c>
      <c r="F23">
        <v>17</v>
      </c>
    </row>
    <row r="24" spans="1:6" x14ac:dyDescent="0.25">
      <c r="A24" s="10" t="s">
        <v>2059</v>
      </c>
      <c r="C24">
        <v>7</v>
      </c>
      <c r="E24">
        <v>14</v>
      </c>
      <c r="F24">
        <v>21</v>
      </c>
    </row>
    <row r="25" spans="1:6" x14ac:dyDescent="0.25">
      <c r="A25" s="10" t="s">
        <v>2051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25">
      <c r="A26" s="10" t="s">
        <v>2046</v>
      </c>
      <c r="C26">
        <v>16</v>
      </c>
      <c r="D26">
        <v>1</v>
      </c>
      <c r="E26">
        <v>28</v>
      </c>
      <c r="F26">
        <v>45</v>
      </c>
    </row>
    <row r="27" spans="1:6" x14ac:dyDescent="0.25">
      <c r="A27" s="10" t="s">
        <v>2038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25">
      <c r="A28" s="10" t="s">
        <v>2062</v>
      </c>
      <c r="E28">
        <v>3</v>
      </c>
      <c r="F28">
        <v>3</v>
      </c>
    </row>
    <row r="29" spans="1:6" x14ac:dyDescent="0.25">
      <c r="A29" s="10" t="s">
        <v>2068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B913-2B41-4058-804E-0153B5D18111}">
  <sheetPr codeName="Sheet3"/>
  <dimension ref="A1:E18"/>
  <sheetViews>
    <sheetView workbookViewId="0">
      <selection activeCell="A22" sqref="A2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9" t="s">
        <v>2032</v>
      </c>
      <c r="B1" t="s">
        <v>2066</v>
      </c>
    </row>
    <row r="2" spans="1:5" x14ac:dyDescent="0.25">
      <c r="A2" s="9" t="s">
        <v>2085</v>
      </c>
      <c r="B2" t="s">
        <v>2066</v>
      </c>
    </row>
    <row r="4" spans="1:5" x14ac:dyDescent="0.25">
      <c r="A4" s="9" t="s">
        <v>2070</v>
      </c>
      <c r="B4" s="9" t="s">
        <v>2069</v>
      </c>
    </row>
    <row r="5" spans="1:5" x14ac:dyDescent="0.25">
      <c r="A5" s="9" t="s">
        <v>2067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25">
      <c r="A6" s="13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13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13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13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13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13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13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13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13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13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13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13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13" t="s">
        <v>2068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21C54-A44B-4467-A295-97DFCB82B740}">
  <sheetPr codeName="Sheet4"/>
  <dimension ref="A1:L14"/>
  <sheetViews>
    <sheetView topLeftCell="C1" workbookViewId="0">
      <selection activeCell="C16" sqref="C16"/>
    </sheetView>
  </sheetViews>
  <sheetFormatPr defaultRowHeight="15.75" x14ac:dyDescent="0.25"/>
  <cols>
    <col min="1" max="2" width="9" hidden="1" customWidth="1"/>
    <col min="3" max="3" width="27.75" customWidth="1"/>
    <col min="4" max="4" width="19.875" customWidth="1"/>
    <col min="5" max="5" width="15.875" customWidth="1"/>
    <col min="6" max="6" width="18" customWidth="1"/>
    <col min="7" max="7" width="15.25" customWidth="1"/>
    <col min="8" max="8" width="20" customWidth="1"/>
    <col min="9" max="9" width="21" customWidth="1"/>
    <col min="10" max="10" width="21" style="4" customWidth="1"/>
    <col min="11" max="12" width="9" style="4" customWidth="1"/>
    <col min="13" max="17" width="9" customWidth="1"/>
  </cols>
  <sheetData>
    <row r="1" spans="1:12" x14ac:dyDescent="0.25">
      <c r="C1" t="s">
        <v>2086</v>
      </c>
      <c r="D1" t="s">
        <v>2087</v>
      </c>
      <c r="E1" t="s">
        <v>2088</v>
      </c>
      <c r="F1" t="s">
        <v>2089</v>
      </c>
      <c r="G1" t="s">
        <v>2090</v>
      </c>
      <c r="H1" s="4" t="s">
        <v>2091</v>
      </c>
      <c r="I1" s="4" t="s">
        <v>2092</v>
      </c>
      <c r="J1" s="4" t="s">
        <v>2093</v>
      </c>
      <c r="K1"/>
      <c r="L1"/>
    </row>
    <row r="2" spans="1:12" x14ac:dyDescent="0.25">
      <c r="A2">
        <v>0</v>
      </c>
      <c r="B2">
        <v>1000</v>
      </c>
      <c r="C2" t="s">
        <v>2094</v>
      </c>
      <c r="D2">
        <f t="shared" ref="D2:D13" si="0">COUNTIFS(goals, "&gt;="&amp;A2, goals, "&lt;="&amp;B2, outcomes, "=successful")</f>
        <v>36</v>
      </c>
      <c r="E2">
        <f t="shared" ref="E2:E13" si="1">COUNTIFS(goals, "&gt;="&amp;A2, goals, "&lt;="&amp;B2, outcomes, "=failed")</f>
        <v>21</v>
      </c>
      <c r="F2">
        <f t="shared" ref="F2:F13" si="2">COUNTIFS(goals, "&gt;="&amp;A2, goals, "&lt;="&amp;B2, outcomes, "=canceled")</f>
        <v>1</v>
      </c>
      <c r="G2">
        <f t="shared" ref="G2:G13" si="3">SUM(D2:F2)</f>
        <v>58</v>
      </c>
      <c r="H2" s="4">
        <f>IFERROR((D2/G2), 0)</f>
        <v>0.62068965517241381</v>
      </c>
      <c r="I2" s="4">
        <f>IFERROR((E2/G2), 0)</f>
        <v>0.36206896551724138</v>
      </c>
      <c r="J2" s="4">
        <f>IFERROR((F2/G2), 0)</f>
        <v>1.7241379310344827E-2</v>
      </c>
      <c r="K2"/>
      <c r="L2"/>
    </row>
    <row r="3" spans="1:12" x14ac:dyDescent="0.25">
      <c r="A3">
        <v>1000</v>
      </c>
      <c r="B3">
        <v>4999</v>
      </c>
      <c r="C3" t="s">
        <v>2095</v>
      </c>
      <c r="D3">
        <f t="shared" si="0"/>
        <v>191</v>
      </c>
      <c r="E3">
        <f t="shared" si="1"/>
        <v>38</v>
      </c>
      <c r="F3">
        <f t="shared" si="2"/>
        <v>2</v>
      </c>
      <c r="G3">
        <f t="shared" si="3"/>
        <v>231</v>
      </c>
      <c r="H3" s="4">
        <f t="shared" ref="H3:H13" si="4">IFERROR((D3/G3), 0)</f>
        <v>0.82683982683982682</v>
      </c>
      <c r="I3" s="4">
        <f t="shared" ref="I3:I13" si="5">IFERROR((E3/G3), 0)</f>
        <v>0.16450216450216451</v>
      </c>
      <c r="J3" s="4">
        <f t="shared" ref="J3:J13" si="6">IFERROR((F3/G3), 0)</f>
        <v>8.658008658008658E-3</v>
      </c>
      <c r="K3"/>
      <c r="L3"/>
    </row>
    <row r="4" spans="1:12" x14ac:dyDescent="0.25">
      <c r="A4">
        <v>5000</v>
      </c>
      <c r="B4">
        <v>9999</v>
      </c>
      <c r="C4" t="s">
        <v>2096</v>
      </c>
      <c r="D4">
        <f t="shared" si="0"/>
        <v>164</v>
      </c>
      <c r="E4">
        <f t="shared" si="1"/>
        <v>126</v>
      </c>
      <c r="F4">
        <f t="shared" si="2"/>
        <v>25</v>
      </c>
      <c r="G4">
        <f t="shared" si="3"/>
        <v>315</v>
      </c>
      <c r="H4" s="4">
        <f t="shared" si="4"/>
        <v>0.52063492063492067</v>
      </c>
      <c r="I4" s="4">
        <f t="shared" si="5"/>
        <v>0.4</v>
      </c>
      <c r="J4" s="4">
        <f t="shared" si="6"/>
        <v>7.9365079365079361E-2</v>
      </c>
      <c r="K4"/>
      <c r="L4"/>
    </row>
    <row r="5" spans="1:12" x14ac:dyDescent="0.25">
      <c r="A5">
        <v>10000</v>
      </c>
      <c r="B5">
        <v>14999</v>
      </c>
      <c r="C5" t="s">
        <v>2097</v>
      </c>
      <c r="D5">
        <f t="shared" si="0"/>
        <v>4</v>
      </c>
      <c r="E5">
        <f t="shared" si="1"/>
        <v>5</v>
      </c>
      <c r="F5">
        <f t="shared" si="2"/>
        <v>0</v>
      </c>
      <c r="G5">
        <f t="shared" si="3"/>
        <v>9</v>
      </c>
      <c r="H5" s="4">
        <f t="shared" si="4"/>
        <v>0.44444444444444442</v>
      </c>
      <c r="I5" s="4">
        <f t="shared" si="5"/>
        <v>0.55555555555555558</v>
      </c>
      <c r="J5" s="4">
        <f t="shared" si="6"/>
        <v>0</v>
      </c>
      <c r="K5"/>
      <c r="L5"/>
    </row>
    <row r="6" spans="1:12" x14ac:dyDescent="0.25">
      <c r="A6">
        <v>15000</v>
      </c>
      <c r="B6">
        <v>19999</v>
      </c>
      <c r="C6" t="s">
        <v>2098</v>
      </c>
      <c r="D6">
        <f t="shared" si="0"/>
        <v>10</v>
      </c>
      <c r="E6">
        <f t="shared" si="1"/>
        <v>0</v>
      </c>
      <c r="F6">
        <f t="shared" si="2"/>
        <v>0</v>
      </c>
      <c r="G6">
        <f t="shared" si="3"/>
        <v>10</v>
      </c>
      <c r="H6" s="4">
        <f t="shared" si="4"/>
        <v>1</v>
      </c>
      <c r="I6" s="4">
        <f t="shared" si="5"/>
        <v>0</v>
      </c>
      <c r="J6" s="4">
        <f t="shared" si="6"/>
        <v>0</v>
      </c>
      <c r="K6"/>
      <c r="L6"/>
    </row>
    <row r="7" spans="1:12" x14ac:dyDescent="0.25">
      <c r="A7">
        <v>20000</v>
      </c>
      <c r="B7">
        <v>24999</v>
      </c>
      <c r="C7" t="s">
        <v>2099</v>
      </c>
      <c r="D7">
        <f t="shared" si="0"/>
        <v>7</v>
      </c>
      <c r="E7">
        <f t="shared" si="1"/>
        <v>0</v>
      </c>
      <c r="F7">
        <f t="shared" si="2"/>
        <v>0</v>
      </c>
      <c r="G7">
        <f t="shared" si="3"/>
        <v>7</v>
      </c>
      <c r="H7" s="4">
        <f t="shared" si="4"/>
        <v>1</v>
      </c>
      <c r="I7" s="4">
        <f t="shared" si="5"/>
        <v>0</v>
      </c>
      <c r="J7" s="4">
        <f t="shared" si="6"/>
        <v>0</v>
      </c>
      <c r="K7"/>
      <c r="L7"/>
    </row>
    <row r="8" spans="1:12" x14ac:dyDescent="0.25">
      <c r="A8">
        <v>25000</v>
      </c>
      <c r="B8">
        <v>29999</v>
      </c>
      <c r="C8" t="s">
        <v>2100</v>
      </c>
      <c r="D8">
        <f t="shared" si="0"/>
        <v>11</v>
      </c>
      <c r="E8">
        <f t="shared" si="1"/>
        <v>3</v>
      </c>
      <c r="F8">
        <f t="shared" si="2"/>
        <v>0</v>
      </c>
      <c r="G8">
        <f t="shared" si="3"/>
        <v>14</v>
      </c>
      <c r="H8" s="4">
        <f t="shared" si="4"/>
        <v>0.7857142857142857</v>
      </c>
      <c r="I8" s="4">
        <f t="shared" si="5"/>
        <v>0.21428571428571427</v>
      </c>
      <c r="J8" s="4">
        <f t="shared" si="6"/>
        <v>0</v>
      </c>
      <c r="K8"/>
      <c r="L8"/>
    </row>
    <row r="9" spans="1:12" x14ac:dyDescent="0.25">
      <c r="A9">
        <v>30000</v>
      </c>
      <c r="B9">
        <v>34999</v>
      </c>
      <c r="C9" t="s">
        <v>2101</v>
      </c>
      <c r="D9">
        <f t="shared" si="0"/>
        <v>7</v>
      </c>
      <c r="E9">
        <f t="shared" si="1"/>
        <v>0</v>
      </c>
      <c r="F9">
        <f t="shared" si="2"/>
        <v>0</v>
      </c>
      <c r="G9">
        <f t="shared" si="3"/>
        <v>7</v>
      </c>
      <c r="H9" s="4">
        <f t="shared" si="4"/>
        <v>1</v>
      </c>
      <c r="I9" s="4">
        <f t="shared" si="5"/>
        <v>0</v>
      </c>
      <c r="J9" s="4">
        <f t="shared" si="6"/>
        <v>0</v>
      </c>
      <c r="K9"/>
      <c r="L9"/>
    </row>
    <row r="10" spans="1:12" x14ac:dyDescent="0.25">
      <c r="A10">
        <v>350000</v>
      </c>
      <c r="B10">
        <v>39999</v>
      </c>
      <c r="C10" t="s">
        <v>2102</v>
      </c>
      <c r="D10">
        <f t="shared" si="0"/>
        <v>0</v>
      </c>
      <c r="E10">
        <f t="shared" si="1"/>
        <v>0</v>
      </c>
      <c r="F10">
        <f t="shared" si="2"/>
        <v>0</v>
      </c>
      <c r="G10">
        <f t="shared" si="3"/>
        <v>0</v>
      </c>
      <c r="H10" s="4">
        <f t="shared" si="4"/>
        <v>0</v>
      </c>
      <c r="I10" s="4">
        <f t="shared" si="5"/>
        <v>0</v>
      </c>
      <c r="J10" s="4">
        <f t="shared" si="6"/>
        <v>0</v>
      </c>
      <c r="K10"/>
      <c r="L10"/>
    </row>
    <row r="11" spans="1:12" x14ac:dyDescent="0.25">
      <c r="A11">
        <v>40000</v>
      </c>
      <c r="B11">
        <v>44999</v>
      </c>
      <c r="C11" t="s">
        <v>2103</v>
      </c>
      <c r="D11">
        <f t="shared" si="0"/>
        <v>11</v>
      </c>
      <c r="E11">
        <f t="shared" si="1"/>
        <v>3</v>
      </c>
      <c r="F11">
        <f t="shared" si="2"/>
        <v>0</v>
      </c>
      <c r="G11">
        <f t="shared" si="3"/>
        <v>14</v>
      </c>
      <c r="H11" s="4">
        <f t="shared" si="4"/>
        <v>0.7857142857142857</v>
      </c>
      <c r="I11" s="4">
        <f t="shared" si="5"/>
        <v>0.21428571428571427</v>
      </c>
      <c r="J11" s="4">
        <f t="shared" si="6"/>
        <v>0</v>
      </c>
      <c r="K11"/>
      <c r="L11"/>
    </row>
    <row r="12" spans="1:12" x14ac:dyDescent="0.25">
      <c r="A12">
        <v>45000</v>
      </c>
      <c r="B12">
        <v>49999</v>
      </c>
      <c r="C12" t="s">
        <v>2104</v>
      </c>
      <c r="D12">
        <f t="shared" si="0"/>
        <v>8</v>
      </c>
      <c r="E12">
        <f t="shared" si="1"/>
        <v>3</v>
      </c>
      <c r="F12">
        <f t="shared" si="2"/>
        <v>0</v>
      </c>
      <c r="G12">
        <f t="shared" si="3"/>
        <v>11</v>
      </c>
      <c r="H12" s="4">
        <f t="shared" si="4"/>
        <v>0.72727272727272729</v>
      </c>
      <c r="I12" s="4">
        <f t="shared" si="5"/>
        <v>0.27272727272727271</v>
      </c>
      <c r="J12" s="4">
        <f t="shared" si="6"/>
        <v>0</v>
      </c>
      <c r="K12"/>
      <c r="L12"/>
    </row>
    <row r="13" spans="1:12" x14ac:dyDescent="0.25">
      <c r="A13">
        <v>50000</v>
      </c>
      <c r="B13">
        <v>100000000</v>
      </c>
      <c r="C13" t="s">
        <v>2105</v>
      </c>
      <c r="D13">
        <f t="shared" si="0"/>
        <v>114</v>
      </c>
      <c r="E13">
        <f t="shared" si="1"/>
        <v>163</v>
      </c>
      <c r="F13">
        <f t="shared" si="2"/>
        <v>28</v>
      </c>
      <c r="G13">
        <f t="shared" si="3"/>
        <v>305</v>
      </c>
      <c r="H13" s="4">
        <f t="shared" si="4"/>
        <v>0.3737704918032787</v>
      </c>
      <c r="I13" s="4">
        <f t="shared" si="5"/>
        <v>0.53442622950819674</v>
      </c>
      <c r="J13" s="4">
        <f t="shared" si="6"/>
        <v>9.1803278688524587E-2</v>
      </c>
      <c r="K13"/>
      <c r="L13"/>
    </row>
    <row r="14" spans="1:12" x14ac:dyDescent="0.25">
      <c r="H14" s="4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4BC94-1754-40C5-9335-A8F74F20DF10}">
  <sheetPr codeName="Sheet5"/>
  <dimension ref="B1:M567"/>
  <sheetViews>
    <sheetView tabSelected="1" topLeftCell="C1" workbookViewId="0">
      <selection activeCell="L3" sqref="L3"/>
    </sheetView>
  </sheetViews>
  <sheetFormatPr defaultRowHeight="15.75" x14ac:dyDescent="0.25"/>
  <cols>
    <col min="1" max="1" width="0" hidden="1" customWidth="1"/>
    <col min="2" max="2" width="9.875" hidden="1" customWidth="1"/>
    <col min="4" max="5" width="11" customWidth="1"/>
    <col min="6" max="6" width="19.375" customWidth="1"/>
    <col min="7" max="7" width="16.75" style="6" customWidth="1"/>
    <col min="8" max="8" width="13" bestFit="1" customWidth="1"/>
    <col min="11" max="11" width="11.125" customWidth="1"/>
    <col min="12" max="12" width="19.375" customWidth="1"/>
    <col min="13" max="13" width="9.875" style="6" bestFit="1" customWidth="1"/>
  </cols>
  <sheetData>
    <row r="1" spans="3:13" x14ac:dyDescent="0.25">
      <c r="C1" s="18" t="s">
        <v>2106</v>
      </c>
      <c r="D1" s="1" t="s">
        <v>2107</v>
      </c>
      <c r="E1" s="1"/>
      <c r="F1" s="1"/>
      <c r="G1" s="5"/>
      <c r="H1" s="1"/>
      <c r="I1" s="18" t="s">
        <v>2106</v>
      </c>
      <c r="J1" s="18" t="s">
        <v>2107</v>
      </c>
    </row>
    <row r="2" spans="3:13" x14ac:dyDescent="0.25">
      <c r="L2" t="s">
        <v>2122</v>
      </c>
      <c r="M2" s="6">
        <f>ROUND(MODE(J3:J366), 0)</f>
        <v>1</v>
      </c>
    </row>
    <row r="3" spans="3:13" x14ac:dyDescent="0.25">
      <c r="C3" s="14" t="s">
        <v>20</v>
      </c>
      <c r="D3" s="15">
        <v>158</v>
      </c>
      <c r="F3" t="s">
        <v>2108</v>
      </c>
      <c r="G3" s="6">
        <f>ROUND(AVERAGE(D3:D567), 0)</f>
        <v>851</v>
      </c>
      <c r="I3" s="14" t="s">
        <v>14</v>
      </c>
      <c r="J3" s="15">
        <v>0</v>
      </c>
      <c r="L3" t="s">
        <v>2115</v>
      </c>
      <c r="M3" s="6">
        <f>ROUND(AVERAGE(J3:J366), 0)</f>
        <v>586</v>
      </c>
    </row>
    <row r="4" spans="3:13" x14ac:dyDescent="0.25">
      <c r="C4" s="14" t="s">
        <v>20</v>
      </c>
      <c r="D4" s="15">
        <v>1425</v>
      </c>
      <c r="F4" t="s">
        <v>2109</v>
      </c>
      <c r="G4" s="6">
        <f>ROUND(MEDIAN(D3:D567), 0)</f>
        <v>201</v>
      </c>
      <c r="I4" s="14" t="s">
        <v>14</v>
      </c>
      <c r="J4" s="15">
        <v>24</v>
      </c>
      <c r="L4" t="s">
        <v>2116</v>
      </c>
      <c r="M4" s="6">
        <f>MEDIAN(J3:J366)</f>
        <v>114.5</v>
      </c>
    </row>
    <row r="5" spans="3:13" x14ac:dyDescent="0.25">
      <c r="C5" s="14" t="s">
        <v>20</v>
      </c>
      <c r="D5" s="15">
        <v>174</v>
      </c>
      <c r="F5" t="s">
        <v>2110</v>
      </c>
      <c r="G5" s="6">
        <f>ROUND(MIN(D3:D567), 0)</f>
        <v>16</v>
      </c>
      <c r="I5" s="14" t="s">
        <v>14</v>
      </c>
      <c r="J5" s="15">
        <v>53</v>
      </c>
      <c r="L5" t="s">
        <v>2117</v>
      </c>
      <c r="M5" s="6">
        <f>MAX(J3:J366)</f>
        <v>6080</v>
      </c>
    </row>
    <row r="6" spans="3:13" x14ac:dyDescent="0.25">
      <c r="C6" s="14" t="s">
        <v>20</v>
      </c>
      <c r="D6" s="15">
        <v>227</v>
      </c>
      <c r="F6" t="s">
        <v>2111</v>
      </c>
      <c r="G6" s="6">
        <f>ROUND(MAX(D3:D567), 0)</f>
        <v>7295</v>
      </c>
      <c r="I6" s="14" t="s">
        <v>14</v>
      </c>
      <c r="J6" s="15">
        <v>18</v>
      </c>
      <c r="L6" t="s">
        <v>2118</v>
      </c>
      <c r="M6" s="6">
        <f>MIN(J3:J366)</f>
        <v>0</v>
      </c>
    </row>
    <row r="7" spans="3:13" x14ac:dyDescent="0.25">
      <c r="C7" s="14" t="s">
        <v>20</v>
      </c>
      <c r="D7" s="15">
        <v>220</v>
      </c>
      <c r="F7" t="s">
        <v>2112</v>
      </c>
      <c r="G7" s="6">
        <f>ROUND(_xlfn.VAR.S(D3:D567), 0)</f>
        <v>1606217</v>
      </c>
      <c r="I7" s="14" t="s">
        <v>14</v>
      </c>
      <c r="J7" s="15">
        <v>44</v>
      </c>
      <c r="L7" t="s">
        <v>2119</v>
      </c>
      <c r="M7" s="6">
        <f>_xlfn.VAR.S(J3:J366)</f>
        <v>924113.45496927318</v>
      </c>
    </row>
    <row r="8" spans="3:13" x14ac:dyDescent="0.25">
      <c r="C8" s="14" t="s">
        <v>2113</v>
      </c>
      <c r="D8" s="15">
        <v>98</v>
      </c>
      <c r="F8" t="s">
        <v>2114</v>
      </c>
      <c r="G8" s="6">
        <f>_xlfn.STDEV.S(D3:D567)</f>
        <v>1267.366006183523</v>
      </c>
      <c r="I8" s="14" t="s">
        <v>14</v>
      </c>
      <c r="J8" s="15">
        <v>27</v>
      </c>
      <c r="L8" t="s">
        <v>2120</v>
      </c>
      <c r="M8" s="6">
        <f>_xlfn.STDEV.P(J3:J366)</f>
        <v>959.98681331637863</v>
      </c>
    </row>
    <row r="9" spans="3:13" x14ac:dyDescent="0.25">
      <c r="C9" s="14" t="s">
        <v>20</v>
      </c>
      <c r="D9" s="15">
        <v>100</v>
      </c>
      <c r="F9" t="s">
        <v>2121</v>
      </c>
      <c r="G9" s="6">
        <f>ROUND(MODE(D3:D567),0)</f>
        <v>85</v>
      </c>
      <c r="I9" s="14" t="s">
        <v>14</v>
      </c>
      <c r="J9" s="15">
        <v>55</v>
      </c>
    </row>
    <row r="10" spans="3:13" x14ac:dyDescent="0.25">
      <c r="C10" s="14" t="s">
        <v>20</v>
      </c>
      <c r="D10" s="15">
        <v>1249</v>
      </c>
      <c r="I10" s="14" t="s">
        <v>14</v>
      </c>
      <c r="J10" s="15">
        <v>200</v>
      </c>
    </row>
    <row r="11" spans="3:13" x14ac:dyDescent="0.25">
      <c r="C11" s="14" t="s">
        <v>20</v>
      </c>
      <c r="D11" s="15">
        <v>1396</v>
      </c>
      <c r="I11" s="14" t="s">
        <v>14</v>
      </c>
      <c r="J11" s="15">
        <v>452</v>
      </c>
    </row>
    <row r="12" spans="3:13" x14ac:dyDescent="0.25">
      <c r="C12" s="14" t="s">
        <v>20</v>
      </c>
      <c r="D12" s="15">
        <v>890</v>
      </c>
      <c r="I12" s="14" t="s">
        <v>14</v>
      </c>
      <c r="J12" s="15">
        <v>674</v>
      </c>
    </row>
    <row r="13" spans="3:13" x14ac:dyDescent="0.25">
      <c r="C13" s="14" t="s">
        <v>20</v>
      </c>
      <c r="D13" s="15">
        <v>142</v>
      </c>
      <c r="I13" s="14" t="s">
        <v>14</v>
      </c>
      <c r="J13" s="15">
        <v>558</v>
      </c>
    </row>
    <row r="14" spans="3:13" x14ac:dyDescent="0.25">
      <c r="C14" s="14" t="s">
        <v>20</v>
      </c>
      <c r="D14" s="15">
        <v>2673</v>
      </c>
      <c r="I14" s="14" t="s">
        <v>14</v>
      </c>
      <c r="J14" s="15">
        <v>15</v>
      </c>
    </row>
    <row r="15" spans="3:13" x14ac:dyDescent="0.25">
      <c r="C15" s="14" t="s">
        <v>20</v>
      </c>
      <c r="D15" s="15">
        <v>163</v>
      </c>
      <c r="I15" s="14" t="s">
        <v>14</v>
      </c>
      <c r="J15" s="15">
        <v>2307</v>
      </c>
    </row>
    <row r="16" spans="3:13" x14ac:dyDescent="0.25">
      <c r="C16" s="14" t="s">
        <v>20</v>
      </c>
      <c r="D16" s="15">
        <v>2220</v>
      </c>
      <c r="I16" s="14" t="s">
        <v>14</v>
      </c>
      <c r="J16" s="15">
        <v>88</v>
      </c>
    </row>
    <row r="17" spans="3:10" x14ac:dyDescent="0.25">
      <c r="C17" s="14" t="s">
        <v>20</v>
      </c>
      <c r="D17" s="15">
        <v>1606</v>
      </c>
      <c r="I17" s="14" t="s">
        <v>14</v>
      </c>
      <c r="J17" s="15">
        <v>48</v>
      </c>
    </row>
    <row r="18" spans="3:10" x14ac:dyDescent="0.25">
      <c r="C18" s="14" t="s">
        <v>20</v>
      </c>
      <c r="D18" s="15">
        <v>129</v>
      </c>
      <c r="I18" s="14" t="s">
        <v>14</v>
      </c>
      <c r="J18" s="15">
        <v>1</v>
      </c>
    </row>
    <row r="19" spans="3:10" x14ac:dyDescent="0.25">
      <c r="C19" s="14" t="s">
        <v>20</v>
      </c>
      <c r="D19" s="15">
        <v>226</v>
      </c>
      <c r="I19" s="14" t="s">
        <v>14</v>
      </c>
      <c r="J19" s="15">
        <v>1467</v>
      </c>
    </row>
    <row r="20" spans="3:10" x14ac:dyDescent="0.25">
      <c r="C20" s="14" t="s">
        <v>20</v>
      </c>
      <c r="D20" s="15">
        <v>5419</v>
      </c>
      <c r="I20" s="14" t="s">
        <v>14</v>
      </c>
      <c r="J20" s="15">
        <v>75</v>
      </c>
    </row>
    <row r="21" spans="3:10" x14ac:dyDescent="0.25">
      <c r="C21" s="14" t="s">
        <v>20</v>
      </c>
      <c r="D21" s="15">
        <v>165</v>
      </c>
      <c r="I21" s="14" t="s">
        <v>14</v>
      </c>
      <c r="J21" s="15">
        <v>120</v>
      </c>
    </row>
    <row r="22" spans="3:10" x14ac:dyDescent="0.25">
      <c r="C22" s="14" t="s">
        <v>20</v>
      </c>
      <c r="D22" s="15">
        <v>1965</v>
      </c>
      <c r="I22" s="14" t="s">
        <v>14</v>
      </c>
      <c r="J22" s="15">
        <v>2253</v>
      </c>
    </row>
    <row r="23" spans="3:10" x14ac:dyDescent="0.25">
      <c r="C23" s="14" t="s">
        <v>20</v>
      </c>
      <c r="D23" s="15">
        <v>16</v>
      </c>
      <c r="I23" s="14" t="s">
        <v>14</v>
      </c>
      <c r="J23" s="15">
        <v>5</v>
      </c>
    </row>
    <row r="24" spans="3:10" x14ac:dyDescent="0.25">
      <c r="C24" s="14" t="s">
        <v>20</v>
      </c>
      <c r="D24" s="15">
        <v>107</v>
      </c>
      <c r="I24" s="14" t="s">
        <v>14</v>
      </c>
      <c r="J24" s="15">
        <v>38</v>
      </c>
    </row>
    <row r="25" spans="3:10" x14ac:dyDescent="0.25">
      <c r="C25" s="14" t="s">
        <v>20</v>
      </c>
      <c r="D25" s="15">
        <v>134</v>
      </c>
      <c r="I25" s="14" t="s">
        <v>14</v>
      </c>
      <c r="J25" s="15">
        <v>12</v>
      </c>
    </row>
    <row r="26" spans="3:10" x14ac:dyDescent="0.25">
      <c r="C26" s="14" t="s">
        <v>20</v>
      </c>
      <c r="D26" s="15">
        <v>198</v>
      </c>
      <c r="I26" s="14" t="s">
        <v>14</v>
      </c>
      <c r="J26" s="15">
        <v>1684</v>
      </c>
    </row>
    <row r="27" spans="3:10" x14ac:dyDescent="0.25">
      <c r="C27" s="14" t="s">
        <v>20</v>
      </c>
      <c r="D27" s="15">
        <v>111</v>
      </c>
      <c r="I27" s="14" t="s">
        <v>14</v>
      </c>
      <c r="J27" s="15">
        <v>56</v>
      </c>
    </row>
    <row r="28" spans="3:10" x14ac:dyDescent="0.25">
      <c r="C28" s="14" t="s">
        <v>20</v>
      </c>
      <c r="D28" s="15">
        <v>222</v>
      </c>
      <c r="I28" s="14" t="s">
        <v>14</v>
      </c>
      <c r="J28" s="15">
        <v>838</v>
      </c>
    </row>
    <row r="29" spans="3:10" x14ac:dyDescent="0.25">
      <c r="C29" s="14" t="s">
        <v>20</v>
      </c>
      <c r="D29" s="15">
        <v>6212</v>
      </c>
      <c r="I29" s="14" t="s">
        <v>14</v>
      </c>
      <c r="J29" s="15">
        <v>1000</v>
      </c>
    </row>
    <row r="30" spans="3:10" x14ac:dyDescent="0.25">
      <c r="C30" s="14" t="s">
        <v>20</v>
      </c>
      <c r="D30" s="15">
        <v>98</v>
      </c>
      <c r="I30" s="14" t="s">
        <v>14</v>
      </c>
      <c r="J30" s="15">
        <v>1482</v>
      </c>
    </row>
    <row r="31" spans="3:10" x14ac:dyDescent="0.25">
      <c r="C31" s="14" t="s">
        <v>20</v>
      </c>
      <c r="D31" s="15">
        <v>92</v>
      </c>
      <c r="I31" s="14" t="s">
        <v>14</v>
      </c>
      <c r="J31" s="15">
        <v>106</v>
      </c>
    </row>
    <row r="32" spans="3:10" x14ac:dyDescent="0.25">
      <c r="C32" s="14" t="s">
        <v>20</v>
      </c>
      <c r="D32" s="15">
        <v>149</v>
      </c>
      <c r="I32" s="14" t="s">
        <v>14</v>
      </c>
      <c r="J32" s="15">
        <v>679</v>
      </c>
    </row>
    <row r="33" spans="3:10" x14ac:dyDescent="0.25">
      <c r="C33" s="14" t="s">
        <v>20</v>
      </c>
      <c r="D33" s="15">
        <v>2431</v>
      </c>
      <c r="I33" s="14" t="s">
        <v>14</v>
      </c>
      <c r="J33" s="15">
        <v>1220</v>
      </c>
    </row>
    <row r="34" spans="3:10" x14ac:dyDescent="0.25">
      <c r="C34" s="14" t="s">
        <v>20</v>
      </c>
      <c r="D34" s="15">
        <v>303</v>
      </c>
      <c r="I34" s="14" t="s">
        <v>14</v>
      </c>
      <c r="J34" s="15">
        <v>1</v>
      </c>
    </row>
    <row r="35" spans="3:10" x14ac:dyDescent="0.25">
      <c r="C35" s="14" t="s">
        <v>20</v>
      </c>
      <c r="D35" s="15">
        <v>209</v>
      </c>
      <c r="I35" s="14" t="s">
        <v>14</v>
      </c>
      <c r="J35" s="15">
        <v>37</v>
      </c>
    </row>
    <row r="36" spans="3:10" x14ac:dyDescent="0.25">
      <c r="C36" s="14" t="s">
        <v>20</v>
      </c>
      <c r="D36" s="15">
        <v>131</v>
      </c>
      <c r="I36" s="14" t="s">
        <v>14</v>
      </c>
      <c r="J36" s="15">
        <v>60</v>
      </c>
    </row>
    <row r="37" spans="3:10" x14ac:dyDescent="0.25">
      <c r="C37" s="14" t="s">
        <v>20</v>
      </c>
      <c r="D37" s="15">
        <v>164</v>
      </c>
      <c r="I37" s="14" t="s">
        <v>14</v>
      </c>
      <c r="J37" s="15">
        <v>296</v>
      </c>
    </row>
    <row r="38" spans="3:10" x14ac:dyDescent="0.25">
      <c r="C38" s="14" t="s">
        <v>20</v>
      </c>
      <c r="D38" s="15">
        <v>201</v>
      </c>
      <c r="I38" s="14" t="s">
        <v>14</v>
      </c>
      <c r="J38" s="15">
        <v>3304</v>
      </c>
    </row>
    <row r="39" spans="3:10" x14ac:dyDescent="0.25">
      <c r="C39" s="14" t="s">
        <v>20</v>
      </c>
      <c r="D39" s="15">
        <v>211</v>
      </c>
      <c r="I39" s="14" t="s">
        <v>14</v>
      </c>
      <c r="J39" s="15">
        <v>73</v>
      </c>
    </row>
    <row r="40" spans="3:10" x14ac:dyDescent="0.25">
      <c r="C40" s="14" t="s">
        <v>20</v>
      </c>
      <c r="D40" s="15">
        <v>128</v>
      </c>
      <c r="I40" s="14" t="s">
        <v>14</v>
      </c>
      <c r="J40" s="15">
        <v>3387</v>
      </c>
    </row>
    <row r="41" spans="3:10" x14ac:dyDescent="0.25">
      <c r="C41" s="14" t="s">
        <v>20</v>
      </c>
      <c r="D41" s="15">
        <v>1600</v>
      </c>
      <c r="I41" s="14" t="s">
        <v>14</v>
      </c>
      <c r="J41" s="15">
        <v>662</v>
      </c>
    </row>
    <row r="42" spans="3:10" x14ac:dyDescent="0.25">
      <c r="C42" s="14" t="s">
        <v>20</v>
      </c>
      <c r="D42" s="15">
        <v>249</v>
      </c>
      <c r="I42" s="14" t="s">
        <v>14</v>
      </c>
      <c r="J42" s="15">
        <v>774</v>
      </c>
    </row>
    <row r="43" spans="3:10" x14ac:dyDescent="0.25">
      <c r="C43" s="14" t="s">
        <v>20</v>
      </c>
      <c r="D43" s="15">
        <v>236</v>
      </c>
      <c r="I43" s="14" t="s">
        <v>14</v>
      </c>
      <c r="J43" s="15">
        <v>672</v>
      </c>
    </row>
    <row r="44" spans="3:10" x14ac:dyDescent="0.25">
      <c r="C44" s="14" t="s">
        <v>20</v>
      </c>
      <c r="D44" s="15">
        <v>4065</v>
      </c>
      <c r="I44" s="14" t="s">
        <v>14</v>
      </c>
      <c r="J44" s="15">
        <v>940</v>
      </c>
    </row>
    <row r="45" spans="3:10" x14ac:dyDescent="0.25">
      <c r="C45" s="14" t="s">
        <v>20</v>
      </c>
      <c r="D45" s="15">
        <v>246</v>
      </c>
      <c r="I45" s="14" t="s">
        <v>14</v>
      </c>
      <c r="J45" s="15">
        <v>117</v>
      </c>
    </row>
    <row r="46" spans="3:10" x14ac:dyDescent="0.25">
      <c r="C46" s="14" t="s">
        <v>20</v>
      </c>
      <c r="D46" s="15">
        <v>2475</v>
      </c>
      <c r="I46" s="14" t="s">
        <v>14</v>
      </c>
      <c r="J46" s="15">
        <v>115</v>
      </c>
    </row>
    <row r="47" spans="3:10" x14ac:dyDescent="0.25">
      <c r="C47" s="14" t="s">
        <v>20</v>
      </c>
      <c r="D47" s="15">
        <v>76</v>
      </c>
      <c r="I47" s="14" t="s">
        <v>14</v>
      </c>
      <c r="J47" s="15">
        <v>326</v>
      </c>
    </row>
    <row r="48" spans="3:10" x14ac:dyDescent="0.25">
      <c r="C48" s="14" t="s">
        <v>20</v>
      </c>
      <c r="D48" s="15">
        <v>54</v>
      </c>
      <c r="I48" s="14" t="s">
        <v>14</v>
      </c>
      <c r="J48" s="15">
        <v>1</v>
      </c>
    </row>
    <row r="49" spans="3:10" x14ac:dyDescent="0.25">
      <c r="C49" s="14" t="s">
        <v>20</v>
      </c>
      <c r="D49" s="15">
        <v>88</v>
      </c>
      <c r="I49" s="14" t="s">
        <v>14</v>
      </c>
      <c r="J49" s="15">
        <v>1467</v>
      </c>
    </row>
    <row r="50" spans="3:10" x14ac:dyDescent="0.25">
      <c r="C50" s="14" t="s">
        <v>20</v>
      </c>
      <c r="D50" s="15">
        <v>85</v>
      </c>
      <c r="I50" s="14" t="s">
        <v>14</v>
      </c>
      <c r="J50" s="15">
        <v>5681</v>
      </c>
    </row>
    <row r="51" spans="3:10" x14ac:dyDescent="0.25">
      <c r="C51" s="14" t="s">
        <v>20</v>
      </c>
      <c r="D51" s="15">
        <v>170</v>
      </c>
      <c r="I51" s="14" t="s">
        <v>14</v>
      </c>
      <c r="J51" s="15">
        <v>1059</v>
      </c>
    </row>
    <row r="52" spans="3:10" x14ac:dyDescent="0.25">
      <c r="C52" s="14" t="s">
        <v>20</v>
      </c>
      <c r="D52" s="15">
        <v>330</v>
      </c>
      <c r="I52" s="14" t="s">
        <v>14</v>
      </c>
      <c r="J52" s="15">
        <v>1194</v>
      </c>
    </row>
    <row r="53" spans="3:10" x14ac:dyDescent="0.25">
      <c r="C53" s="14" t="s">
        <v>20</v>
      </c>
      <c r="D53" s="15">
        <v>127</v>
      </c>
      <c r="I53" s="14" t="s">
        <v>14</v>
      </c>
      <c r="J53" s="15">
        <v>30</v>
      </c>
    </row>
    <row r="54" spans="3:10" x14ac:dyDescent="0.25">
      <c r="C54" s="14" t="s">
        <v>20</v>
      </c>
      <c r="D54" s="15">
        <v>411</v>
      </c>
      <c r="I54" s="14" t="s">
        <v>14</v>
      </c>
      <c r="J54" s="15">
        <v>75</v>
      </c>
    </row>
    <row r="55" spans="3:10" x14ac:dyDescent="0.25">
      <c r="C55" s="14" t="s">
        <v>20</v>
      </c>
      <c r="D55" s="15">
        <v>180</v>
      </c>
      <c r="I55" s="14" t="s">
        <v>14</v>
      </c>
      <c r="J55" s="15">
        <v>955</v>
      </c>
    </row>
    <row r="56" spans="3:10" x14ac:dyDescent="0.25">
      <c r="C56" s="14" t="s">
        <v>20</v>
      </c>
      <c r="D56" s="15">
        <v>374</v>
      </c>
      <c r="I56" s="14" t="s">
        <v>14</v>
      </c>
      <c r="J56" s="15">
        <v>67</v>
      </c>
    </row>
    <row r="57" spans="3:10" x14ac:dyDescent="0.25">
      <c r="C57" s="14" t="s">
        <v>20</v>
      </c>
      <c r="D57" s="15">
        <v>71</v>
      </c>
      <c r="I57" s="14" t="s">
        <v>14</v>
      </c>
      <c r="J57" s="15">
        <v>5</v>
      </c>
    </row>
    <row r="58" spans="3:10" x14ac:dyDescent="0.25">
      <c r="C58" s="14" t="s">
        <v>20</v>
      </c>
      <c r="D58" s="15">
        <v>203</v>
      </c>
      <c r="I58" s="14" t="s">
        <v>14</v>
      </c>
      <c r="J58" s="15">
        <v>26</v>
      </c>
    </row>
    <row r="59" spans="3:10" x14ac:dyDescent="0.25">
      <c r="C59" s="14" t="s">
        <v>20</v>
      </c>
      <c r="D59" s="15">
        <v>113</v>
      </c>
      <c r="I59" s="14" t="s">
        <v>14</v>
      </c>
      <c r="J59" s="15">
        <v>1130</v>
      </c>
    </row>
    <row r="60" spans="3:10" x14ac:dyDescent="0.25">
      <c r="C60" s="14" t="s">
        <v>20</v>
      </c>
      <c r="D60" s="15">
        <v>96</v>
      </c>
      <c r="I60" s="14" t="s">
        <v>14</v>
      </c>
      <c r="J60" s="15">
        <v>782</v>
      </c>
    </row>
    <row r="61" spans="3:10" x14ac:dyDescent="0.25">
      <c r="C61" s="14" t="s">
        <v>20</v>
      </c>
      <c r="D61" s="15">
        <v>498</v>
      </c>
      <c r="I61" s="14" t="s">
        <v>14</v>
      </c>
      <c r="J61" s="15">
        <v>210</v>
      </c>
    </row>
    <row r="62" spans="3:10" x14ac:dyDescent="0.25">
      <c r="C62" s="14" t="s">
        <v>20</v>
      </c>
      <c r="D62" s="15">
        <v>180</v>
      </c>
      <c r="I62" s="14" t="s">
        <v>14</v>
      </c>
      <c r="J62" s="15">
        <v>136</v>
      </c>
    </row>
    <row r="63" spans="3:10" x14ac:dyDescent="0.25">
      <c r="C63" s="14" t="s">
        <v>20</v>
      </c>
      <c r="D63" s="15">
        <v>27</v>
      </c>
      <c r="I63" s="14" t="s">
        <v>14</v>
      </c>
      <c r="J63" s="15">
        <v>86</v>
      </c>
    </row>
    <row r="64" spans="3:10" x14ac:dyDescent="0.25">
      <c r="C64" s="14" t="s">
        <v>20</v>
      </c>
      <c r="D64" s="15">
        <v>2331</v>
      </c>
      <c r="I64" s="14" t="s">
        <v>14</v>
      </c>
      <c r="J64" s="15">
        <v>19</v>
      </c>
    </row>
    <row r="65" spans="3:10" x14ac:dyDescent="0.25">
      <c r="C65" s="14" t="s">
        <v>20</v>
      </c>
      <c r="D65" s="15">
        <v>113</v>
      </c>
      <c r="I65" s="14" t="s">
        <v>14</v>
      </c>
      <c r="J65" s="15">
        <v>886</v>
      </c>
    </row>
    <row r="66" spans="3:10" x14ac:dyDescent="0.25">
      <c r="C66" s="14" t="s">
        <v>20</v>
      </c>
      <c r="D66" s="15">
        <v>164</v>
      </c>
      <c r="I66" s="14" t="s">
        <v>14</v>
      </c>
      <c r="J66" s="15">
        <v>35</v>
      </c>
    </row>
    <row r="67" spans="3:10" x14ac:dyDescent="0.25">
      <c r="C67" s="14" t="s">
        <v>20</v>
      </c>
      <c r="D67" s="15">
        <v>164</v>
      </c>
      <c r="I67" s="14" t="s">
        <v>14</v>
      </c>
      <c r="J67" s="15">
        <v>24</v>
      </c>
    </row>
    <row r="68" spans="3:10" x14ac:dyDescent="0.25">
      <c r="C68" s="14" t="s">
        <v>20</v>
      </c>
      <c r="D68" s="15">
        <v>336</v>
      </c>
      <c r="I68" s="14" t="s">
        <v>14</v>
      </c>
      <c r="J68" s="15">
        <v>86</v>
      </c>
    </row>
    <row r="69" spans="3:10" x14ac:dyDescent="0.25">
      <c r="C69" s="14" t="s">
        <v>20</v>
      </c>
      <c r="D69" s="15">
        <v>1917</v>
      </c>
      <c r="I69" s="14" t="s">
        <v>14</v>
      </c>
      <c r="J69" s="15">
        <v>243</v>
      </c>
    </row>
    <row r="70" spans="3:10" x14ac:dyDescent="0.25">
      <c r="C70" s="14" t="s">
        <v>20</v>
      </c>
      <c r="D70" s="15">
        <v>95</v>
      </c>
      <c r="I70" s="14" t="s">
        <v>14</v>
      </c>
      <c r="J70" s="15">
        <v>65</v>
      </c>
    </row>
    <row r="71" spans="3:10" x14ac:dyDescent="0.25">
      <c r="C71" s="14" t="s">
        <v>20</v>
      </c>
      <c r="D71" s="15">
        <v>147</v>
      </c>
      <c r="I71" s="14" t="s">
        <v>14</v>
      </c>
      <c r="J71" s="15">
        <v>100</v>
      </c>
    </row>
    <row r="72" spans="3:10" x14ac:dyDescent="0.25">
      <c r="C72" s="14" t="s">
        <v>20</v>
      </c>
      <c r="D72" s="15">
        <v>86</v>
      </c>
      <c r="I72" s="14" t="s">
        <v>14</v>
      </c>
      <c r="J72" s="15">
        <v>168</v>
      </c>
    </row>
    <row r="73" spans="3:10" x14ac:dyDescent="0.25">
      <c r="C73" s="14" t="s">
        <v>20</v>
      </c>
      <c r="D73" s="15">
        <v>83</v>
      </c>
      <c r="I73" s="14" t="s">
        <v>14</v>
      </c>
      <c r="J73" s="15">
        <v>13</v>
      </c>
    </row>
    <row r="74" spans="3:10" x14ac:dyDescent="0.25">
      <c r="C74" s="14" t="s">
        <v>20</v>
      </c>
      <c r="D74" s="15">
        <v>676</v>
      </c>
      <c r="I74" s="14" t="s">
        <v>14</v>
      </c>
      <c r="J74" s="15">
        <v>1</v>
      </c>
    </row>
    <row r="75" spans="3:10" x14ac:dyDescent="0.25">
      <c r="C75" s="14" t="s">
        <v>20</v>
      </c>
      <c r="D75" s="15">
        <v>361</v>
      </c>
      <c r="I75" s="14" t="s">
        <v>14</v>
      </c>
      <c r="J75" s="15">
        <v>40</v>
      </c>
    </row>
    <row r="76" spans="3:10" x14ac:dyDescent="0.25">
      <c r="C76" s="14" t="s">
        <v>20</v>
      </c>
      <c r="D76" s="15">
        <v>131</v>
      </c>
      <c r="I76" s="14" t="s">
        <v>14</v>
      </c>
      <c r="J76" s="15">
        <v>226</v>
      </c>
    </row>
    <row r="77" spans="3:10" x14ac:dyDescent="0.25">
      <c r="C77" s="14" t="s">
        <v>20</v>
      </c>
      <c r="D77" s="15">
        <v>126</v>
      </c>
      <c r="I77" s="14" t="s">
        <v>14</v>
      </c>
      <c r="J77" s="15">
        <v>1625</v>
      </c>
    </row>
    <row r="78" spans="3:10" x14ac:dyDescent="0.25">
      <c r="C78" s="14" t="s">
        <v>20</v>
      </c>
      <c r="D78" s="15">
        <v>275</v>
      </c>
      <c r="I78" s="14" t="s">
        <v>14</v>
      </c>
      <c r="J78" s="15">
        <v>143</v>
      </c>
    </row>
    <row r="79" spans="3:10" x14ac:dyDescent="0.25">
      <c r="C79" s="14" t="s">
        <v>20</v>
      </c>
      <c r="D79" s="15">
        <v>67</v>
      </c>
      <c r="I79" s="14" t="s">
        <v>14</v>
      </c>
      <c r="J79" s="15">
        <v>934</v>
      </c>
    </row>
    <row r="80" spans="3:10" x14ac:dyDescent="0.25">
      <c r="C80" s="14" t="s">
        <v>20</v>
      </c>
      <c r="D80" s="15">
        <v>154</v>
      </c>
      <c r="I80" s="14" t="s">
        <v>14</v>
      </c>
      <c r="J80" s="15">
        <v>17</v>
      </c>
    </row>
    <row r="81" spans="3:10" x14ac:dyDescent="0.25">
      <c r="C81" s="14" t="s">
        <v>20</v>
      </c>
      <c r="D81" s="15">
        <v>1782</v>
      </c>
      <c r="I81" s="14" t="s">
        <v>14</v>
      </c>
      <c r="J81" s="15">
        <v>2179</v>
      </c>
    </row>
    <row r="82" spans="3:10" x14ac:dyDescent="0.25">
      <c r="C82" s="14" t="s">
        <v>20</v>
      </c>
      <c r="D82" s="15">
        <v>903</v>
      </c>
      <c r="I82" s="14" t="s">
        <v>14</v>
      </c>
      <c r="J82" s="15">
        <v>931</v>
      </c>
    </row>
    <row r="83" spans="3:10" x14ac:dyDescent="0.25">
      <c r="C83" s="14" t="s">
        <v>20</v>
      </c>
      <c r="D83" s="15">
        <v>94</v>
      </c>
      <c r="I83" s="14" t="s">
        <v>14</v>
      </c>
      <c r="J83" s="15">
        <v>92</v>
      </c>
    </row>
    <row r="84" spans="3:10" x14ac:dyDescent="0.25">
      <c r="C84" s="14" t="s">
        <v>20</v>
      </c>
      <c r="D84" s="15">
        <v>180</v>
      </c>
      <c r="I84" s="14" t="s">
        <v>14</v>
      </c>
      <c r="J84" s="15">
        <v>57</v>
      </c>
    </row>
    <row r="85" spans="3:10" x14ac:dyDescent="0.25">
      <c r="C85" s="14" t="s">
        <v>20</v>
      </c>
      <c r="D85" s="15">
        <v>533</v>
      </c>
      <c r="I85" s="14" t="s">
        <v>14</v>
      </c>
      <c r="J85" s="15">
        <v>41</v>
      </c>
    </row>
    <row r="86" spans="3:10" x14ac:dyDescent="0.25">
      <c r="C86" s="14" t="s">
        <v>20</v>
      </c>
      <c r="D86" s="15">
        <v>2443</v>
      </c>
      <c r="I86" s="14" t="s">
        <v>14</v>
      </c>
      <c r="J86" s="15">
        <v>1</v>
      </c>
    </row>
    <row r="87" spans="3:10" x14ac:dyDescent="0.25">
      <c r="C87" s="14" t="s">
        <v>20</v>
      </c>
      <c r="D87" s="15">
        <v>89</v>
      </c>
      <c r="I87" s="14" t="s">
        <v>14</v>
      </c>
      <c r="J87" s="15">
        <v>101</v>
      </c>
    </row>
    <row r="88" spans="3:10" x14ac:dyDescent="0.25">
      <c r="C88" s="14" t="s">
        <v>20</v>
      </c>
      <c r="D88" s="15">
        <v>159</v>
      </c>
      <c r="I88" s="14" t="s">
        <v>14</v>
      </c>
      <c r="J88" s="15">
        <v>1335</v>
      </c>
    </row>
    <row r="89" spans="3:10" x14ac:dyDescent="0.25">
      <c r="C89" s="14" t="s">
        <v>20</v>
      </c>
      <c r="D89" s="15">
        <v>50</v>
      </c>
      <c r="I89" s="14" t="s">
        <v>14</v>
      </c>
      <c r="J89" s="15">
        <v>15</v>
      </c>
    </row>
    <row r="90" spans="3:10" x14ac:dyDescent="0.25">
      <c r="C90" s="14" t="s">
        <v>20</v>
      </c>
      <c r="D90" s="15">
        <v>186</v>
      </c>
      <c r="I90" s="14" t="s">
        <v>14</v>
      </c>
      <c r="J90" s="15">
        <v>454</v>
      </c>
    </row>
    <row r="91" spans="3:10" x14ac:dyDescent="0.25">
      <c r="C91" s="14" t="s">
        <v>20</v>
      </c>
      <c r="D91" s="15">
        <v>1071</v>
      </c>
      <c r="I91" s="14" t="s">
        <v>14</v>
      </c>
      <c r="J91" s="15">
        <v>3182</v>
      </c>
    </row>
    <row r="92" spans="3:10" x14ac:dyDescent="0.25">
      <c r="C92" s="14" t="s">
        <v>20</v>
      </c>
      <c r="D92" s="15">
        <v>117</v>
      </c>
      <c r="I92" s="14" t="s">
        <v>14</v>
      </c>
      <c r="J92" s="15">
        <v>15</v>
      </c>
    </row>
    <row r="93" spans="3:10" x14ac:dyDescent="0.25">
      <c r="C93" s="14" t="s">
        <v>20</v>
      </c>
      <c r="D93" s="15">
        <v>70</v>
      </c>
      <c r="I93" s="14" t="s">
        <v>14</v>
      </c>
      <c r="J93" s="15">
        <v>133</v>
      </c>
    </row>
    <row r="94" spans="3:10" x14ac:dyDescent="0.25">
      <c r="C94" s="14" t="s">
        <v>20</v>
      </c>
      <c r="D94" s="15">
        <v>135</v>
      </c>
      <c r="I94" s="14" t="s">
        <v>14</v>
      </c>
      <c r="J94" s="15">
        <v>2062</v>
      </c>
    </row>
    <row r="95" spans="3:10" x14ac:dyDescent="0.25">
      <c r="C95" s="14" t="s">
        <v>20</v>
      </c>
      <c r="D95" s="15">
        <v>768</v>
      </c>
      <c r="I95" s="14" t="s">
        <v>14</v>
      </c>
      <c r="J95" s="15">
        <v>29</v>
      </c>
    </row>
    <row r="96" spans="3:10" x14ac:dyDescent="0.25">
      <c r="C96" s="14" t="s">
        <v>20</v>
      </c>
      <c r="D96" s="15">
        <v>199</v>
      </c>
      <c r="I96" s="14" t="s">
        <v>14</v>
      </c>
      <c r="J96" s="15">
        <v>132</v>
      </c>
    </row>
    <row r="97" spans="3:10" x14ac:dyDescent="0.25">
      <c r="C97" s="14" t="s">
        <v>20</v>
      </c>
      <c r="D97" s="15">
        <v>107</v>
      </c>
      <c r="I97" s="14" t="s">
        <v>14</v>
      </c>
      <c r="J97" s="15">
        <v>137</v>
      </c>
    </row>
    <row r="98" spans="3:10" x14ac:dyDescent="0.25">
      <c r="C98" s="14" t="s">
        <v>20</v>
      </c>
      <c r="D98" s="15">
        <v>195</v>
      </c>
      <c r="I98" s="14" t="s">
        <v>14</v>
      </c>
      <c r="J98" s="15">
        <v>908</v>
      </c>
    </row>
    <row r="99" spans="3:10" x14ac:dyDescent="0.25">
      <c r="C99" s="14" t="s">
        <v>20</v>
      </c>
      <c r="D99" s="15">
        <v>3376</v>
      </c>
      <c r="I99" s="14" t="s">
        <v>14</v>
      </c>
      <c r="J99" s="15">
        <v>10</v>
      </c>
    </row>
    <row r="100" spans="3:10" x14ac:dyDescent="0.25">
      <c r="C100" s="14" t="s">
        <v>20</v>
      </c>
      <c r="D100" s="15">
        <v>41</v>
      </c>
      <c r="I100" s="14" t="s">
        <v>14</v>
      </c>
      <c r="J100" s="15">
        <v>1910</v>
      </c>
    </row>
    <row r="101" spans="3:10" x14ac:dyDescent="0.25">
      <c r="C101" s="14" t="s">
        <v>20</v>
      </c>
      <c r="D101" s="15">
        <v>1821</v>
      </c>
      <c r="I101" s="14" t="s">
        <v>14</v>
      </c>
      <c r="J101" s="15">
        <v>38</v>
      </c>
    </row>
    <row r="102" spans="3:10" x14ac:dyDescent="0.25">
      <c r="C102" s="14" t="s">
        <v>20</v>
      </c>
      <c r="D102" s="15">
        <v>164</v>
      </c>
      <c r="I102" s="14" t="s">
        <v>14</v>
      </c>
      <c r="J102" s="15">
        <v>104</v>
      </c>
    </row>
    <row r="103" spans="3:10" x14ac:dyDescent="0.25">
      <c r="C103" s="14" t="s">
        <v>20</v>
      </c>
      <c r="D103" s="15">
        <v>157</v>
      </c>
      <c r="I103" s="14" t="s">
        <v>14</v>
      </c>
      <c r="J103" s="15">
        <v>49</v>
      </c>
    </row>
    <row r="104" spans="3:10" x14ac:dyDescent="0.25">
      <c r="C104" s="14" t="s">
        <v>20</v>
      </c>
      <c r="D104" s="15">
        <v>246</v>
      </c>
      <c r="I104" s="14" t="s">
        <v>14</v>
      </c>
      <c r="J104" s="15">
        <v>1</v>
      </c>
    </row>
    <row r="105" spans="3:10" x14ac:dyDescent="0.25">
      <c r="C105" s="14" t="s">
        <v>20</v>
      </c>
      <c r="D105" s="15">
        <v>1396</v>
      </c>
      <c r="I105" s="14" t="s">
        <v>14</v>
      </c>
      <c r="J105" s="15">
        <v>245</v>
      </c>
    </row>
    <row r="106" spans="3:10" x14ac:dyDescent="0.25">
      <c r="C106" s="14" t="s">
        <v>20</v>
      </c>
      <c r="D106" s="15">
        <v>2506</v>
      </c>
      <c r="I106" s="14" t="s">
        <v>14</v>
      </c>
      <c r="J106" s="15">
        <v>32</v>
      </c>
    </row>
    <row r="107" spans="3:10" x14ac:dyDescent="0.25">
      <c r="C107" s="14" t="s">
        <v>20</v>
      </c>
      <c r="D107" s="15">
        <v>244</v>
      </c>
      <c r="I107" s="14" t="s">
        <v>14</v>
      </c>
      <c r="J107" s="15">
        <v>7</v>
      </c>
    </row>
    <row r="108" spans="3:10" x14ac:dyDescent="0.25">
      <c r="C108" s="14" t="s">
        <v>20</v>
      </c>
      <c r="D108" s="15">
        <v>146</v>
      </c>
      <c r="I108" s="14" t="s">
        <v>14</v>
      </c>
      <c r="J108" s="15">
        <v>803</v>
      </c>
    </row>
    <row r="109" spans="3:10" x14ac:dyDescent="0.25">
      <c r="C109" s="14" t="s">
        <v>20</v>
      </c>
      <c r="D109" s="15">
        <v>1267</v>
      </c>
      <c r="I109" s="14" t="s">
        <v>14</v>
      </c>
      <c r="J109" s="15">
        <v>16</v>
      </c>
    </row>
    <row r="110" spans="3:10" x14ac:dyDescent="0.25">
      <c r="C110" s="14" t="s">
        <v>20</v>
      </c>
      <c r="D110" s="15">
        <v>1561</v>
      </c>
      <c r="I110" s="14" t="s">
        <v>14</v>
      </c>
      <c r="J110" s="15">
        <v>31</v>
      </c>
    </row>
    <row r="111" spans="3:10" x14ac:dyDescent="0.25">
      <c r="C111" s="14" t="s">
        <v>20</v>
      </c>
      <c r="D111" s="15">
        <v>48</v>
      </c>
      <c r="I111" s="14" t="s">
        <v>14</v>
      </c>
      <c r="J111" s="15">
        <v>108</v>
      </c>
    </row>
    <row r="112" spans="3:10" x14ac:dyDescent="0.25">
      <c r="C112" s="14" t="s">
        <v>20</v>
      </c>
      <c r="D112" s="15">
        <v>2739</v>
      </c>
      <c r="I112" s="14" t="s">
        <v>14</v>
      </c>
      <c r="J112" s="15">
        <v>30</v>
      </c>
    </row>
    <row r="113" spans="3:10" x14ac:dyDescent="0.25">
      <c r="C113" s="14" t="s">
        <v>20</v>
      </c>
      <c r="D113" s="15">
        <v>3537</v>
      </c>
      <c r="I113" s="14" t="s">
        <v>14</v>
      </c>
      <c r="J113" s="15">
        <v>17</v>
      </c>
    </row>
    <row r="114" spans="3:10" x14ac:dyDescent="0.25">
      <c r="C114" s="14" t="s">
        <v>20</v>
      </c>
      <c r="D114" s="15">
        <v>2107</v>
      </c>
      <c r="I114" s="14" t="s">
        <v>14</v>
      </c>
      <c r="J114" s="15">
        <v>80</v>
      </c>
    </row>
    <row r="115" spans="3:10" x14ac:dyDescent="0.25">
      <c r="C115" s="14" t="s">
        <v>20</v>
      </c>
      <c r="D115" s="15">
        <v>3318</v>
      </c>
      <c r="I115" s="14" t="s">
        <v>14</v>
      </c>
      <c r="J115" s="15">
        <v>2468</v>
      </c>
    </row>
    <row r="116" spans="3:10" x14ac:dyDescent="0.25">
      <c r="C116" s="14" t="s">
        <v>20</v>
      </c>
      <c r="D116" s="15">
        <v>340</v>
      </c>
      <c r="I116" s="14" t="s">
        <v>14</v>
      </c>
      <c r="J116" s="15">
        <v>26</v>
      </c>
    </row>
    <row r="117" spans="3:10" x14ac:dyDescent="0.25">
      <c r="C117" s="14" t="s">
        <v>20</v>
      </c>
      <c r="D117" s="15">
        <v>1442</v>
      </c>
      <c r="I117" s="14" t="s">
        <v>14</v>
      </c>
      <c r="J117" s="15">
        <v>73</v>
      </c>
    </row>
    <row r="118" spans="3:10" x14ac:dyDescent="0.25">
      <c r="C118" s="14" t="s">
        <v>20</v>
      </c>
      <c r="D118" s="15">
        <v>126</v>
      </c>
      <c r="I118" s="14" t="s">
        <v>14</v>
      </c>
      <c r="J118" s="15">
        <v>128</v>
      </c>
    </row>
    <row r="119" spans="3:10" x14ac:dyDescent="0.25">
      <c r="C119" s="14" t="s">
        <v>20</v>
      </c>
      <c r="D119" s="15">
        <v>524</v>
      </c>
      <c r="I119" s="14" t="s">
        <v>14</v>
      </c>
      <c r="J119" s="15">
        <v>33</v>
      </c>
    </row>
    <row r="120" spans="3:10" x14ac:dyDescent="0.25">
      <c r="C120" s="14" t="s">
        <v>20</v>
      </c>
      <c r="D120" s="15">
        <v>1989</v>
      </c>
      <c r="I120" s="14" t="s">
        <v>14</v>
      </c>
      <c r="J120" s="15">
        <v>1072</v>
      </c>
    </row>
    <row r="121" spans="3:10" x14ac:dyDescent="0.25">
      <c r="C121" s="14" t="s">
        <v>20</v>
      </c>
      <c r="D121" s="15">
        <v>157</v>
      </c>
      <c r="I121" s="14" t="s">
        <v>14</v>
      </c>
      <c r="J121" s="15">
        <v>393</v>
      </c>
    </row>
    <row r="122" spans="3:10" x14ac:dyDescent="0.25">
      <c r="C122" s="14" t="s">
        <v>20</v>
      </c>
      <c r="D122" s="15">
        <v>4498</v>
      </c>
      <c r="I122" s="14" t="s">
        <v>14</v>
      </c>
      <c r="J122" s="15">
        <v>1257</v>
      </c>
    </row>
    <row r="123" spans="3:10" x14ac:dyDescent="0.25">
      <c r="C123" s="14" t="s">
        <v>20</v>
      </c>
      <c r="D123" s="15">
        <v>80</v>
      </c>
      <c r="I123" s="14" t="s">
        <v>14</v>
      </c>
      <c r="J123" s="15">
        <v>328</v>
      </c>
    </row>
    <row r="124" spans="3:10" x14ac:dyDescent="0.25">
      <c r="C124" s="14" t="s">
        <v>20</v>
      </c>
      <c r="D124" s="15">
        <v>43</v>
      </c>
      <c r="I124" s="14" t="s">
        <v>14</v>
      </c>
      <c r="J124" s="15">
        <v>147</v>
      </c>
    </row>
    <row r="125" spans="3:10" x14ac:dyDescent="0.25">
      <c r="C125" s="14" t="s">
        <v>20</v>
      </c>
      <c r="D125" s="15">
        <v>2053</v>
      </c>
      <c r="I125" s="14" t="s">
        <v>14</v>
      </c>
      <c r="J125" s="15">
        <v>830</v>
      </c>
    </row>
    <row r="126" spans="3:10" x14ac:dyDescent="0.25">
      <c r="C126" s="14" t="s">
        <v>20</v>
      </c>
      <c r="D126" s="15">
        <v>168</v>
      </c>
      <c r="I126" s="14" t="s">
        <v>14</v>
      </c>
      <c r="J126" s="15">
        <v>331</v>
      </c>
    </row>
    <row r="127" spans="3:10" x14ac:dyDescent="0.25">
      <c r="C127" s="14" t="s">
        <v>20</v>
      </c>
      <c r="D127" s="15">
        <v>4289</v>
      </c>
      <c r="I127" s="14" t="s">
        <v>14</v>
      </c>
      <c r="J127" s="15">
        <v>25</v>
      </c>
    </row>
    <row r="128" spans="3:10" x14ac:dyDescent="0.25">
      <c r="C128" s="14" t="s">
        <v>20</v>
      </c>
      <c r="D128" s="15">
        <v>165</v>
      </c>
      <c r="I128" s="14" t="s">
        <v>14</v>
      </c>
      <c r="J128" s="15">
        <v>3483</v>
      </c>
    </row>
    <row r="129" spans="3:10" x14ac:dyDescent="0.25">
      <c r="C129" s="14" t="s">
        <v>20</v>
      </c>
      <c r="D129" s="15">
        <v>1815</v>
      </c>
      <c r="I129" s="14" t="s">
        <v>14</v>
      </c>
      <c r="J129" s="15">
        <v>923</v>
      </c>
    </row>
    <row r="130" spans="3:10" x14ac:dyDescent="0.25">
      <c r="C130" s="14" t="s">
        <v>20</v>
      </c>
      <c r="D130" s="15">
        <v>397</v>
      </c>
      <c r="I130" s="14" t="s">
        <v>14</v>
      </c>
      <c r="J130" s="15">
        <v>1</v>
      </c>
    </row>
    <row r="131" spans="3:10" x14ac:dyDescent="0.25">
      <c r="C131" s="14" t="s">
        <v>20</v>
      </c>
      <c r="D131" s="15">
        <v>1539</v>
      </c>
      <c r="I131" s="14" t="s">
        <v>14</v>
      </c>
      <c r="J131" s="15">
        <v>33</v>
      </c>
    </row>
    <row r="132" spans="3:10" x14ac:dyDescent="0.25">
      <c r="C132" s="14" t="s">
        <v>20</v>
      </c>
      <c r="D132" s="15">
        <v>138</v>
      </c>
      <c r="I132" s="14" t="s">
        <v>14</v>
      </c>
      <c r="J132" s="15">
        <v>40</v>
      </c>
    </row>
    <row r="133" spans="3:10" x14ac:dyDescent="0.25">
      <c r="C133" s="14" t="s">
        <v>20</v>
      </c>
      <c r="D133" s="15">
        <v>3594</v>
      </c>
      <c r="I133" s="14" t="s">
        <v>14</v>
      </c>
      <c r="J133" s="15">
        <v>23</v>
      </c>
    </row>
    <row r="134" spans="3:10" x14ac:dyDescent="0.25">
      <c r="C134" s="14" t="s">
        <v>20</v>
      </c>
      <c r="D134" s="15">
        <v>5880</v>
      </c>
      <c r="I134" s="14" t="s">
        <v>14</v>
      </c>
      <c r="J134" s="15">
        <v>75</v>
      </c>
    </row>
    <row r="135" spans="3:10" x14ac:dyDescent="0.25">
      <c r="C135" s="14" t="s">
        <v>20</v>
      </c>
      <c r="D135" s="15">
        <v>112</v>
      </c>
      <c r="I135" s="14" t="s">
        <v>14</v>
      </c>
      <c r="J135" s="15">
        <v>2176</v>
      </c>
    </row>
    <row r="136" spans="3:10" x14ac:dyDescent="0.25">
      <c r="C136" s="14" t="s">
        <v>20</v>
      </c>
      <c r="D136" s="15">
        <v>943</v>
      </c>
      <c r="I136" s="14" t="s">
        <v>14</v>
      </c>
      <c r="J136" s="15">
        <v>441</v>
      </c>
    </row>
    <row r="137" spans="3:10" x14ac:dyDescent="0.25">
      <c r="C137" s="14" t="s">
        <v>20</v>
      </c>
      <c r="D137" s="15">
        <v>2468</v>
      </c>
      <c r="I137" s="14" t="s">
        <v>14</v>
      </c>
      <c r="J137" s="15">
        <v>25</v>
      </c>
    </row>
    <row r="138" spans="3:10" x14ac:dyDescent="0.25">
      <c r="C138" s="14" t="s">
        <v>20</v>
      </c>
      <c r="D138" s="15">
        <v>2551</v>
      </c>
      <c r="I138" s="14" t="s">
        <v>14</v>
      </c>
      <c r="J138" s="15">
        <v>127</v>
      </c>
    </row>
    <row r="139" spans="3:10" x14ac:dyDescent="0.25">
      <c r="C139" s="14" t="s">
        <v>20</v>
      </c>
      <c r="D139" s="15">
        <v>101</v>
      </c>
      <c r="I139" s="14" t="s">
        <v>14</v>
      </c>
      <c r="J139" s="15">
        <v>355</v>
      </c>
    </row>
    <row r="140" spans="3:10" x14ac:dyDescent="0.25">
      <c r="C140" s="14" t="s">
        <v>20</v>
      </c>
      <c r="D140" s="15">
        <v>92</v>
      </c>
      <c r="I140" s="14" t="s">
        <v>14</v>
      </c>
      <c r="J140" s="15">
        <v>44</v>
      </c>
    </row>
    <row r="141" spans="3:10" x14ac:dyDescent="0.25">
      <c r="C141" s="14" t="s">
        <v>20</v>
      </c>
      <c r="D141" s="15">
        <v>62</v>
      </c>
      <c r="I141" s="14" t="s">
        <v>14</v>
      </c>
      <c r="J141" s="15">
        <v>67</v>
      </c>
    </row>
    <row r="142" spans="3:10" x14ac:dyDescent="0.25">
      <c r="C142" s="14" t="s">
        <v>20</v>
      </c>
      <c r="D142" s="15">
        <v>149</v>
      </c>
      <c r="I142" s="14" t="s">
        <v>14</v>
      </c>
      <c r="J142" s="15">
        <v>1068</v>
      </c>
    </row>
    <row r="143" spans="3:10" x14ac:dyDescent="0.25">
      <c r="C143" s="14" t="s">
        <v>20</v>
      </c>
      <c r="D143" s="15">
        <v>329</v>
      </c>
      <c r="I143" s="14" t="s">
        <v>14</v>
      </c>
      <c r="J143" s="15">
        <v>424</v>
      </c>
    </row>
    <row r="144" spans="3:10" x14ac:dyDescent="0.25">
      <c r="C144" s="14" t="s">
        <v>20</v>
      </c>
      <c r="D144" s="15">
        <v>97</v>
      </c>
      <c r="I144" s="14" t="s">
        <v>14</v>
      </c>
      <c r="J144" s="15">
        <v>151</v>
      </c>
    </row>
    <row r="145" spans="3:10" x14ac:dyDescent="0.25">
      <c r="C145" s="14" t="s">
        <v>20</v>
      </c>
      <c r="D145" s="15">
        <v>1784</v>
      </c>
      <c r="I145" s="14" t="s">
        <v>14</v>
      </c>
      <c r="J145" s="15">
        <v>1608</v>
      </c>
    </row>
    <row r="146" spans="3:10" x14ac:dyDescent="0.25">
      <c r="C146" s="14" t="s">
        <v>20</v>
      </c>
      <c r="D146" s="15">
        <v>1684</v>
      </c>
      <c r="I146" s="14" t="s">
        <v>14</v>
      </c>
      <c r="J146" s="15">
        <v>941</v>
      </c>
    </row>
    <row r="147" spans="3:10" x14ac:dyDescent="0.25">
      <c r="C147" s="14" t="s">
        <v>20</v>
      </c>
      <c r="D147" s="15">
        <v>250</v>
      </c>
      <c r="I147" s="14" t="s">
        <v>14</v>
      </c>
      <c r="J147" s="15">
        <v>1</v>
      </c>
    </row>
    <row r="148" spans="3:10" x14ac:dyDescent="0.25">
      <c r="C148" s="14" t="s">
        <v>20</v>
      </c>
      <c r="D148" s="15">
        <v>238</v>
      </c>
      <c r="I148" s="14" t="s">
        <v>14</v>
      </c>
      <c r="J148" s="15">
        <v>40</v>
      </c>
    </row>
    <row r="149" spans="3:10" x14ac:dyDescent="0.25">
      <c r="C149" s="14" t="s">
        <v>20</v>
      </c>
      <c r="D149" s="15">
        <v>53</v>
      </c>
      <c r="I149" s="14" t="s">
        <v>14</v>
      </c>
      <c r="J149" s="15">
        <v>3015</v>
      </c>
    </row>
    <row r="150" spans="3:10" x14ac:dyDescent="0.25">
      <c r="C150" s="14" t="s">
        <v>20</v>
      </c>
      <c r="D150" s="15">
        <v>214</v>
      </c>
      <c r="I150" s="14" t="s">
        <v>14</v>
      </c>
      <c r="J150" s="15">
        <v>435</v>
      </c>
    </row>
    <row r="151" spans="3:10" x14ac:dyDescent="0.25">
      <c r="C151" s="14" t="s">
        <v>20</v>
      </c>
      <c r="D151" s="15">
        <v>222</v>
      </c>
      <c r="I151" s="14" t="s">
        <v>14</v>
      </c>
      <c r="J151" s="15">
        <v>714</v>
      </c>
    </row>
    <row r="152" spans="3:10" x14ac:dyDescent="0.25">
      <c r="C152" s="14" t="s">
        <v>20</v>
      </c>
      <c r="D152" s="15">
        <v>1884</v>
      </c>
      <c r="I152" s="14" t="s">
        <v>14</v>
      </c>
      <c r="J152" s="15">
        <v>5497</v>
      </c>
    </row>
    <row r="153" spans="3:10" x14ac:dyDescent="0.25">
      <c r="C153" s="14" t="s">
        <v>20</v>
      </c>
      <c r="D153" s="15">
        <v>218</v>
      </c>
      <c r="I153" s="14" t="s">
        <v>14</v>
      </c>
      <c r="J153" s="15">
        <v>418</v>
      </c>
    </row>
    <row r="154" spans="3:10" x14ac:dyDescent="0.25">
      <c r="C154" s="14" t="s">
        <v>20</v>
      </c>
      <c r="D154" s="15">
        <v>6465</v>
      </c>
      <c r="I154" s="14" t="s">
        <v>14</v>
      </c>
      <c r="J154" s="15">
        <v>1439</v>
      </c>
    </row>
    <row r="155" spans="3:10" x14ac:dyDescent="0.25">
      <c r="C155" s="14" t="s">
        <v>20</v>
      </c>
      <c r="D155" s="15">
        <v>59</v>
      </c>
      <c r="I155" s="14" t="s">
        <v>14</v>
      </c>
      <c r="J155" s="15">
        <v>15</v>
      </c>
    </row>
    <row r="156" spans="3:10" x14ac:dyDescent="0.25">
      <c r="C156" s="14" t="s">
        <v>20</v>
      </c>
      <c r="D156" s="15">
        <v>88</v>
      </c>
      <c r="I156" s="14" t="s">
        <v>14</v>
      </c>
      <c r="J156" s="15">
        <v>1999</v>
      </c>
    </row>
    <row r="157" spans="3:10" x14ac:dyDescent="0.25">
      <c r="C157" s="14" t="s">
        <v>20</v>
      </c>
      <c r="D157" s="15">
        <v>1697</v>
      </c>
      <c r="I157" s="14" t="s">
        <v>14</v>
      </c>
      <c r="J157" s="15">
        <v>118</v>
      </c>
    </row>
    <row r="158" spans="3:10" x14ac:dyDescent="0.25">
      <c r="C158" s="14" t="s">
        <v>20</v>
      </c>
      <c r="D158" s="15">
        <v>92</v>
      </c>
      <c r="I158" s="14" t="s">
        <v>14</v>
      </c>
      <c r="J158" s="15">
        <v>162</v>
      </c>
    </row>
    <row r="159" spans="3:10" x14ac:dyDescent="0.25">
      <c r="C159" s="14" t="s">
        <v>20</v>
      </c>
      <c r="D159" s="15">
        <v>186</v>
      </c>
      <c r="I159" s="14" t="s">
        <v>14</v>
      </c>
      <c r="J159" s="15">
        <v>83</v>
      </c>
    </row>
    <row r="160" spans="3:10" x14ac:dyDescent="0.25">
      <c r="C160" s="14" t="s">
        <v>20</v>
      </c>
      <c r="D160" s="15">
        <v>138</v>
      </c>
      <c r="I160" s="14" t="s">
        <v>14</v>
      </c>
      <c r="J160" s="15">
        <v>747</v>
      </c>
    </row>
    <row r="161" spans="3:10" x14ac:dyDescent="0.25">
      <c r="C161" s="14" t="s">
        <v>20</v>
      </c>
      <c r="D161" s="15">
        <v>261</v>
      </c>
      <c r="I161" s="14" t="s">
        <v>14</v>
      </c>
      <c r="J161" s="15">
        <v>84</v>
      </c>
    </row>
    <row r="162" spans="3:10" x14ac:dyDescent="0.25">
      <c r="C162" s="14" t="s">
        <v>20</v>
      </c>
      <c r="D162" s="15">
        <v>107</v>
      </c>
      <c r="I162" s="14" t="s">
        <v>14</v>
      </c>
      <c r="J162" s="15">
        <v>91</v>
      </c>
    </row>
    <row r="163" spans="3:10" x14ac:dyDescent="0.25">
      <c r="C163" s="14" t="s">
        <v>20</v>
      </c>
      <c r="D163" s="15">
        <v>199</v>
      </c>
      <c r="I163" s="14" t="s">
        <v>14</v>
      </c>
      <c r="J163" s="15">
        <v>792</v>
      </c>
    </row>
    <row r="164" spans="3:10" x14ac:dyDescent="0.25">
      <c r="C164" s="14" t="s">
        <v>20</v>
      </c>
      <c r="D164" s="15">
        <v>5512</v>
      </c>
      <c r="I164" s="14" t="s">
        <v>14</v>
      </c>
      <c r="J164" s="15">
        <v>32</v>
      </c>
    </row>
    <row r="165" spans="3:10" x14ac:dyDescent="0.25">
      <c r="C165" s="14" t="s">
        <v>20</v>
      </c>
      <c r="D165" s="15">
        <v>86</v>
      </c>
      <c r="I165" s="14" t="s">
        <v>14</v>
      </c>
      <c r="J165" s="15">
        <v>186</v>
      </c>
    </row>
    <row r="166" spans="3:10" x14ac:dyDescent="0.25">
      <c r="C166" s="14" t="s">
        <v>20</v>
      </c>
      <c r="D166" s="15">
        <v>2768</v>
      </c>
      <c r="I166" s="14" t="s">
        <v>14</v>
      </c>
      <c r="J166" s="15">
        <v>605</v>
      </c>
    </row>
    <row r="167" spans="3:10" x14ac:dyDescent="0.25">
      <c r="C167" s="14" t="s">
        <v>20</v>
      </c>
      <c r="D167" s="15">
        <v>48</v>
      </c>
      <c r="I167" s="14" t="s">
        <v>14</v>
      </c>
      <c r="J167" s="15">
        <v>1</v>
      </c>
    </row>
    <row r="168" spans="3:10" x14ac:dyDescent="0.25">
      <c r="C168" s="14" t="s">
        <v>20</v>
      </c>
      <c r="D168" s="15">
        <v>87</v>
      </c>
      <c r="I168" s="14" t="s">
        <v>14</v>
      </c>
      <c r="J168" s="15">
        <v>31</v>
      </c>
    </row>
    <row r="169" spans="3:10" x14ac:dyDescent="0.25">
      <c r="C169" s="14" t="s">
        <v>20</v>
      </c>
      <c r="D169" s="15">
        <v>1894</v>
      </c>
      <c r="I169" s="14" t="s">
        <v>14</v>
      </c>
      <c r="J169" s="15">
        <v>1181</v>
      </c>
    </row>
    <row r="170" spans="3:10" x14ac:dyDescent="0.25">
      <c r="C170" s="14" t="s">
        <v>20</v>
      </c>
      <c r="D170" s="15">
        <v>282</v>
      </c>
      <c r="I170" s="14" t="s">
        <v>14</v>
      </c>
      <c r="J170" s="15">
        <v>39</v>
      </c>
    </row>
    <row r="171" spans="3:10" x14ac:dyDescent="0.25">
      <c r="C171" s="14" t="s">
        <v>20</v>
      </c>
      <c r="D171" s="15">
        <v>116</v>
      </c>
      <c r="I171" s="14" t="s">
        <v>14</v>
      </c>
      <c r="J171" s="15">
        <v>46</v>
      </c>
    </row>
    <row r="172" spans="3:10" x14ac:dyDescent="0.25">
      <c r="C172" s="14" t="s">
        <v>20</v>
      </c>
      <c r="D172" s="15">
        <v>83</v>
      </c>
      <c r="I172" s="14" t="s">
        <v>14</v>
      </c>
      <c r="J172" s="15">
        <v>105</v>
      </c>
    </row>
    <row r="173" spans="3:10" x14ac:dyDescent="0.25">
      <c r="C173" s="14" t="s">
        <v>20</v>
      </c>
      <c r="D173" s="15">
        <v>91</v>
      </c>
      <c r="I173" s="14" t="s">
        <v>14</v>
      </c>
      <c r="J173" s="15">
        <v>535</v>
      </c>
    </row>
    <row r="174" spans="3:10" x14ac:dyDescent="0.25">
      <c r="C174" s="14" t="s">
        <v>20</v>
      </c>
      <c r="D174" s="15">
        <v>546</v>
      </c>
      <c r="I174" s="14" t="s">
        <v>14</v>
      </c>
      <c r="J174" s="15">
        <v>16</v>
      </c>
    </row>
    <row r="175" spans="3:10" x14ac:dyDescent="0.25">
      <c r="C175" s="14" t="s">
        <v>20</v>
      </c>
      <c r="D175" s="15">
        <v>393</v>
      </c>
      <c r="I175" s="14" t="s">
        <v>14</v>
      </c>
      <c r="J175" s="15">
        <v>575</v>
      </c>
    </row>
    <row r="176" spans="3:10" x14ac:dyDescent="0.25">
      <c r="C176" s="14" t="s">
        <v>20</v>
      </c>
      <c r="D176" s="15">
        <v>133</v>
      </c>
      <c r="I176" s="14" t="s">
        <v>14</v>
      </c>
      <c r="J176" s="15">
        <v>1120</v>
      </c>
    </row>
    <row r="177" spans="3:10" x14ac:dyDescent="0.25">
      <c r="C177" s="14" t="s">
        <v>20</v>
      </c>
      <c r="D177" s="15">
        <v>254</v>
      </c>
      <c r="I177" s="14" t="s">
        <v>14</v>
      </c>
      <c r="J177" s="15">
        <v>113</v>
      </c>
    </row>
    <row r="178" spans="3:10" x14ac:dyDescent="0.25">
      <c r="C178" s="14" t="s">
        <v>20</v>
      </c>
      <c r="D178" s="15">
        <v>176</v>
      </c>
      <c r="I178" s="14" t="s">
        <v>14</v>
      </c>
      <c r="J178" s="15">
        <v>1538</v>
      </c>
    </row>
    <row r="179" spans="3:10" x14ac:dyDescent="0.25">
      <c r="C179" s="14" t="s">
        <v>20</v>
      </c>
      <c r="D179" s="15">
        <v>337</v>
      </c>
      <c r="I179" s="14" t="s">
        <v>14</v>
      </c>
      <c r="J179" s="15">
        <v>9</v>
      </c>
    </row>
    <row r="180" spans="3:10" x14ac:dyDescent="0.25">
      <c r="C180" s="14" t="s">
        <v>20</v>
      </c>
      <c r="D180" s="15">
        <v>107</v>
      </c>
      <c r="I180" s="14" t="s">
        <v>14</v>
      </c>
      <c r="J180" s="15">
        <v>554</v>
      </c>
    </row>
    <row r="181" spans="3:10" x14ac:dyDescent="0.25">
      <c r="C181" s="14" t="s">
        <v>20</v>
      </c>
      <c r="D181" s="15">
        <v>183</v>
      </c>
      <c r="I181" s="14" t="s">
        <v>14</v>
      </c>
      <c r="J181" s="15">
        <v>648</v>
      </c>
    </row>
    <row r="182" spans="3:10" x14ac:dyDescent="0.25">
      <c r="C182" s="14" t="s">
        <v>20</v>
      </c>
      <c r="D182" s="15">
        <v>72</v>
      </c>
      <c r="I182" s="14" t="s">
        <v>14</v>
      </c>
      <c r="J182" s="15">
        <v>21</v>
      </c>
    </row>
    <row r="183" spans="3:10" x14ac:dyDescent="0.25">
      <c r="C183" s="14" t="s">
        <v>20</v>
      </c>
      <c r="D183" s="15">
        <v>295</v>
      </c>
      <c r="I183" s="14" t="s">
        <v>14</v>
      </c>
      <c r="J183" s="15">
        <v>54</v>
      </c>
    </row>
    <row r="184" spans="3:10" x14ac:dyDescent="0.25">
      <c r="C184" s="14" t="s">
        <v>20</v>
      </c>
      <c r="D184" s="15">
        <v>142</v>
      </c>
      <c r="I184" s="14" t="s">
        <v>14</v>
      </c>
      <c r="J184" s="15">
        <v>120</v>
      </c>
    </row>
    <row r="185" spans="3:10" x14ac:dyDescent="0.25">
      <c r="C185" s="14" t="s">
        <v>20</v>
      </c>
      <c r="D185" s="15">
        <v>85</v>
      </c>
      <c r="I185" s="14" t="s">
        <v>14</v>
      </c>
      <c r="J185" s="15">
        <v>579</v>
      </c>
    </row>
    <row r="186" spans="3:10" x14ac:dyDescent="0.25">
      <c r="C186" s="14" t="s">
        <v>20</v>
      </c>
      <c r="D186" s="15">
        <v>659</v>
      </c>
      <c r="I186" s="14" t="s">
        <v>14</v>
      </c>
      <c r="J186" s="15">
        <v>2072</v>
      </c>
    </row>
    <row r="187" spans="3:10" x14ac:dyDescent="0.25">
      <c r="C187" s="14" t="s">
        <v>20</v>
      </c>
      <c r="D187" s="15">
        <v>121</v>
      </c>
      <c r="I187" s="14" t="s">
        <v>14</v>
      </c>
      <c r="J187" s="15">
        <v>0</v>
      </c>
    </row>
    <row r="188" spans="3:10" x14ac:dyDescent="0.25">
      <c r="C188" s="14" t="s">
        <v>20</v>
      </c>
      <c r="D188" s="15">
        <v>3742</v>
      </c>
      <c r="I188" s="14" t="s">
        <v>14</v>
      </c>
      <c r="J188" s="15">
        <v>1796</v>
      </c>
    </row>
    <row r="189" spans="3:10" x14ac:dyDescent="0.25">
      <c r="C189" s="14" t="s">
        <v>20</v>
      </c>
      <c r="D189" s="15">
        <v>223</v>
      </c>
      <c r="I189" s="14" t="s">
        <v>14</v>
      </c>
      <c r="J189" s="15">
        <v>62</v>
      </c>
    </row>
    <row r="190" spans="3:10" x14ac:dyDescent="0.25">
      <c r="C190" s="14" t="s">
        <v>20</v>
      </c>
      <c r="D190" s="15">
        <v>133</v>
      </c>
      <c r="I190" s="14" t="s">
        <v>14</v>
      </c>
      <c r="J190" s="15">
        <v>347</v>
      </c>
    </row>
    <row r="191" spans="3:10" x14ac:dyDescent="0.25">
      <c r="C191" s="14" t="s">
        <v>20</v>
      </c>
      <c r="D191" s="15">
        <v>5168</v>
      </c>
      <c r="I191" s="14" t="s">
        <v>14</v>
      </c>
      <c r="J191" s="15">
        <v>19</v>
      </c>
    </row>
    <row r="192" spans="3:10" x14ac:dyDescent="0.25">
      <c r="C192" s="14" t="s">
        <v>20</v>
      </c>
      <c r="D192" s="15">
        <v>307</v>
      </c>
      <c r="I192" s="14" t="s">
        <v>14</v>
      </c>
      <c r="J192" s="15">
        <v>1258</v>
      </c>
    </row>
    <row r="193" spans="3:10" x14ac:dyDescent="0.25">
      <c r="C193" s="14" t="s">
        <v>20</v>
      </c>
      <c r="D193" s="15">
        <v>2441</v>
      </c>
      <c r="I193" s="14" t="s">
        <v>14</v>
      </c>
      <c r="J193" s="15">
        <v>362</v>
      </c>
    </row>
    <row r="194" spans="3:10" x14ac:dyDescent="0.25">
      <c r="C194" s="14" t="s">
        <v>20</v>
      </c>
      <c r="D194" s="15">
        <v>1385</v>
      </c>
      <c r="I194" s="14" t="s">
        <v>14</v>
      </c>
      <c r="J194" s="15">
        <v>133</v>
      </c>
    </row>
    <row r="195" spans="3:10" x14ac:dyDescent="0.25">
      <c r="C195" s="14" t="s">
        <v>20</v>
      </c>
      <c r="D195" s="15">
        <v>190</v>
      </c>
      <c r="I195" s="14" t="s">
        <v>14</v>
      </c>
      <c r="J195" s="15">
        <v>846</v>
      </c>
    </row>
    <row r="196" spans="3:10" x14ac:dyDescent="0.25">
      <c r="C196" s="14" t="s">
        <v>20</v>
      </c>
      <c r="D196" s="15">
        <v>470</v>
      </c>
      <c r="I196" s="14" t="s">
        <v>14</v>
      </c>
      <c r="J196" s="15">
        <v>10</v>
      </c>
    </row>
    <row r="197" spans="3:10" x14ac:dyDescent="0.25">
      <c r="C197" s="14" t="s">
        <v>20</v>
      </c>
      <c r="D197" s="15">
        <v>253</v>
      </c>
      <c r="I197" s="14" t="s">
        <v>14</v>
      </c>
      <c r="J197" s="15">
        <v>191</v>
      </c>
    </row>
    <row r="198" spans="3:10" x14ac:dyDescent="0.25">
      <c r="C198" s="14" t="s">
        <v>20</v>
      </c>
      <c r="D198" s="15">
        <v>1113</v>
      </c>
      <c r="I198" s="14" t="s">
        <v>14</v>
      </c>
      <c r="J198" s="15">
        <v>1979</v>
      </c>
    </row>
    <row r="199" spans="3:10" x14ac:dyDescent="0.25">
      <c r="C199" s="14" t="s">
        <v>20</v>
      </c>
      <c r="D199" s="15">
        <v>2283</v>
      </c>
      <c r="I199" s="14" t="s">
        <v>14</v>
      </c>
      <c r="J199" s="15">
        <v>63</v>
      </c>
    </row>
    <row r="200" spans="3:10" x14ac:dyDescent="0.25">
      <c r="C200" s="14" t="s">
        <v>20</v>
      </c>
      <c r="D200" s="15">
        <v>1095</v>
      </c>
      <c r="I200" s="14" t="s">
        <v>14</v>
      </c>
      <c r="J200" s="15">
        <v>6080</v>
      </c>
    </row>
    <row r="201" spans="3:10" x14ac:dyDescent="0.25">
      <c r="C201" s="14" t="s">
        <v>20</v>
      </c>
      <c r="D201" s="15">
        <v>1690</v>
      </c>
      <c r="I201" s="14" t="s">
        <v>14</v>
      </c>
      <c r="J201" s="15">
        <v>80</v>
      </c>
    </row>
    <row r="202" spans="3:10" x14ac:dyDescent="0.25">
      <c r="C202" s="14" t="s">
        <v>20</v>
      </c>
      <c r="D202" s="15">
        <v>191</v>
      </c>
      <c r="I202" s="14" t="s">
        <v>14</v>
      </c>
      <c r="J202" s="15">
        <v>9</v>
      </c>
    </row>
    <row r="203" spans="3:10" x14ac:dyDescent="0.25">
      <c r="C203" s="14" t="s">
        <v>20</v>
      </c>
      <c r="D203" s="15">
        <v>2013</v>
      </c>
      <c r="I203" s="14" t="s">
        <v>14</v>
      </c>
      <c r="J203" s="15">
        <v>1784</v>
      </c>
    </row>
    <row r="204" spans="3:10" x14ac:dyDescent="0.25">
      <c r="C204" s="14" t="s">
        <v>20</v>
      </c>
      <c r="D204" s="15">
        <v>1703</v>
      </c>
      <c r="I204" s="14" t="s">
        <v>14</v>
      </c>
      <c r="J204" s="15">
        <v>243</v>
      </c>
    </row>
    <row r="205" spans="3:10" x14ac:dyDescent="0.25">
      <c r="C205" s="14" t="s">
        <v>20</v>
      </c>
      <c r="D205" s="15">
        <v>80</v>
      </c>
      <c r="I205" s="14" t="s">
        <v>14</v>
      </c>
      <c r="J205" s="15">
        <v>1296</v>
      </c>
    </row>
    <row r="206" spans="3:10" x14ac:dyDescent="0.25">
      <c r="C206" s="14" t="s">
        <v>20</v>
      </c>
      <c r="D206" s="15">
        <v>41</v>
      </c>
      <c r="I206" s="14" t="s">
        <v>14</v>
      </c>
      <c r="J206" s="15">
        <v>77</v>
      </c>
    </row>
    <row r="207" spans="3:10" x14ac:dyDescent="0.25">
      <c r="C207" s="14" t="s">
        <v>20</v>
      </c>
      <c r="D207" s="15">
        <v>187</v>
      </c>
      <c r="I207" s="14" t="s">
        <v>14</v>
      </c>
      <c r="J207" s="15">
        <v>395</v>
      </c>
    </row>
    <row r="208" spans="3:10" x14ac:dyDescent="0.25">
      <c r="C208" s="14" t="s">
        <v>20</v>
      </c>
      <c r="D208" s="15">
        <v>2875</v>
      </c>
      <c r="I208" s="14" t="s">
        <v>14</v>
      </c>
      <c r="J208" s="15">
        <v>49</v>
      </c>
    </row>
    <row r="209" spans="3:10" x14ac:dyDescent="0.25">
      <c r="C209" s="14" t="s">
        <v>20</v>
      </c>
      <c r="D209" s="15">
        <v>88</v>
      </c>
      <c r="I209" s="14" t="s">
        <v>14</v>
      </c>
      <c r="J209" s="15">
        <v>180</v>
      </c>
    </row>
    <row r="210" spans="3:10" x14ac:dyDescent="0.25">
      <c r="C210" s="14" t="s">
        <v>20</v>
      </c>
      <c r="D210" s="15">
        <v>191</v>
      </c>
      <c r="I210" s="14" t="s">
        <v>14</v>
      </c>
      <c r="J210" s="15">
        <v>2690</v>
      </c>
    </row>
    <row r="211" spans="3:10" x14ac:dyDescent="0.25">
      <c r="C211" s="14" t="s">
        <v>20</v>
      </c>
      <c r="D211" s="15">
        <v>139</v>
      </c>
      <c r="I211" s="14" t="s">
        <v>14</v>
      </c>
      <c r="J211" s="15">
        <v>2779</v>
      </c>
    </row>
    <row r="212" spans="3:10" x14ac:dyDescent="0.25">
      <c r="C212" s="14" t="s">
        <v>20</v>
      </c>
      <c r="D212" s="15">
        <v>186</v>
      </c>
      <c r="I212" s="14" t="s">
        <v>14</v>
      </c>
      <c r="J212" s="15">
        <v>92</v>
      </c>
    </row>
    <row r="213" spans="3:10" x14ac:dyDescent="0.25">
      <c r="C213" s="14" t="s">
        <v>20</v>
      </c>
      <c r="D213" s="15">
        <v>112</v>
      </c>
      <c r="I213" s="14" t="s">
        <v>14</v>
      </c>
      <c r="J213" s="15">
        <v>1028</v>
      </c>
    </row>
    <row r="214" spans="3:10" x14ac:dyDescent="0.25">
      <c r="C214" s="14" t="s">
        <v>20</v>
      </c>
      <c r="D214" s="15">
        <v>101</v>
      </c>
      <c r="I214" s="14" t="s">
        <v>14</v>
      </c>
      <c r="J214" s="15">
        <v>26</v>
      </c>
    </row>
    <row r="215" spans="3:10" x14ac:dyDescent="0.25">
      <c r="C215" s="14" t="s">
        <v>20</v>
      </c>
      <c r="D215" s="15">
        <v>206</v>
      </c>
      <c r="I215" s="14" t="s">
        <v>14</v>
      </c>
      <c r="J215" s="15">
        <v>1790</v>
      </c>
    </row>
    <row r="216" spans="3:10" x14ac:dyDescent="0.25">
      <c r="C216" s="14" t="s">
        <v>20</v>
      </c>
      <c r="D216" s="15">
        <v>154</v>
      </c>
      <c r="I216" s="14" t="s">
        <v>14</v>
      </c>
      <c r="J216" s="15">
        <v>37</v>
      </c>
    </row>
    <row r="217" spans="3:10" x14ac:dyDescent="0.25">
      <c r="C217" s="14" t="s">
        <v>20</v>
      </c>
      <c r="D217" s="15">
        <v>5966</v>
      </c>
      <c r="I217" s="14" t="s">
        <v>14</v>
      </c>
      <c r="J217" s="15">
        <v>35</v>
      </c>
    </row>
    <row r="218" spans="3:10" x14ac:dyDescent="0.25">
      <c r="C218" s="14" t="s">
        <v>20</v>
      </c>
      <c r="D218" s="15">
        <v>169</v>
      </c>
      <c r="I218" s="14" t="s">
        <v>14</v>
      </c>
      <c r="J218" s="15">
        <v>558</v>
      </c>
    </row>
    <row r="219" spans="3:10" x14ac:dyDescent="0.25">
      <c r="C219" s="14" t="s">
        <v>20</v>
      </c>
      <c r="D219" s="15">
        <v>2106</v>
      </c>
      <c r="I219" s="14" t="s">
        <v>14</v>
      </c>
      <c r="J219" s="15">
        <v>64</v>
      </c>
    </row>
    <row r="220" spans="3:10" x14ac:dyDescent="0.25">
      <c r="C220" s="14" t="s">
        <v>20</v>
      </c>
      <c r="D220" s="15">
        <v>131</v>
      </c>
      <c r="I220" s="14" t="s">
        <v>14</v>
      </c>
      <c r="J220" s="15">
        <v>245</v>
      </c>
    </row>
    <row r="221" spans="3:10" x14ac:dyDescent="0.25">
      <c r="C221" s="14" t="s">
        <v>20</v>
      </c>
      <c r="D221" s="15">
        <v>84</v>
      </c>
      <c r="I221" s="14" t="s">
        <v>14</v>
      </c>
      <c r="J221" s="15">
        <v>71</v>
      </c>
    </row>
    <row r="222" spans="3:10" x14ac:dyDescent="0.25">
      <c r="C222" s="14" t="s">
        <v>20</v>
      </c>
      <c r="D222" s="15">
        <v>155</v>
      </c>
      <c r="I222" s="14" t="s">
        <v>14</v>
      </c>
      <c r="J222" s="15">
        <v>42</v>
      </c>
    </row>
    <row r="223" spans="3:10" x14ac:dyDescent="0.25">
      <c r="C223" s="14" t="s">
        <v>20</v>
      </c>
      <c r="D223" s="15">
        <v>189</v>
      </c>
      <c r="I223" s="14" t="s">
        <v>14</v>
      </c>
      <c r="J223" s="15">
        <v>156</v>
      </c>
    </row>
    <row r="224" spans="3:10" x14ac:dyDescent="0.25">
      <c r="C224" s="14" t="s">
        <v>20</v>
      </c>
      <c r="D224" s="15">
        <v>4799</v>
      </c>
      <c r="I224" s="14" t="s">
        <v>14</v>
      </c>
      <c r="J224" s="15">
        <v>1368</v>
      </c>
    </row>
    <row r="225" spans="3:10" x14ac:dyDescent="0.25">
      <c r="C225" s="14" t="s">
        <v>20</v>
      </c>
      <c r="D225" s="15">
        <v>1137</v>
      </c>
      <c r="I225" s="14" t="s">
        <v>14</v>
      </c>
      <c r="J225" s="15">
        <v>102</v>
      </c>
    </row>
    <row r="226" spans="3:10" x14ac:dyDescent="0.25">
      <c r="C226" s="14" t="s">
        <v>20</v>
      </c>
      <c r="D226" s="15">
        <v>1152</v>
      </c>
      <c r="I226" s="14" t="s">
        <v>14</v>
      </c>
      <c r="J226" s="15">
        <v>86</v>
      </c>
    </row>
    <row r="227" spans="3:10" x14ac:dyDescent="0.25">
      <c r="C227" s="14" t="s">
        <v>20</v>
      </c>
      <c r="D227" s="15">
        <v>50</v>
      </c>
      <c r="I227" s="14" t="s">
        <v>14</v>
      </c>
      <c r="J227" s="15">
        <v>253</v>
      </c>
    </row>
    <row r="228" spans="3:10" x14ac:dyDescent="0.25">
      <c r="C228" s="14" t="s">
        <v>20</v>
      </c>
      <c r="D228" s="15">
        <v>3059</v>
      </c>
      <c r="I228" s="14" t="s">
        <v>14</v>
      </c>
      <c r="J228" s="15">
        <v>157</v>
      </c>
    </row>
    <row r="229" spans="3:10" x14ac:dyDescent="0.25">
      <c r="C229" s="14" t="s">
        <v>20</v>
      </c>
      <c r="D229" s="15">
        <v>34</v>
      </c>
      <c r="I229" s="14" t="s">
        <v>14</v>
      </c>
      <c r="J229" s="15">
        <v>183</v>
      </c>
    </row>
    <row r="230" spans="3:10" x14ac:dyDescent="0.25">
      <c r="C230" s="14" t="s">
        <v>20</v>
      </c>
      <c r="D230" s="15">
        <v>220</v>
      </c>
      <c r="I230" s="14" t="s">
        <v>14</v>
      </c>
      <c r="J230" s="15">
        <v>82</v>
      </c>
    </row>
    <row r="231" spans="3:10" x14ac:dyDescent="0.25">
      <c r="C231" s="14" t="s">
        <v>20</v>
      </c>
      <c r="D231" s="15">
        <v>1604</v>
      </c>
      <c r="I231" s="14" t="s">
        <v>14</v>
      </c>
      <c r="J231" s="15">
        <v>1</v>
      </c>
    </row>
    <row r="232" spans="3:10" x14ac:dyDescent="0.25">
      <c r="C232" s="14" t="s">
        <v>20</v>
      </c>
      <c r="D232" s="15">
        <v>454</v>
      </c>
      <c r="I232" s="14" t="s">
        <v>14</v>
      </c>
      <c r="J232" s="15">
        <v>1198</v>
      </c>
    </row>
    <row r="233" spans="3:10" x14ac:dyDescent="0.25">
      <c r="C233" s="14" t="s">
        <v>20</v>
      </c>
      <c r="D233" s="15">
        <v>123</v>
      </c>
      <c r="I233" s="14" t="s">
        <v>14</v>
      </c>
      <c r="J233" s="15">
        <v>648</v>
      </c>
    </row>
    <row r="234" spans="3:10" x14ac:dyDescent="0.25">
      <c r="C234" s="14" t="s">
        <v>20</v>
      </c>
      <c r="D234" s="15">
        <v>299</v>
      </c>
      <c r="I234" s="14" t="s">
        <v>14</v>
      </c>
      <c r="J234" s="15">
        <v>64</v>
      </c>
    </row>
    <row r="235" spans="3:10" x14ac:dyDescent="0.25">
      <c r="C235" s="14" t="s">
        <v>20</v>
      </c>
      <c r="D235" s="15">
        <v>2237</v>
      </c>
      <c r="I235" s="14" t="s">
        <v>14</v>
      </c>
      <c r="J235" s="15">
        <v>62</v>
      </c>
    </row>
    <row r="236" spans="3:10" x14ac:dyDescent="0.25">
      <c r="C236" s="14" t="s">
        <v>20</v>
      </c>
      <c r="D236" s="15">
        <v>645</v>
      </c>
      <c r="I236" s="14" t="s">
        <v>14</v>
      </c>
      <c r="J236" s="15">
        <v>750</v>
      </c>
    </row>
    <row r="237" spans="3:10" x14ac:dyDescent="0.25">
      <c r="C237" s="14" t="s">
        <v>20</v>
      </c>
      <c r="D237" s="15">
        <v>484</v>
      </c>
      <c r="I237" s="14" t="s">
        <v>14</v>
      </c>
      <c r="J237" s="15">
        <v>105</v>
      </c>
    </row>
    <row r="238" spans="3:10" x14ac:dyDescent="0.25">
      <c r="C238" s="14" t="s">
        <v>20</v>
      </c>
      <c r="D238" s="15">
        <v>154</v>
      </c>
      <c r="I238" s="14" t="s">
        <v>14</v>
      </c>
      <c r="J238" s="15">
        <v>2604</v>
      </c>
    </row>
    <row r="239" spans="3:10" x14ac:dyDescent="0.25">
      <c r="C239" s="14" t="s">
        <v>20</v>
      </c>
      <c r="D239" s="15">
        <v>82</v>
      </c>
      <c r="I239" s="14" t="s">
        <v>14</v>
      </c>
      <c r="J239" s="15">
        <v>65</v>
      </c>
    </row>
    <row r="240" spans="3:10" x14ac:dyDescent="0.25">
      <c r="C240" s="14" t="s">
        <v>20</v>
      </c>
      <c r="D240" s="15">
        <v>134</v>
      </c>
      <c r="I240" s="14" t="s">
        <v>14</v>
      </c>
      <c r="J240" s="15">
        <v>94</v>
      </c>
    </row>
    <row r="241" spans="3:10" x14ac:dyDescent="0.25">
      <c r="C241" s="14" t="s">
        <v>20</v>
      </c>
      <c r="D241" s="15">
        <v>5203</v>
      </c>
      <c r="I241" s="14" t="s">
        <v>14</v>
      </c>
      <c r="J241" s="15">
        <v>257</v>
      </c>
    </row>
    <row r="242" spans="3:10" x14ac:dyDescent="0.25">
      <c r="C242" s="14" t="s">
        <v>20</v>
      </c>
      <c r="D242" s="15">
        <v>94</v>
      </c>
      <c r="I242" s="14" t="s">
        <v>14</v>
      </c>
      <c r="J242" s="15">
        <v>2928</v>
      </c>
    </row>
    <row r="243" spans="3:10" x14ac:dyDescent="0.25">
      <c r="C243" s="14" t="s">
        <v>20</v>
      </c>
      <c r="D243" s="15">
        <v>205</v>
      </c>
      <c r="I243" s="14" t="s">
        <v>14</v>
      </c>
      <c r="J243" s="15">
        <v>4697</v>
      </c>
    </row>
    <row r="244" spans="3:10" x14ac:dyDescent="0.25">
      <c r="C244" s="14" t="s">
        <v>20</v>
      </c>
      <c r="D244" s="15">
        <v>92</v>
      </c>
      <c r="I244" s="14" t="s">
        <v>14</v>
      </c>
      <c r="J244" s="15">
        <v>2915</v>
      </c>
    </row>
    <row r="245" spans="3:10" x14ac:dyDescent="0.25">
      <c r="C245" s="14" t="s">
        <v>20</v>
      </c>
      <c r="D245" s="15">
        <v>219</v>
      </c>
      <c r="I245" s="14" t="s">
        <v>14</v>
      </c>
      <c r="J245" s="15">
        <v>18</v>
      </c>
    </row>
    <row r="246" spans="3:10" x14ac:dyDescent="0.25">
      <c r="C246" s="14" t="s">
        <v>20</v>
      </c>
      <c r="D246" s="15">
        <v>2526</v>
      </c>
      <c r="I246" s="14" t="s">
        <v>14</v>
      </c>
      <c r="J246" s="15">
        <v>602</v>
      </c>
    </row>
    <row r="247" spans="3:10" x14ac:dyDescent="0.25">
      <c r="C247" s="14" t="s">
        <v>20</v>
      </c>
      <c r="D247" s="15">
        <v>94</v>
      </c>
      <c r="I247" s="14" t="s">
        <v>14</v>
      </c>
      <c r="J247" s="15">
        <v>1</v>
      </c>
    </row>
    <row r="248" spans="3:10" x14ac:dyDescent="0.25">
      <c r="C248" s="14" t="s">
        <v>20</v>
      </c>
      <c r="D248" s="15">
        <v>1713</v>
      </c>
      <c r="I248" s="14" t="s">
        <v>14</v>
      </c>
      <c r="J248" s="15">
        <v>3868</v>
      </c>
    </row>
    <row r="249" spans="3:10" x14ac:dyDescent="0.25">
      <c r="C249" s="14" t="s">
        <v>20</v>
      </c>
      <c r="D249" s="15">
        <v>249</v>
      </c>
      <c r="I249" s="14" t="s">
        <v>14</v>
      </c>
      <c r="J249" s="15">
        <v>504</v>
      </c>
    </row>
    <row r="250" spans="3:10" x14ac:dyDescent="0.25">
      <c r="C250" s="14" t="s">
        <v>20</v>
      </c>
      <c r="D250" s="15">
        <v>192</v>
      </c>
      <c r="I250" s="14" t="s">
        <v>14</v>
      </c>
      <c r="J250" s="15">
        <v>14</v>
      </c>
    </row>
    <row r="251" spans="3:10" x14ac:dyDescent="0.25">
      <c r="C251" s="14" t="s">
        <v>20</v>
      </c>
      <c r="D251" s="15">
        <v>247</v>
      </c>
      <c r="I251" s="14" t="s">
        <v>14</v>
      </c>
      <c r="J251" s="15">
        <v>750</v>
      </c>
    </row>
    <row r="252" spans="3:10" x14ac:dyDescent="0.25">
      <c r="C252" s="14" t="s">
        <v>20</v>
      </c>
      <c r="D252" s="15">
        <v>2293</v>
      </c>
      <c r="I252" s="14" t="s">
        <v>14</v>
      </c>
      <c r="J252" s="15">
        <v>77</v>
      </c>
    </row>
    <row r="253" spans="3:10" x14ac:dyDescent="0.25">
      <c r="C253" s="14" t="s">
        <v>20</v>
      </c>
      <c r="D253" s="15">
        <v>3131</v>
      </c>
      <c r="I253" s="14" t="s">
        <v>14</v>
      </c>
      <c r="J253" s="15">
        <v>752</v>
      </c>
    </row>
    <row r="254" spans="3:10" x14ac:dyDescent="0.25">
      <c r="C254" s="14" t="s">
        <v>20</v>
      </c>
      <c r="D254" s="15">
        <v>143</v>
      </c>
      <c r="I254" s="14" t="s">
        <v>14</v>
      </c>
      <c r="J254" s="15">
        <v>131</v>
      </c>
    </row>
    <row r="255" spans="3:10" x14ac:dyDescent="0.25">
      <c r="C255" s="14" t="s">
        <v>20</v>
      </c>
      <c r="D255" s="15">
        <v>296</v>
      </c>
      <c r="I255" s="14" t="s">
        <v>14</v>
      </c>
      <c r="J255" s="15">
        <v>87</v>
      </c>
    </row>
    <row r="256" spans="3:10" x14ac:dyDescent="0.25">
      <c r="C256" s="14" t="s">
        <v>20</v>
      </c>
      <c r="D256" s="15">
        <v>170</v>
      </c>
      <c r="I256" s="14" t="s">
        <v>14</v>
      </c>
      <c r="J256" s="15">
        <v>1063</v>
      </c>
    </row>
    <row r="257" spans="3:10" x14ac:dyDescent="0.25">
      <c r="C257" s="14" t="s">
        <v>20</v>
      </c>
      <c r="D257" s="15">
        <v>86</v>
      </c>
      <c r="I257" s="14" t="s">
        <v>14</v>
      </c>
      <c r="J257" s="15">
        <v>76</v>
      </c>
    </row>
    <row r="258" spans="3:10" x14ac:dyDescent="0.25">
      <c r="C258" s="14" t="s">
        <v>20</v>
      </c>
      <c r="D258" s="15">
        <v>6286</v>
      </c>
      <c r="I258" s="14" t="s">
        <v>14</v>
      </c>
      <c r="J258" s="15">
        <v>4428</v>
      </c>
    </row>
    <row r="259" spans="3:10" x14ac:dyDescent="0.25">
      <c r="C259" s="14" t="s">
        <v>20</v>
      </c>
      <c r="D259" s="15">
        <v>3727</v>
      </c>
      <c r="I259" s="14" t="s">
        <v>14</v>
      </c>
      <c r="J259" s="15">
        <v>58</v>
      </c>
    </row>
    <row r="260" spans="3:10" x14ac:dyDescent="0.25">
      <c r="C260" s="14" t="s">
        <v>20</v>
      </c>
      <c r="D260" s="15">
        <v>1605</v>
      </c>
      <c r="I260" s="14" t="s">
        <v>14</v>
      </c>
      <c r="J260" s="15">
        <v>111</v>
      </c>
    </row>
    <row r="261" spans="3:10" x14ac:dyDescent="0.25">
      <c r="C261" s="14" t="s">
        <v>20</v>
      </c>
      <c r="D261" s="15">
        <v>2120</v>
      </c>
      <c r="I261" s="14" t="s">
        <v>14</v>
      </c>
      <c r="J261" s="15">
        <v>2955</v>
      </c>
    </row>
    <row r="262" spans="3:10" x14ac:dyDescent="0.25">
      <c r="C262" s="14" t="s">
        <v>20</v>
      </c>
      <c r="D262" s="15">
        <v>50</v>
      </c>
      <c r="I262" s="14" t="s">
        <v>14</v>
      </c>
      <c r="J262" s="15">
        <v>1657</v>
      </c>
    </row>
    <row r="263" spans="3:10" x14ac:dyDescent="0.25">
      <c r="C263" s="14" t="s">
        <v>20</v>
      </c>
      <c r="D263" s="15">
        <v>2080</v>
      </c>
      <c r="I263" s="14" t="s">
        <v>14</v>
      </c>
      <c r="J263" s="15">
        <v>926</v>
      </c>
    </row>
    <row r="264" spans="3:10" x14ac:dyDescent="0.25">
      <c r="C264" s="14" t="s">
        <v>20</v>
      </c>
      <c r="D264" s="15">
        <v>2105</v>
      </c>
      <c r="I264" s="14" t="s">
        <v>14</v>
      </c>
      <c r="J264" s="15">
        <v>77</v>
      </c>
    </row>
    <row r="265" spans="3:10" x14ac:dyDescent="0.25">
      <c r="C265" s="14" t="s">
        <v>20</v>
      </c>
      <c r="D265" s="15">
        <v>2436</v>
      </c>
      <c r="I265" s="14" t="s">
        <v>14</v>
      </c>
      <c r="J265" s="15">
        <v>1748</v>
      </c>
    </row>
    <row r="266" spans="3:10" x14ac:dyDescent="0.25">
      <c r="C266" s="14" t="s">
        <v>20</v>
      </c>
      <c r="D266" s="15">
        <v>80</v>
      </c>
      <c r="I266" s="14" t="s">
        <v>14</v>
      </c>
      <c r="J266" s="15">
        <v>79</v>
      </c>
    </row>
    <row r="267" spans="3:10" x14ac:dyDescent="0.25">
      <c r="C267" s="14" t="s">
        <v>20</v>
      </c>
      <c r="D267" s="15">
        <v>42</v>
      </c>
      <c r="I267" s="14" t="s">
        <v>14</v>
      </c>
      <c r="J267" s="15">
        <v>889</v>
      </c>
    </row>
    <row r="268" spans="3:10" x14ac:dyDescent="0.25">
      <c r="C268" s="14" t="s">
        <v>20</v>
      </c>
      <c r="D268" s="15">
        <v>139</v>
      </c>
      <c r="I268" s="14" t="s">
        <v>14</v>
      </c>
      <c r="J268" s="15">
        <v>56</v>
      </c>
    </row>
    <row r="269" spans="3:10" x14ac:dyDescent="0.25">
      <c r="C269" s="14" t="s">
        <v>20</v>
      </c>
      <c r="D269" s="15">
        <v>159</v>
      </c>
      <c r="I269" s="14" t="s">
        <v>14</v>
      </c>
      <c r="J269" s="15">
        <v>1</v>
      </c>
    </row>
    <row r="270" spans="3:10" x14ac:dyDescent="0.25">
      <c r="C270" s="14" t="s">
        <v>20</v>
      </c>
      <c r="D270" s="15">
        <v>381</v>
      </c>
      <c r="I270" s="14" t="s">
        <v>14</v>
      </c>
      <c r="J270" s="15">
        <v>83</v>
      </c>
    </row>
    <row r="271" spans="3:10" x14ac:dyDescent="0.25">
      <c r="C271" s="14" t="s">
        <v>20</v>
      </c>
      <c r="D271" s="15">
        <v>194</v>
      </c>
      <c r="I271" s="14" t="s">
        <v>14</v>
      </c>
      <c r="J271" s="15">
        <v>2025</v>
      </c>
    </row>
    <row r="272" spans="3:10" x14ac:dyDescent="0.25">
      <c r="C272" s="14" t="s">
        <v>20</v>
      </c>
      <c r="D272" s="15">
        <v>106</v>
      </c>
      <c r="I272" s="14" t="s">
        <v>14</v>
      </c>
      <c r="J272" s="15">
        <v>14</v>
      </c>
    </row>
    <row r="273" spans="3:10" x14ac:dyDescent="0.25">
      <c r="C273" s="14" t="s">
        <v>20</v>
      </c>
      <c r="D273" s="15">
        <v>142</v>
      </c>
      <c r="I273" s="14" t="s">
        <v>14</v>
      </c>
      <c r="J273" s="15">
        <v>656</v>
      </c>
    </row>
    <row r="274" spans="3:10" x14ac:dyDescent="0.25">
      <c r="C274" s="14" t="s">
        <v>20</v>
      </c>
      <c r="D274" s="15">
        <v>211</v>
      </c>
      <c r="I274" s="14" t="s">
        <v>14</v>
      </c>
      <c r="J274" s="15">
        <v>1596</v>
      </c>
    </row>
    <row r="275" spans="3:10" x14ac:dyDescent="0.25">
      <c r="C275" s="14" t="s">
        <v>20</v>
      </c>
      <c r="D275" s="15">
        <v>2756</v>
      </c>
      <c r="I275" s="14" t="s">
        <v>14</v>
      </c>
      <c r="J275" s="15">
        <v>10</v>
      </c>
    </row>
    <row r="276" spans="3:10" x14ac:dyDescent="0.25">
      <c r="C276" s="14" t="s">
        <v>20</v>
      </c>
      <c r="D276" s="15">
        <v>173</v>
      </c>
      <c r="I276" s="14" t="s">
        <v>14</v>
      </c>
      <c r="J276" s="15">
        <v>1121</v>
      </c>
    </row>
    <row r="277" spans="3:10" x14ac:dyDescent="0.25">
      <c r="C277" s="14" t="s">
        <v>20</v>
      </c>
      <c r="D277" s="15">
        <v>87</v>
      </c>
      <c r="I277" s="14" t="s">
        <v>14</v>
      </c>
      <c r="J277" s="15">
        <v>15</v>
      </c>
    </row>
    <row r="278" spans="3:10" x14ac:dyDescent="0.25">
      <c r="C278" s="14" t="s">
        <v>20</v>
      </c>
      <c r="D278" s="15">
        <v>1572</v>
      </c>
      <c r="I278" s="14" t="s">
        <v>14</v>
      </c>
      <c r="J278" s="15">
        <v>191</v>
      </c>
    </row>
    <row r="279" spans="3:10" x14ac:dyDescent="0.25">
      <c r="C279" s="14" t="s">
        <v>20</v>
      </c>
      <c r="D279" s="15">
        <v>2346</v>
      </c>
      <c r="I279" s="14" t="s">
        <v>14</v>
      </c>
      <c r="J279" s="15">
        <v>16</v>
      </c>
    </row>
    <row r="280" spans="3:10" x14ac:dyDescent="0.25">
      <c r="C280" s="14" t="s">
        <v>20</v>
      </c>
      <c r="D280" s="15">
        <v>115</v>
      </c>
      <c r="I280" s="14" t="s">
        <v>14</v>
      </c>
      <c r="J280" s="15">
        <v>17</v>
      </c>
    </row>
    <row r="281" spans="3:10" x14ac:dyDescent="0.25">
      <c r="C281" s="14" t="s">
        <v>20</v>
      </c>
      <c r="D281" s="15">
        <v>85</v>
      </c>
      <c r="I281" s="14" t="s">
        <v>14</v>
      </c>
      <c r="J281" s="15">
        <v>34</v>
      </c>
    </row>
    <row r="282" spans="3:10" x14ac:dyDescent="0.25">
      <c r="C282" s="14" t="s">
        <v>20</v>
      </c>
      <c r="D282" s="15">
        <v>144</v>
      </c>
      <c r="I282" s="14" t="s">
        <v>14</v>
      </c>
      <c r="J282" s="15">
        <v>1</v>
      </c>
    </row>
    <row r="283" spans="3:10" x14ac:dyDescent="0.25">
      <c r="C283" s="14" t="s">
        <v>20</v>
      </c>
      <c r="D283" s="15">
        <v>2443</v>
      </c>
      <c r="I283" s="14" t="s">
        <v>14</v>
      </c>
      <c r="J283" s="15">
        <v>1274</v>
      </c>
    </row>
    <row r="284" spans="3:10" x14ac:dyDescent="0.25">
      <c r="C284" s="14" t="s">
        <v>20</v>
      </c>
      <c r="D284" s="15">
        <v>64</v>
      </c>
      <c r="I284" s="14" t="s">
        <v>14</v>
      </c>
      <c r="J284" s="15">
        <v>210</v>
      </c>
    </row>
    <row r="285" spans="3:10" x14ac:dyDescent="0.25">
      <c r="C285" s="14" t="s">
        <v>20</v>
      </c>
      <c r="D285" s="15">
        <v>268</v>
      </c>
      <c r="I285" s="14" t="s">
        <v>14</v>
      </c>
      <c r="J285" s="15">
        <v>248</v>
      </c>
    </row>
    <row r="286" spans="3:10" x14ac:dyDescent="0.25">
      <c r="C286" s="14" t="s">
        <v>20</v>
      </c>
      <c r="D286" s="15">
        <v>195</v>
      </c>
      <c r="I286" s="14" t="s">
        <v>14</v>
      </c>
      <c r="J286" s="15">
        <v>513</v>
      </c>
    </row>
    <row r="287" spans="3:10" x14ac:dyDescent="0.25">
      <c r="C287" s="14" t="s">
        <v>20</v>
      </c>
      <c r="D287" s="15">
        <v>186</v>
      </c>
      <c r="I287" s="14" t="s">
        <v>14</v>
      </c>
      <c r="J287" s="15">
        <v>3410</v>
      </c>
    </row>
    <row r="288" spans="3:10" x14ac:dyDescent="0.25">
      <c r="C288" s="14" t="s">
        <v>20</v>
      </c>
      <c r="D288" s="15">
        <v>460</v>
      </c>
      <c r="I288" s="14" t="s">
        <v>14</v>
      </c>
      <c r="J288" s="15">
        <v>10</v>
      </c>
    </row>
    <row r="289" spans="3:10" x14ac:dyDescent="0.25">
      <c r="C289" s="14" t="s">
        <v>20</v>
      </c>
      <c r="D289" s="15">
        <v>2528</v>
      </c>
      <c r="I289" s="14" t="s">
        <v>14</v>
      </c>
      <c r="J289" s="15">
        <v>2201</v>
      </c>
    </row>
    <row r="290" spans="3:10" x14ac:dyDescent="0.25">
      <c r="C290" s="14" t="s">
        <v>20</v>
      </c>
      <c r="D290" s="15">
        <v>3657</v>
      </c>
      <c r="I290" s="14" t="s">
        <v>14</v>
      </c>
      <c r="J290" s="15">
        <v>676</v>
      </c>
    </row>
    <row r="291" spans="3:10" x14ac:dyDescent="0.25">
      <c r="C291" s="14" t="s">
        <v>20</v>
      </c>
      <c r="D291" s="15">
        <v>131</v>
      </c>
      <c r="I291" s="14" t="s">
        <v>14</v>
      </c>
      <c r="J291" s="15">
        <v>831</v>
      </c>
    </row>
    <row r="292" spans="3:10" x14ac:dyDescent="0.25">
      <c r="C292" s="14" t="s">
        <v>20</v>
      </c>
      <c r="D292" s="15">
        <v>239</v>
      </c>
      <c r="I292" s="14" t="s">
        <v>14</v>
      </c>
      <c r="J292" s="15">
        <v>859</v>
      </c>
    </row>
    <row r="293" spans="3:10" x14ac:dyDescent="0.25">
      <c r="C293" s="14" t="s">
        <v>20</v>
      </c>
      <c r="D293" s="15">
        <v>78</v>
      </c>
      <c r="I293" s="14" t="s">
        <v>14</v>
      </c>
      <c r="J293" s="15">
        <v>45</v>
      </c>
    </row>
    <row r="294" spans="3:10" x14ac:dyDescent="0.25">
      <c r="C294" s="14" t="s">
        <v>20</v>
      </c>
      <c r="D294" s="15">
        <v>1773</v>
      </c>
      <c r="I294" s="14" t="s">
        <v>14</v>
      </c>
      <c r="J294" s="15">
        <v>6</v>
      </c>
    </row>
    <row r="295" spans="3:10" x14ac:dyDescent="0.25">
      <c r="C295" s="14" t="s">
        <v>20</v>
      </c>
      <c r="D295" s="15">
        <v>32</v>
      </c>
      <c r="I295" s="14" t="s">
        <v>14</v>
      </c>
      <c r="J295" s="15">
        <v>7</v>
      </c>
    </row>
    <row r="296" spans="3:10" x14ac:dyDescent="0.25">
      <c r="C296" s="14" t="s">
        <v>20</v>
      </c>
      <c r="D296" s="15">
        <v>369</v>
      </c>
      <c r="I296" s="14" t="s">
        <v>14</v>
      </c>
      <c r="J296" s="15">
        <v>31</v>
      </c>
    </row>
    <row r="297" spans="3:10" x14ac:dyDescent="0.25">
      <c r="C297" s="14" t="s">
        <v>20</v>
      </c>
      <c r="D297" s="15">
        <v>89</v>
      </c>
      <c r="I297" s="14" t="s">
        <v>14</v>
      </c>
      <c r="J297" s="15">
        <v>78</v>
      </c>
    </row>
    <row r="298" spans="3:10" x14ac:dyDescent="0.25">
      <c r="C298" s="14" t="s">
        <v>20</v>
      </c>
      <c r="D298" s="15">
        <v>147</v>
      </c>
      <c r="I298" s="14" t="s">
        <v>14</v>
      </c>
      <c r="J298" s="15">
        <v>1225</v>
      </c>
    </row>
    <row r="299" spans="3:10" x14ac:dyDescent="0.25">
      <c r="C299" s="14" t="s">
        <v>20</v>
      </c>
      <c r="D299" s="15">
        <v>126</v>
      </c>
      <c r="I299" s="14" t="s">
        <v>14</v>
      </c>
      <c r="J299" s="15">
        <v>1</v>
      </c>
    </row>
    <row r="300" spans="3:10" x14ac:dyDescent="0.25">
      <c r="C300" s="14" t="s">
        <v>20</v>
      </c>
      <c r="D300" s="15">
        <v>2218</v>
      </c>
      <c r="I300" s="14" t="s">
        <v>14</v>
      </c>
      <c r="J300" s="15">
        <v>67</v>
      </c>
    </row>
    <row r="301" spans="3:10" x14ac:dyDescent="0.25">
      <c r="C301" s="14" t="s">
        <v>20</v>
      </c>
      <c r="D301" s="15">
        <v>202</v>
      </c>
      <c r="I301" s="14" t="s">
        <v>14</v>
      </c>
      <c r="J301" s="15">
        <v>19</v>
      </c>
    </row>
    <row r="302" spans="3:10" x14ac:dyDescent="0.25">
      <c r="C302" s="14" t="s">
        <v>20</v>
      </c>
      <c r="D302" s="15">
        <v>140</v>
      </c>
      <c r="I302" s="14" t="s">
        <v>14</v>
      </c>
      <c r="J302" s="15">
        <v>2108</v>
      </c>
    </row>
    <row r="303" spans="3:10" x14ac:dyDescent="0.25">
      <c r="C303" s="14" t="s">
        <v>20</v>
      </c>
      <c r="D303" s="15">
        <v>1052</v>
      </c>
      <c r="I303" s="14" t="s">
        <v>14</v>
      </c>
      <c r="J303" s="15">
        <v>679</v>
      </c>
    </row>
    <row r="304" spans="3:10" x14ac:dyDescent="0.25">
      <c r="C304" s="14" t="s">
        <v>20</v>
      </c>
      <c r="D304" s="15">
        <v>247</v>
      </c>
      <c r="I304" s="14" t="s">
        <v>14</v>
      </c>
      <c r="J304" s="15">
        <v>36</v>
      </c>
    </row>
    <row r="305" spans="3:10" x14ac:dyDescent="0.25">
      <c r="C305" s="14" t="s">
        <v>20</v>
      </c>
      <c r="D305" s="15">
        <v>84</v>
      </c>
      <c r="I305" s="14" t="s">
        <v>14</v>
      </c>
      <c r="J305" s="15">
        <v>47</v>
      </c>
    </row>
    <row r="306" spans="3:10" x14ac:dyDescent="0.25">
      <c r="C306" s="14" t="s">
        <v>20</v>
      </c>
      <c r="D306" s="15">
        <v>88</v>
      </c>
      <c r="I306" s="14" t="s">
        <v>14</v>
      </c>
      <c r="J306" s="15">
        <v>70</v>
      </c>
    </row>
    <row r="307" spans="3:10" x14ac:dyDescent="0.25">
      <c r="C307" s="14" t="s">
        <v>20</v>
      </c>
      <c r="D307" s="15">
        <v>156</v>
      </c>
      <c r="I307" s="14" t="s">
        <v>14</v>
      </c>
      <c r="J307" s="15">
        <v>154</v>
      </c>
    </row>
    <row r="308" spans="3:10" x14ac:dyDescent="0.25">
      <c r="C308" s="14" t="s">
        <v>20</v>
      </c>
      <c r="D308" s="15">
        <v>2985</v>
      </c>
      <c r="I308" s="14" t="s">
        <v>14</v>
      </c>
      <c r="J308" s="15">
        <v>22</v>
      </c>
    </row>
    <row r="309" spans="3:10" x14ac:dyDescent="0.25">
      <c r="C309" s="14" t="s">
        <v>20</v>
      </c>
      <c r="D309" s="15">
        <v>762</v>
      </c>
      <c r="I309" s="14" t="s">
        <v>14</v>
      </c>
      <c r="J309" s="15">
        <v>1758</v>
      </c>
    </row>
    <row r="310" spans="3:10" x14ac:dyDescent="0.25">
      <c r="C310" s="14" t="s">
        <v>20</v>
      </c>
      <c r="D310" s="15">
        <v>554</v>
      </c>
      <c r="I310" s="14" t="s">
        <v>14</v>
      </c>
      <c r="J310" s="15">
        <v>94</v>
      </c>
    </row>
    <row r="311" spans="3:10" x14ac:dyDescent="0.25">
      <c r="C311" s="14" t="s">
        <v>20</v>
      </c>
      <c r="D311" s="15">
        <v>135</v>
      </c>
      <c r="I311" s="14" t="s">
        <v>14</v>
      </c>
      <c r="J311" s="15">
        <v>33</v>
      </c>
    </row>
    <row r="312" spans="3:10" x14ac:dyDescent="0.25">
      <c r="C312" s="14" t="s">
        <v>20</v>
      </c>
      <c r="D312" s="15">
        <v>122</v>
      </c>
      <c r="I312" s="14" t="s">
        <v>14</v>
      </c>
      <c r="J312" s="15">
        <v>1</v>
      </c>
    </row>
    <row r="313" spans="3:10" x14ac:dyDescent="0.25">
      <c r="C313" s="14" t="s">
        <v>20</v>
      </c>
      <c r="D313" s="15">
        <v>221</v>
      </c>
      <c r="I313" s="14" t="s">
        <v>14</v>
      </c>
      <c r="J313" s="15">
        <v>31</v>
      </c>
    </row>
    <row r="314" spans="3:10" x14ac:dyDescent="0.25">
      <c r="C314" s="14" t="s">
        <v>20</v>
      </c>
      <c r="D314" s="15">
        <v>126</v>
      </c>
      <c r="I314" s="14" t="s">
        <v>14</v>
      </c>
      <c r="J314" s="15">
        <v>35</v>
      </c>
    </row>
    <row r="315" spans="3:10" x14ac:dyDescent="0.25">
      <c r="C315" s="14" t="s">
        <v>20</v>
      </c>
      <c r="D315" s="15">
        <v>1022</v>
      </c>
      <c r="I315" s="14" t="s">
        <v>14</v>
      </c>
      <c r="J315" s="15">
        <v>63</v>
      </c>
    </row>
    <row r="316" spans="3:10" x14ac:dyDescent="0.25">
      <c r="C316" s="14" t="s">
        <v>20</v>
      </c>
      <c r="D316" s="15">
        <v>3177</v>
      </c>
      <c r="I316" s="14" t="s">
        <v>14</v>
      </c>
      <c r="J316" s="15">
        <v>526</v>
      </c>
    </row>
    <row r="317" spans="3:10" x14ac:dyDescent="0.25">
      <c r="C317" s="14" t="s">
        <v>20</v>
      </c>
      <c r="D317" s="15">
        <v>198</v>
      </c>
      <c r="I317" s="14" t="s">
        <v>14</v>
      </c>
      <c r="J317" s="15">
        <v>121</v>
      </c>
    </row>
    <row r="318" spans="3:10" x14ac:dyDescent="0.25">
      <c r="C318" s="14" t="s">
        <v>20</v>
      </c>
      <c r="D318" s="15">
        <v>85</v>
      </c>
      <c r="I318" s="14" t="s">
        <v>14</v>
      </c>
      <c r="J318" s="15">
        <v>67</v>
      </c>
    </row>
    <row r="319" spans="3:10" x14ac:dyDescent="0.25">
      <c r="C319" s="14" t="s">
        <v>20</v>
      </c>
      <c r="D319" s="15">
        <v>3596</v>
      </c>
      <c r="I319" s="14" t="s">
        <v>14</v>
      </c>
      <c r="J319" s="15">
        <v>57</v>
      </c>
    </row>
    <row r="320" spans="3:10" x14ac:dyDescent="0.25">
      <c r="C320" s="14" t="s">
        <v>20</v>
      </c>
      <c r="D320" s="15">
        <v>244</v>
      </c>
      <c r="I320" s="14" t="s">
        <v>14</v>
      </c>
      <c r="J320" s="15">
        <v>1229</v>
      </c>
    </row>
    <row r="321" spans="3:10" x14ac:dyDescent="0.25">
      <c r="C321" s="14" t="s">
        <v>20</v>
      </c>
      <c r="D321" s="15">
        <v>5180</v>
      </c>
      <c r="I321" s="14" t="s">
        <v>14</v>
      </c>
      <c r="J321" s="15">
        <v>12</v>
      </c>
    </row>
    <row r="322" spans="3:10" x14ac:dyDescent="0.25">
      <c r="C322" s="14" t="s">
        <v>20</v>
      </c>
      <c r="D322" s="15">
        <v>589</v>
      </c>
      <c r="I322" s="14" t="s">
        <v>14</v>
      </c>
      <c r="J322" s="15">
        <v>452</v>
      </c>
    </row>
    <row r="323" spans="3:10" x14ac:dyDescent="0.25">
      <c r="C323" s="14" t="s">
        <v>20</v>
      </c>
      <c r="D323" s="15">
        <v>2725</v>
      </c>
      <c r="I323" s="14" t="s">
        <v>14</v>
      </c>
      <c r="J323" s="15">
        <v>1886</v>
      </c>
    </row>
    <row r="324" spans="3:10" x14ac:dyDescent="0.25">
      <c r="C324" s="14" t="s">
        <v>20</v>
      </c>
      <c r="D324" s="15">
        <v>300</v>
      </c>
      <c r="I324" s="14" t="s">
        <v>14</v>
      </c>
      <c r="J324" s="15">
        <v>1825</v>
      </c>
    </row>
    <row r="325" spans="3:10" x14ac:dyDescent="0.25">
      <c r="C325" s="14" t="s">
        <v>20</v>
      </c>
      <c r="D325" s="15">
        <v>144</v>
      </c>
      <c r="I325" s="14" t="s">
        <v>14</v>
      </c>
      <c r="J325" s="15">
        <v>31</v>
      </c>
    </row>
    <row r="326" spans="3:10" x14ac:dyDescent="0.25">
      <c r="C326" s="14" t="s">
        <v>20</v>
      </c>
      <c r="D326" s="15">
        <v>87</v>
      </c>
      <c r="I326" s="14" t="s">
        <v>14</v>
      </c>
      <c r="J326" s="15">
        <v>107</v>
      </c>
    </row>
    <row r="327" spans="3:10" x14ac:dyDescent="0.25">
      <c r="C327" s="14" t="s">
        <v>20</v>
      </c>
      <c r="D327" s="15">
        <v>3116</v>
      </c>
      <c r="I327" s="14" t="s">
        <v>14</v>
      </c>
      <c r="J327" s="15">
        <v>27</v>
      </c>
    </row>
    <row r="328" spans="3:10" x14ac:dyDescent="0.25">
      <c r="C328" s="14" t="s">
        <v>20</v>
      </c>
      <c r="D328" s="15">
        <v>909</v>
      </c>
      <c r="I328" s="14" t="s">
        <v>14</v>
      </c>
      <c r="J328" s="15">
        <v>1221</v>
      </c>
    </row>
    <row r="329" spans="3:10" x14ac:dyDescent="0.25">
      <c r="C329" s="14" t="s">
        <v>20</v>
      </c>
      <c r="D329" s="15">
        <v>1613</v>
      </c>
      <c r="I329" s="14" t="s">
        <v>14</v>
      </c>
      <c r="J329" s="15">
        <v>1</v>
      </c>
    </row>
    <row r="330" spans="3:10" x14ac:dyDescent="0.25">
      <c r="C330" s="14" t="s">
        <v>20</v>
      </c>
      <c r="D330" s="15">
        <v>136</v>
      </c>
      <c r="I330" s="14" t="s">
        <v>14</v>
      </c>
      <c r="J330" s="15">
        <v>16</v>
      </c>
    </row>
    <row r="331" spans="3:10" x14ac:dyDescent="0.25">
      <c r="C331" s="14" t="s">
        <v>20</v>
      </c>
      <c r="D331" s="15">
        <v>130</v>
      </c>
      <c r="I331" s="14" t="s">
        <v>14</v>
      </c>
      <c r="J331" s="15">
        <v>41</v>
      </c>
    </row>
    <row r="332" spans="3:10" x14ac:dyDescent="0.25">
      <c r="C332" s="14" t="s">
        <v>20</v>
      </c>
      <c r="D332" s="15">
        <v>102</v>
      </c>
      <c r="I332" s="14" t="s">
        <v>14</v>
      </c>
      <c r="J332" s="15">
        <v>523</v>
      </c>
    </row>
    <row r="333" spans="3:10" x14ac:dyDescent="0.25">
      <c r="C333" s="14" t="s">
        <v>20</v>
      </c>
      <c r="D333" s="15">
        <v>4006</v>
      </c>
      <c r="I333" s="14" t="s">
        <v>14</v>
      </c>
      <c r="J333" s="15">
        <v>141</v>
      </c>
    </row>
    <row r="334" spans="3:10" x14ac:dyDescent="0.25">
      <c r="C334" s="14" t="s">
        <v>20</v>
      </c>
      <c r="D334" s="15">
        <v>1629</v>
      </c>
      <c r="I334" s="14" t="s">
        <v>14</v>
      </c>
      <c r="J334" s="15">
        <v>52</v>
      </c>
    </row>
    <row r="335" spans="3:10" x14ac:dyDescent="0.25">
      <c r="C335" s="14" t="s">
        <v>20</v>
      </c>
      <c r="D335" s="15">
        <v>2188</v>
      </c>
      <c r="I335" s="14" t="s">
        <v>14</v>
      </c>
      <c r="J335" s="15">
        <v>225</v>
      </c>
    </row>
    <row r="336" spans="3:10" x14ac:dyDescent="0.25">
      <c r="C336" s="14" t="s">
        <v>20</v>
      </c>
      <c r="D336" s="15">
        <v>2409</v>
      </c>
      <c r="I336" s="14" t="s">
        <v>14</v>
      </c>
      <c r="J336" s="15">
        <v>38</v>
      </c>
    </row>
    <row r="337" spans="3:10" x14ac:dyDescent="0.25">
      <c r="C337" s="14" t="s">
        <v>20</v>
      </c>
      <c r="D337" s="15">
        <v>194</v>
      </c>
      <c r="I337" s="14" t="s">
        <v>14</v>
      </c>
      <c r="J337" s="15">
        <v>15</v>
      </c>
    </row>
    <row r="338" spans="3:10" x14ac:dyDescent="0.25">
      <c r="C338" s="14" t="s">
        <v>20</v>
      </c>
      <c r="D338" s="15">
        <v>1140</v>
      </c>
      <c r="I338" s="14" t="s">
        <v>14</v>
      </c>
      <c r="J338" s="15">
        <v>37</v>
      </c>
    </row>
    <row r="339" spans="3:10" x14ac:dyDescent="0.25">
      <c r="C339" s="14" t="s">
        <v>20</v>
      </c>
      <c r="D339" s="15">
        <v>102</v>
      </c>
      <c r="I339" s="14" t="s">
        <v>14</v>
      </c>
      <c r="J339" s="15">
        <v>112</v>
      </c>
    </row>
    <row r="340" spans="3:10" x14ac:dyDescent="0.25">
      <c r="C340" s="14" t="s">
        <v>20</v>
      </c>
      <c r="D340" s="15">
        <v>2857</v>
      </c>
      <c r="I340" s="14" t="s">
        <v>14</v>
      </c>
      <c r="J340" s="15">
        <v>21</v>
      </c>
    </row>
    <row r="341" spans="3:10" x14ac:dyDescent="0.25">
      <c r="C341" s="14" t="s">
        <v>20</v>
      </c>
      <c r="D341" s="15">
        <v>107</v>
      </c>
      <c r="I341" s="14" t="s">
        <v>14</v>
      </c>
      <c r="J341" s="15">
        <v>67</v>
      </c>
    </row>
    <row r="342" spans="3:10" x14ac:dyDescent="0.25">
      <c r="C342" s="14" t="s">
        <v>20</v>
      </c>
      <c r="D342" s="15">
        <v>160</v>
      </c>
      <c r="I342" s="14" t="s">
        <v>14</v>
      </c>
      <c r="J342" s="15">
        <v>78</v>
      </c>
    </row>
    <row r="343" spans="3:10" x14ac:dyDescent="0.25">
      <c r="C343" s="14" t="s">
        <v>20</v>
      </c>
      <c r="D343" s="15">
        <v>2230</v>
      </c>
      <c r="I343" s="14" t="s">
        <v>14</v>
      </c>
      <c r="J343" s="15">
        <v>67</v>
      </c>
    </row>
    <row r="344" spans="3:10" x14ac:dyDescent="0.25">
      <c r="C344" s="14" t="s">
        <v>20</v>
      </c>
      <c r="D344" s="15">
        <v>316</v>
      </c>
      <c r="I344" s="14" t="s">
        <v>14</v>
      </c>
      <c r="J344" s="15">
        <v>263</v>
      </c>
    </row>
    <row r="345" spans="3:10" x14ac:dyDescent="0.25">
      <c r="C345" s="14" t="s">
        <v>20</v>
      </c>
      <c r="D345" s="15">
        <v>117</v>
      </c>
      <c r="I345" s="14" t="s">
        <v>14</v>
      </c>
      <c r="J345" s="15">
        <v>1691</v>
      </c>
    </row>
    <row r="346" spans="3:10" x14ac:dyDescent="0.25">
      <c r="C346" s="14" t="s">
        <v>20</v>
      </c>
      <c r="D346" s="15">
        <v>6406</v>
      </c>
      <c r="I346" s="14" t="s">
        <v>14</v>
      </c>
      <c r="J346" s="15">
        <v>181</v>
      </c>
    </row>
    <row r="347" spans="3:10" x14ac:dyDescent="0.25">
      <c r="C347" s="14" t="s">
        <v>20</v>
      </c>
      <c r="D347" s="15">
        <v>192</v>
      </c>
      <c r="I347" s="14" t="s">
        <v>14</v>
      </c>
      <c r="J347" s="15">
        <v>13</v>
      </c>
    </row>
    <row r="348" spans="3:10" x14ac:dyDescent="0.25">
      <c r="C348" s="14" t="s">
        <v>20</v>
      </c>
      <c r="D348" s="15">
        <v>26</v>
      </c>
      <c r="I348" s="14" t="s">
        <v>14</v>
      </c>
      <c r="J348" s="15">
        <v>1</v>
      </c>
    </row>
    <row r="349" spans="3:10" x14ac:dyDescent="0.25">
      <c r="C349" s="14" t="s">
        <v>20</v>
      </c>
      <c r="D349" s="15">
        <v>723</v>
      </c>
      <c r="I349" s="14" t="s">
        <v>14</v>
      </c>
      <c r="J349" s="15">
        <v>21</v>
      </c>
    </row>
    <row r="350" spans="3:10" x14ac:dyDescent="0.25">
      <c r="C350" s="14" t="s">
        <v>20</v>
      </c>
      <c r="D350" s="15">
        <v>170</v>
      </c>
      <c r="I350" s="14" t="s">
        <v>14</v>
      </c>
      <c r="J350" s="15">
        <v>830</v>
      </c>
    </row>
    <row r="351" spans="3:10" x14ac:dyDescent="0.25">
      <c r="C351" s="14" t="s">
        <v>20</v>
      </c>
      <c r="D351" s="15">
        <v>238</v>
      </c>
      <c r="I351" s="14" t="s">
        <v>14</v>
      </c>
      <c r="J351" s="15">
        <v>130</v>
      </c>
    </row>
    <row r="352" spans="3:10" x14ac:dyDescent="0.25">
      <c r="C352" s="14" t="s">
        <v>20</v>
      </c>
      <c r="D352" s="15">
        <v>55</v>
      </c>
      <c r="I352" s="14" t="s">
        <v>14</v>
      </c>
      <c r="J352" s="15">
        <v>55</v>
      </c>
    </row>
    <row r="353" spans="3:10" x14ac:dyDescent="0.25">
      <c r="C353" s="14" t="s">
        <v>20</v>
      </c>
      <c r="D353" s="15">
        <v>128</v>
      </c>
      <c r="I353" s="14" t="s">
        <v>14</v>
      </c>
      <c r="J353" s="15">
        <v>114</v>
      </c>
    </row>
    <row r="354" spans="3:10" x14ac:dyDescent="0.25">
      <c r="C354" s="14" t="s">
        <v>20</v>
      </c>
      <c r="D354" s="15">
        <v>2144</v>
      </c>
      <c r="I354" s="14" t="s">
        <v>14</v>
      </c>
      <c r="J354" s="15">
        <v>594</v>
      </c>
    </row>
    <row r="355" spans="3:10" x14ac:dyDescent="0.25">
      <c r="C355" s="14" t="s">
        <v>20</v>
      </c>
      <c r="D355" s="15">
        <v>2693</v>
      </c>
      <c r="I355" s="14" t="s">
        <v>14</v>
      </c>
      <c r="J355" s="15">
        <v>24</v>
      </c>
    </row>
    <row r="356" spans="3:10" x14ac:dyDescent="0.25">
      <c r="C356" s="14" t="s">
        <v>20</v>
      </c>
      <c r="D356" s="15">
        <v>432</v>
      </c>
      <c r="I356" s="14" t="s">
        <v>14</v>
      </c>
      <c r="J356" s="15">
        <v>252</v>
      </c>
    </row>
    <row r="357" spans="3:10" x14ac:dyDescent="0.25">
      <c r="C357" s="14" t="s">
        <v>20</v>
      </c>
      <c r="D357" s="15">
        <v>189</v>
      </c>
      <c r="I357" s="14" t="s">
        <v>14</v>
      </c>
      <c r="J357" s="15">
        <v>67</v>
      </c>
    </row>
    <row r="358" spans="3:10" x14ac:dyDescent="0.25">
      <c r="C358" s="14" t="s">
        <v>20</v>
      </c>
      <c r="D358" s="15">
        <v>154</v>
      </c>
      <c r="I358" s="14" t="s">
        <v>14</v>
      </c>
      <c r="J358" s="15">
        <v>742</v>
      </c>
    </row>
    <row r="359" spans="3:10" x14ac:dyDescent="0.25">
      <c r="C359" s="14" t="s">
        <v>20</v>
      </c>
      <c r="D359" s="15">
        <v>96</v>
      </c>
      <c r="I359" s="14" t="s">
        <v>14</v>
      </c>
      <c r="J359" s="15">
        <v>75</v>
      </c>
    </row>
    <row r="360" spans="3:10" x14ac:dyDescent="0.25">
      <c r="C360" s="14" t="s">
        <v>20</v>
      </c>
      <c r="D360" s="15">
        <v>3063</v>
      </c>
      <c r="I360" s="14" t="s">
        <v>14</v>
      </c>
      <c r="J360" s="15">
        <v>4405</v>
      </c>
    </row>
    <row r="361" spans="3:10" x14ac:dyDescent="0.25">
      <c r="C361" s="14" t="s">
        <v>20</v>
      </c>
      <c r="D361" s="15">
        <v>2266</v>
      </c>
      <c r="I361" s="14" t="s">
        <v>14</v>
      </c>
      <c r="J361" s="15">
        <v>92</v>
      </c>
    </row>
    <row r="362" spans="3:10" x14ac:dyDescent="0.25">
      <c r="C362" s="14" t="s">
        <v>20</v>
      </c>
      <c r="D362" s="15">
        <v>194</v>
      </c>
      <c r="I362" s="14" t="s">
        <v>14</v>
      </c>
      <c r="J362" s="15">
        <v>64</v>
      </c>
    </row>
    <row r="363" spans="3:10" x14ac:dyDescent="0.25">
      <c r="C363" s="14" t="s">
        <v>20</v>
      </c>
      <c r="D363" s="15">
        <v>129</v>
      </c>
      <c r="I363" s="14" t="s">
        <v>14</v>
      </c>
      <c r="J363" s="15">
        <v>64</v>
      </c>
    </row>
    <row r="364" spans="3:10" x14ac:dyDescent="0.25">
      <c r="C364" s="14" t="s">
        <v>20</v>
      </c>
      <c r="D364" s="15">
        <v>375</v>
      </c>
      <c r="I364" s="14" t="s">
        <v>14</v>
      </c>
      <c r="J364" s="15">
        <v>842</v>
      </c>
    </row>
    <row r="365" spans="3:10" x14ac:dyDescent="0.25">
      <c r="C365" s="14" t="s">
        <v>20</v>
      </c>
      <c r="D365" s="15">
        <v>409</v>
      </c>
      <c r="I365" s="14" t="s">
        <v>14</v>
      </c>
      <c r="J365" s="15">
        <v>112</v>
      </c>
    </row>
    <row r="366" spans="3:10" x14ac:dyDescent="0.25">
      <c r="C366" s="14" t="s">
        <v>20</v>
      </c>
      <c r="D366" s="15">
        <v>234</v>
      </c>
      <c r="I366" s="16" t="s">
        <v>14</v>
      </c>
      <c r="J366" s="17">
        <v>374</v>
      </c>
    </row>
    <row r="367" spans="3:10" x14ac:dyDescent="0.25">
      <c r="C367" s="14" t="s">
        <v>20</v>
      </c>
      <c r="D367" s="15">
        <v>3016</v>
      </c>
    </row>
    <row r="368" spans="3:10" x14ac:dyDescent="0.25">
      <c r="C368" s="14" t="s">
        <v>20</v>
      </c>
      <c r="D368" s="15">
        <v>264</v>
      </c>
    </row>
    <row r="369" spans="3:4" x14ac:dyDescent="0.25">
      <c r="C369" s="14" t="s">
        <v>20</v>
      </c>
      <c r="D369" s="15">
        <v>272</v>
      </c>
    </row>
    <row r="370" spans="3:4" x14ac:dyDescent="0.25">
      <c r="C370" s="14" t="s">
        <v>20</v>
      </c>
      <c r="D370" s="15">
        <v>419</v>
      </c>
    </row>
    <row r="371" spans="3:4" x14ac:dyDescent="0.25">
      <c r="C371" s="14" t="s">
        <v>20</v>
      </c>
      <c r="D371" s="15">
        <v>1621</v>
      </c>
    </row>
    <row r="372" spans="3:4" x14ac:dyDescent="0.25">
      <c r="C372" s="14" t="s">
        <v>20</v>
      </c>
      <c r="D372" s="15">
        <v>1101</v>
      </c>
    </row>
    <row r="373" spans="3:4" x14ac:dyDescent="0.25">
      <c r="C373" s="14" t="s">
        <v>20</v>
      </c>
      <c r="D373" s="15">
        <v>1073</v>
      </c>
    </row>
    <row r="374" spans="3:4" x14ac:dyDescent="0.25">
      <c r="C374" s="14" t="s">
        <v>20</v>
      </c>
      <c r="D374" s="15">
        <v>331</v>
      </c>
    </row>
    <row r="375" spans="3:4" x14ac:dyDescent="0.25">
      <c r="C375" s="14" t="s">
        <v>20</v>
      </c>
      <c r="D375" s="15">
        <v>1170</v>
      </c>
    </row>
    <row r="376" spans="3:4" x14ac:dyDescent="0.25">
      <c r="C376" s="14" t="s">
        <v>20</v>
      </c>
      <c r="D376" s="15">
        <v>363</v>
      </c>
    </row>
    <row r="377" spans="3:4" x14ac:dyDescent="0.25">
      <c r="C377" s="14" t="s">
        <v>20</v>
      </c>
      <c r="D377" s="15">
        <v>103</v>
      </c>
    </row>
    <row r="378" spans="3:4" x14ac:dyDescent="0.25">
      <c r="C378" s="14" t="s">
        <v>20</v>
      </c>
      <c r="D378" s="15">
        <v>147</v>
      </c>
    </row>
    <row r="379" spans="3:4" x14ac:dyDescent="0.25">
      <c r="C379" s="14" t="s">
        <v>20</v>
      </c>
      <c r="D379" s="15">
        <v>110</v>
      </c>
    </row>
    <row r="380" spans="3:4" x14ac:dyDescent="0.25">
      <c r="C380" s="14" t="s">
        <v>20</v>
      </c>
      <c r="D380" s="15">
        <v>134</v>
      </c>
    </row>
    <row r="381" spans="3:4" x14ac:dyDescent="0.25">
      <c r="C381" s="14" t="s">
        <v>20</v>
      </c>
      <c r="D381" s="15">
        <v>269</v>
      </c>
    </row>
    <row r="382" spans="3:4" x14ac:dyDescent="0.25">
      <c r="C382" s="14" t="s">
        <v>20</v>
      </c>
      <c r="D382" s="15">
        <v>175</v>
      </c>
    </row>
    <row r="383" spans="3:4" x14ac:dyDescent="0.25">
      <c r="C383" s="14" t="s">
        <v>20</v>
      </c>
      <c r="D383" s="15">
        <v>69</v>
      </c>
    </row>
    <row r="384" spans="3:4" x14ac:dyDescent="0.25">
      <c r="C384" s="14" t="s">
        <v>20</v>
      </c>
      <c r="D384" s="15">
        <v>190</v>
      </c>
    </row>
    <row r="385" spans="3:4" x14ac:dyDescent="0.25">
      <c r="C385" s="14" t="s">
        <v>20</v>
      </c>
      <c r="D385" s="15">
        <v>237</v>
      </c>
    </row>
    <row r="386" spans="3:4" x14ac:dyDescent="0.25">
      <c r="C386" s="14" t="s">
        <v>20</v>
      </c>
      <c r="D386" s="15">
        <v>196</v>
      </c>
    </row>
    <row r="387" spans="3:4" x14ac:dyDescent="0.25">
      <c r="C387" s="14" t="s">
        <v>20</v>
      </c>
      <c r="D387" s="15">
        <v>7295</v>
      </c>
    </row>
    <row r="388" spans="3:4" x14ac:dyDescent="0.25">
      <c r="C388" s="14" t="s">
        <v>20</v>
      </c>
      <c r="D388" s="15">
        <v>2893</v>
      </c>
    </row>
    <row r="389" spans="3:4" x14ac:dyDescent="0.25">
      <c r="C389" s="14" t="s">
        <v>20</v>
      </c>
      <c r="D389" s="15">
        <v>820</v>
      </c>
    </row>
    <row r="390" spans="3:4" x14ac:dyDescent="0.25">
      <c r="C390" s="14" t="s">
        <v>20</v>
      </c>
      <c r="D390" s="15">
        <v>2038</v>
      </c>
    </row>
    <row r="391" spans="3:4" x14ac:dyDescent="0.25">
      <c r="C391" s="14" t="s">
        <v>20</v>
      </c>
      <c r="D391" s="15">
        <v>116</v>
      </c>
    </row>
    <row r="392" spans="3:4" x14ac:dyDescent="0.25">
      <c r="C392" s="14" t="s">
        <v>20</v>
      </c>
      <c r="D392" s="15">
        <v>1345</v>
      </c>
    </row>
    <row r="393" spans="3:4" x14ac:dyDescent="0.25">
      <c r="C393" s="14" t="s">
        <v>20</v>
      </c>
      <c r="D393" s="15">
        <v>168</v>
      </c>
    </row>
    <row r="394" spans="3:4" x14ac:dyDescent="0.25">
      <c r="C394" s="14" t="s">
        <v>20</v>
      </c>
      <c r="D394" s="15">
        <v>137</v>
      </c>
    </row>
    <row r="395" spans="3:4" x14ac:dyDescent="0.25">
      <c r="C395" s="14" t="s">
        <v>20</v>
      </c>
      <c r="D395" s="15">
        <v>186</v>
      </c>
    </row>
    <row r="396" spans="3:4" x14ac:dyDescent="0.25">
      <c r="C396" s="14" t="s">
        <v>20</v>
      </c>
      <c r="D396" s="15">
        <v>125</v>
      </c>
    </row>
    <row r="397" spans="3:4" x14ac:dyDescent="0.25">
      <c r="C397" s="14" t="s">
        <v>20</v>
      </c>
      <c r="D397" s="15">
        <v>202</v>
      </c>
    </row>
    <row r="398" spans="3:4" x14ac:dyDescent="0.25">
      <c r="C398" s="14" t="s">
        <v>20</v>
      </c>
      <c r="D398" s="15">
        <v>103</v>
      </c>
    </row>
    <row r="399" spans="3:4" x14ac:dyDescent="0.25">
      <c r="C399" s="14" t="s">
        <v>20</v>
      </c>
      <c r="D399" s="15">
        <v>1785</v>
      </c>
    </row>
    <row r="400" spans="3:4" x14ac:dyDescent="0.25">
      <c r="C400" s="14" t="s">
        <v>20</v>
      </c>
      <c r="D400" s="15">
        <v>157</v>
      </c>
    </row>
    <row r="401" spans="3:4" x14ac:dyDescent="0.25">
      <c r="C401" s="14" t="s">
        <v>20</v>
      </c>
      <c r="D401" s="15">
        <v>555</v>
      </c>
    </row>
    <row r="402" spans="3:4" x14ac:dyDescent="0.25">
      <c r="C402" s="14" t="s">
        <v>20</v>
      </c>
      <c r="D402" s="15">
        <v>297</v>
      </c>
    </row>
    <row r="403" spans="3:4" x14ac:dyDescent="0.25">
      <c r="C403" s="14" t="s">
        <v>20</v>
      </c>
      <c r="D403" s="15">
        <v>123</v>
      </c>
    </row>
    <row r="404" spans="3:4" x14ac:dyDescent="0.25">
      <c r="C404" s="14" t="s">
        <v>20</v>
      </c>
      <c r="D404" s="15">
        <v>3036</v>
      </c>
    </row>
    <row r="405" spans="3:4" x14ac:dyDescent="0.25">
      <c r="C405" s="14" t="s">
        <v>20</v>
      </c>
      <c r="D405" s="15">
        <v>144</v>
      </c>
    </row>
    <row r="406" spans="3:4" x14ac:dyDescent="0.25">
      <c r="C406" s="14" t="s">
        <v>20</v>
      </c>
      <c r="D406" s="15">
        <v>121</v>
      </c>
    </row>
    <row r="407" spans="3:4" x14ac:dyDescent="0.25">
      <c r="C407" s="14" t="s">
        <v>20</v>
      </c>
      <c r="D407" s="15">
        <v>181</v>
      </c>
    </row>
    <row r="408" spans="3:4" x14ac:dyDescent="0.25">
      <c r="C408" s="14" t="s">
        <v>20</v>
      </c>
      <c r="D408" s="15">
        <v>122</v>
      </c>
    </row>
    <row r="409" spans="3:4" x14ac:dyDescent="0.25">
      <c r="C409" s="14" t="s">
        <v>20</v>
      </c>
      <c r="D409" s="15">
        <v>1071</v>
      </c>
    </row>
    <row r="410" spans="3:4" x14ac:dyDescent="0.25">
      <c r="C410" s="14" t="s">
        <v>20</v>
      </c>
      <c r="D410" s="15">
        <v>980</v>
      </c>
    </row>
    <row r="411" spans="3:4" x14ac:dyDescent="0.25">
      <c r="C411" s="14" t="s">
        <v>20</v>
      </c>
      <c r="D411" s="15">
        <v>536</v>
      </c>
    </row>
    <row r="412" spans="3:4" x14ac:dyDescent="0.25">
      <c r="C412" s="14" t="s">
        <v>20</v>
      </c>
      <c r="D412" s="15">
        <v>1991</v>
      </c>
    </row>
    <row r="413" spans="3:4" x14ac:dyDescent="0.25">
      <c r="C413" s="14" t="s">
        <v>20</v>
      </c>
      <c r="D413" s="15">
        <v>180</v>
      </c>
    </row>
    <row r="414" spans="3:4" x14ac:dyDescent="0.25">
      <c r="C414" s="14" t="s">
        <v>20</v>
      </c>
      <c r="D414" s="15">
        <v>130</v>
      </c>
    </row>
    <row r="415" spans="3:4" x14ac:dyDescent="0.25">
      <c r="C415" s="14" t="s">
        <v>20</v>
      </c>
      <c r="D415" s="15">
        <v>122</v>
      </c>
    </row>
    <row r="416" spans="3:4" x14ac:dyDescent="0.25">
      <c r="C416" s="14" t="s">
        <v>20</v>
      </c>
      <c r="D416" s="15">
        <v>140</v>
      </c>
    </row>
    <row r="417" spans="3:4" x14ac:dyDescent="0.25">
      <c r="C417" s="14" t="s">
        <v>20</v>
      </c>
      <c r="D417" s="15">
        <v>3388</v>
      </c>
    </row>
    <row r="418" spans="3:4" x14ac:dyDescent="0.25">
      <c r="C418" s="14" t="s">
        <v>20</v>
      </c>
      <c r="D418" s="15">
        <v>280</v>
      </c>
    </row>
    <row r="419" spans="3:4" x14ac:dyDescent="0.25">
      <c r="C419" s="14" t="s">
        <v>20</v>
      </c>
      <c r="D419" s="15">
        <v>366</v>
      </c>
    </row>
    <row r="420" spans="3:4" x14ac:dyDescent="0.25">
      <c r="C420" s="14" t="s">
        <v>20</v>
      </c>
      <c r="D420" s="15">
        <v>270</v>
      </c>
    </row>
    <row r="421" spans="3:4" x14ac:dyDescent="0.25">
      <c r="C421" s="14" t="s">
        <v>20</v>
      </c>
      <c r="D421" s="15">
        <v>137</v>
      </c>
    </row>
    <row r="422" spans="3:4" x14ac:dyDescent="0.25">
      <c r="C422" s="14" t="s">
        <v>20</v>
      </c>
      <c r="D422" s="15">
        <v>3205</v>
      </c>
    </row>
    <row r="423" spans="3:4" x14ac:dyDescent="0.25">
      <c r="C423" s="14" t="s">
        <v>20</v>
      </c>
      <c r="D423" s="15">
        <v>288</v>
      </c>
    </row>
    <row r="424" spans="3:4" x14ac:dyDescent="0.25">
      <c r="C424" s="14" t="s">
        <v>20</v>
      </c>
      <c r="D424" s="15">
        <v>148</v>
      </c>
    </row>
    <row r="425" spans="3:4" x14ac:dyDescent="0.25">
      <c r="C425" s="14" t="s">
        <v>20</v>
      </c>
      <c r="D425" s="15">
        <v>114</v>
      </c>
    </row>
    <row r="426" spans="3:4" x14ac:dyDescent="0.25">
      <c r="C426" s="14" t="s">
        <v>20</v>
      </c>
      <c r="D426" s="15">
        <v>1518</v>
      </c>
    </row>
    <row r="427" spans="3:4" x14ac:dyDescent="0.25">
      <c r="C427" s="14" t="s">
        <v>20</v>
      </c>
      <c r="D427" s="15">
        <v>166</v>
      </c>
    </row>
    <row r="428" spans="3:4" x14ac:dyDescent="0.25">
      <c r="C428" s="14" t="s">
        <v>20</v>
      </c>
      <c r="D428" s="15">
        <v>100</v>
      </c>
    </row>
    <row r="429" spans="3:4" x14ac:dyDescent="0.25">
      <c r="C429" s="14" t="s">
        <v>20</v>
      </c>
      <c r="D429" s="15">
        <v>235</v>
      </c>
    </row>
    <row r="430" spans="3:4" x14ac:dyDescent="0.25">
      <c r="C430" s="14" t="s">
        <v>20</v>
      </c>
      <c r="D430" s="15">
        <v>148</v>
      </c>
    </row>
    <row r="431" spans="3:4" x14ac:dyDescent="0.25">
      <c r="C431" s="14" t="s">
        <v>20</v>
      </c>
      <c r="D431" s="15">
        <v>198</v>
      </c>
    </row>
    <row r="432" spans="3:4" x14ac:dyDescent="0.25">
      <c r="C432" s="14" t="s">
        <v>20</v>
      </c>
      <c r="D432" s="15">
        <v>150</v>
      </c>
    </row>
    <row r="433" spans="3:4" x14ac:dyDescent="0.25">
      <c r="C433" s="14" t="s">
        <v>20</v>
      </c>
      <c r="D433" s="15">
        <v>216</v>
      </c>
    </row>
    <row r="434" spans="3:4" x14ac:dyDescent="0.25">
      <c r="C434" s="14" t="s">
        <v>20</v>
      </c>
      <c r="D434" s="15">
        <v>5139</v>
      </c>
    </row>
    <row r="435" spans="3:4" x14ac:dyDescent="0.25">
      <c r="C435" s="14" t="s">
        <v>20</v>
      </c>
      <c r="D435" s="15">
        <v>2353</v>
      </c>
    </row>
    <row r="436" spans="3:4" x14ac:dyDescent="0.25">
      <c r="C436" s="14" t="s">
        <v>20</v>
      </c>
      <c r="D436" s="15">
        <v>78</v>
      </c>
    </row>
    <row r="437" spans="3:4" x14ac:dyDescent="0.25">
      <c r="C437" s="14" t="s">
        <v>20</v>
      </c>
      <c r="D437" s="15">
        <v>174</v>
      </c>
    </row>
    <row r="438" spans="3:4" x14ac:dyDescent="0.25">
      <c r="C438" s="14" t="s">
        <v>20</v>
      </c>
      <c r="D438" s="15">
        <v>164</v>
      </c>
    </row>
    <row r="439" spans="3:4" x14ac:dyDescent="0.25">
      <c r="C439" s="14" t="s">
        <v>20</v>
      </c>
      <c r="D439" s="15">
        <v>161</v>
      </c>
    </row>
    <row r="440" spans="3:4" x14ac:dyDescent="0.25">
      <c r="C440" s="14" t="s">
        <v>20</v>
      </c>
      <c r="D440" s="15">
        <v>138</v>
      </c>
    </row>
    <row r="441" spans="3:4" x14ac:dyDescent="0.25">
      <c r="C441" s="14" t="s">
        <v>20</v>
      </c>
      <c r="D441" s="15">
        <v>3308</v>
      </c>
    </row>
    <row r="442" spans="3:4" x14ac:dyDescent="0.25">
      <c r="C442" s="14" t="s">
        <v>20</v>
      </c>
      <c r="D442" s="15">
        <v>127</v>
      </c>
    </row>
    <row r="443" spans="3:4" x14ac:dyDescent="0.25">
      <c r="C443" s="14" t="s">
        <v>20</v>
      </c>
      <c r="D443" s="15">
        <v>207</v>
      </c>
    </row>
    <row r="444" spans="3:4" x14ac:dyDescent="0.25">
      <c r="C444" s="14" t="s">
        <v>20</v>
      </c>
      <c r="D444" s="15">
        <v>181</v>
      </c>
    </row>
    <row r="445" spans="3:4" x14ac:dyDescent="0.25">
      <c r="C445" s="14" t="s">
        <v>20</v>
      </c>
      <c r="D445" s="15">
        <v>110</v>
      </c>
    </row>
    <row r="446" spans="3:4" x14ac:dyDescent="0.25">
      <c r="C446" s="14" t="s">
        <v>20</v>
      </c>
      <c r="D446" s="15">
        <v>185</v>
      </c>
    </row>
    <row r="447" spans="3:4" x14ac:dyDescent="0.25">
      <c r="C447" s="14" t="s">
        <v>20</v>
      </c>
      <c r="D447" s="15">
        <v>121</v>
      </c>
    </row>
    <row r="448" spans="3:4" x14ac:dyDescent="0.25">
      <c r="C448" s="14" t="s">
        <v>20</v>
      </c>
      <c r="D448" s="15">
        <v>106</v>
      </c>
    </row>
    <row r="449" spans="3:4" x14ac:dyDescent="0.25">
      <c r="C449" s="14" t="s">
        <v>20</v>
      </c>
      <c r="D449" s="15">
        <v>142</v>
      </c>
    </row>
    <row r="450" spans="3:4" x14ac:dyDescent="0.25">
      <c r="C450" s="14" t="s">
        <v>20</v>
      </c>
      <c r="D450" s="15">
        <v>233</v>
      </c>
    </row>
    <row r="451" spans="3:4" x14ac:dyDescent="0.25">
      <c r="C451" s="14" t="s">
        <v>20</v>
      </c>
      <c r="D451" s="15">
        <v>218</v>
      </c>
    </row>
    <row r="452" spans="3:4" x14ac:dyDescent="0.25">
      <c r="C452" s="14" t="s">
        <v>20</v>
      </c>
      <c r="D452" s="15">
        <v>76</v>
      </c>
    </row>
    <row r="453" spans="3:4" x14ac:dyDescent="0.25">
      <c r="C453" s="14" t="s">
        <v>20</v>
      </c>
      <c r="D453" s="15">
        <v>43</v>
      </c>
    </row>
    <row r="454" spans="3:4" x14ac:dyDescent="0.25">
      <c r="C454" s="14" t="s">
        <v>20</v>
      </c>
      <c r="D454" s="15">
        <v>221</v>
      </c>
    </row>
    <row r="455" spans="3:4" x14ac:dyDescent="0.25">
      <c r="C455" s="14" t="s">
        <v>20</v>
      </c>
      <c r="D455" s="15">
        <v>2805</v>
      </c>
    </row>
    <row r="456" spans="3:4" x14ac:dyDescent="0.25">
      <c r="C456" s="14" t="s">
        <v>20</v>
      </c>
      <c r="D456" s="15">
        <v>68</v>
      </c>
    </row>
    <row r="457" spans="3:4" x14ac:dyDescent="0.25">
      <c r="C457" s="14" t="s">
        <v>20</v>
      </c>
      <c r="D457" s="15">
        <v>183</v>
      </c>
    </row>
    <row r="458" spans="3:4" x14ac:dyDescent="0.25">
      <c r="C458" s="14" t="s">
        <v>20</v>
      </c>
      <c r="D458" s="15">
        <v>133</v>
      </c>
    </row>
    <row r="459" spans="3:4" x14ac:dyDescent="0.25">
      <c r="C459" s="14" t="s">
        <v>20</v>
      </c>
      <c r="D459" s="15">
        <v>2489</v>
      </c>
    </row>
    <row r="460" spans="3:4" x14ac:dyDescent="0.25">
      <c r="C460" s="14" t="s">
        <v>20</v>
      </c>
      <c r="D460" s="15">
        <v>69</v>
      </c>
    </row>
    <row r="461" spans="3:4" x14ac:dyDescent="0.25">
      <c r="C461" s="14" t="s">
        <v>20</v>
      </c>
      <c r="D461" s="15">
        <v>279</v>
      </c>
    </row>
    <row r="462" spans="3:4" x14ac:dyDescent="0.25">
      <c r="C462" s="14" t="s">
        <v>20</v>
      </c>
      <c r="D462" s="15">
        <v>210</v>
      </c>
    </row>
    <row r="463" spans="3:4" x14ac:dyDescent="0.25">
      <c r="C463" s="14" t="s">
        <v>20</v>
      </c>
      <c r="D463" s="15">
        <v>2100</v>
      </c>
    </row>
    <row r="464" spans="3:4" x14ac:dyDescent="0.25">
      <c r="C464" s="14" t="s">
        <v>20</v>
      </c>
      <c r="D464" s="15">
        <v>252</v>
      </c>
    </row>
    <row r="465" spans="3:4" x14ac:dyDescent="0.25">
      <c r="C465" s="14" t="s">
        <v>20</v>
      </c>
      <c r="D465" s="15">
        <v>1280</v>
      </c>
    </row>
    <row r="466" spans="3:4" x14ac:dyDescent="0.25">
      <c r="C466" s="14" t="s">
        <v>20</v>
      </c>
      <c r="D466" s="15">
        <v>157</v>
      </c>
    </row>
    <row r="467" spans="3:4" x14ac:dyDescent="0.25">
      <c r="C467" s="14" t="s">
        <v>20</v>
      </c>
      <c r="D467" s="15">
        <v>194</v>
      </c>
    </row>
    <row r="468" spans="3:4" x14ac:dyDescent="0.25">
      <c r="C468" s="14" t="s">
        <v>20</v>
      </c>
      <c r="D468" s="15">
        <v>82</v>
      </c>
    </row>
    <row r="469" spans="3:4" x14ac:dyDescent="0.25">
      <c r="C469" s="14" t="s">
        <v>20</v>
      </c>
      <c r="D469" s="15">
        <v>4233</v>
      </c>
    </row>
    <row r="470" spans="3:4" x14ac:dyDescent="0.25">
      <c r="C470" s="14" t="s">
        <v>20</v>
      </c>
      <c r="D470" s="15">
        <v>1297</v>
      </c>
    </row>
    <row r="471" spans="3:4" x14ac:dyDescent="0.25">
      <c r="C471" s="14" t="s">
        <v>20</v>
      </c>
      <c r="D471" s="15">
        <v>165</v>
      </c>
    </row>
    <row r="472" spans="3:4" x14ac:dyDescent="0.25">
      <c r="C472" s="14" t="s">
        <v>20</v>
      </c>
      <c r="D472" s="15">
        <v>119</v>
      </c>
    </row>
    <row r="473" spans="3:4" x14ac:dyDescent="0.25">
      <c r="C473" s="14" t="s">
        <v>20</v>
      </c>
      <c r="D473" s="15">
        <v>1797</v>
      </c>
    </row>
    <row r="474" spans="3:4" x14ac:dyDescent="0.25">
      <c r="C474" s="14" t="s">
        <v>20</v>
      </c>
      <c r="D474" s="15">
        <v>261</v>
      </c>
    </row>
    <row r="475" spans="3:4" x14ac:dyDescent="0.25">
      <c r="C475" s="14" t="s">
        <v>20</v>
      </c>
      <c r="D475" s="15">
        <v>157</v>
      </c>
    </row>
    <row r="476" spans="3:4" x14ac:dyDescent="0.25">
      <c r="C476" s="14" t="s">
        <v>20</v>
      </c>
      <c r="D476" s="15">
        <v>3533</v>
      </c>
    </row>
    <row r="477" spans="3:4" x14ac:dyDescent="0.25">
      <c r="C477" s="14" t="s">
        <v>20</v>
      </c>
      <c r="D477" s="15">
        <v>155</v>
      </c>
    </row>
    <row r="478" spans="3:4" x14ac:dyDescent="0.25">
      <c r="C478" s="14" t="s">
        <v>20</v>
      </c>
      <c r="D478" s="15">
        <v>132</v>
      </c>
    </row>
    <row r="479" spans="3:4" x14ac:dyDescent="0.25">
      <c r="C479" s="14" t="s">
        <v>20</v>
      </c>
      <c r="D479" s="15">
        <v>1354</v>
      </c>
    </row>
    <row r="480" spans="3:4" x14ac:dyDescent="0.25">
      <c r="C480" s="14" t="s">
        <v>20</v>
      </c>
      <c r="D480" s="15">
        <v>48</v>
      </c>
    </row>
    <row r="481" spans="3:4" x14ac:dyDescent="0.25">
      <c r="C481" s="14" t="s">
        <v>20</v>
      </c>
      <c r="D481" s="15">
        <v>110</v>
      </c>
    </row>
    <row r="482" spans="3:4" x14ac:dyDescent="0.25">
      <c r="C482" s="14" t="s">
        <v>20</v>
      </c>
      <c r="D482" s="15">
        <v>172</v>
      </c>
    </row>
    <row r="483" spans="3:4" x14ac:dyDescent="0.25">
      <c r="C483" s="14" t="s">
        <v>20</v>
      </c>
      <c r="D483" s="15">
        <v>307</v>
      </c>
    </row>
    <row r="484" spans="3:4" x14ac:dyDescent="0.25">
      <c r="C484" s="14" t="s">
        <v>20</v>
      </c>
      <c r="D484" s="15">
        <v>160</v>
      </c>
    </row>
    <row r="485" spans="3:4" x14ac:dyDescent="0.25">
      <c r="C485" s="14" t="s">
        <v>20</v>
      </c>
      <c r="D485" s="15">
        <v>1467</v>
      </c>
    </row>
    <row r="486" spans="3:4" x14ac:dyDescent="0.25">
      <c r="C486" s="14" t="s">
        <v>20</v>
      </c>
      <c r="D486" s="15">
        <v>2662</v>
      </c>
    </row>
    <row r="487" spans="3:4" x14ac:dyDescent="0.25">
      <c r="C487" s="14" t="s">
        <v>20</v>
      </c>
      <c r="D487" s="15">
        <v>452</v>
      </c>
    </row>
    <row r="488" spans="3:4" x14ac:dyDescent="0.25">
      <c r="C488" s="14" t="s">
        <v>20</v>
      </c>
      <c r="D488" s="15">
        <v>158</v>
      </c>
    </row>
    <row r="489" spans="3:4" x14ac:dyDescent="0.25">
      <c r="C489" s="14" t="s">
        <v>20</v>
      </c>
      <c r="D489" s="15">
        <v>225</v>
      </c>
    </row>
    <row r="490" spans="3:4" x14ac:dyDescent="0.25">
      <c r="C490" s="14" t="s">
        <v>20</v>
      </c>
      <c r="D490" s="15">
        <v>65</v>
      </c>
    </row>
    <row r="491" spans="3:4" x14ac:dyDescent="0.25">
      <c r="C491" s="14" t="s">
        <v>20</v>
      </c>
      <c r="D491" s="15">
        <v>163</v>
      </c>
    </row>
    <row r="492" spans="3:4" x14ac:dyDescent="0.25">
      <c r="C492" s="14" t="s">
        <v>20</v>
      </c>
      <c r="D492" s="15">
        <v>85</v>
      </c>
    </row>
    <row r="493" spans="3:4" x14ac:dyDescent="0.25">
      <c r="C493" s="14" t="s">
        <v>20</v>
      </c>
      <c r="D493" s="15">
        <v>217</v>
      </c>
    </row>
    <row r="494" spans="3:4" x14ac:dyDescent="0.25">
      <c r="C494" s="14" t="s">
        <v>20</v>
      </c>
      <c r="D494" s="15">
        <v>150</v>
      </c>
    </row>
    <row r="495" spans="3:4" x14ac:dyDescent="0.25">
      <c r="C495" s="14" t="s">
        <v>20</v>
      </c>
      <c r="D495" s="15">
        <v>3272</v>
      </c>
    </row>
    <row r="496" spans="3:4" x14ac:dyDescent="0.25">
      <c r="C496" s="14" t="s">
        <v>20</v>
      </c>
      <c r="D496" s="15">
        <v>300</v>
      </c>
    </row>
    <row r="497" spans="3:4" x14ac:dyDescent="0.25">
      <c r="C497" s="14" t="s">
        <v>20</v>
      </c>
      <c r="D497" s="15">
        <v>126</v>
      </c>
    </row>
    <row r="498" spans="3:4" x14ac:dyDescent="0.25">
      <c r="C498" s="14" t="s">
        <v>20</v>
      </c>
      <c r="D498" s="15">
        <v>2320</v>
      </c>
    </row>
    <row r="499" spans="3:4" x14ac:dyDescent="0.25">
      <c r="C499" s="14" t="s">
        <v>20</v>
      </c>
      <c r="D499" s="15">
        <v>81</v>
      </c>
    </row>
    <row r="500" spans="3:4" x14ac:dyDescent="0.25">
      <c r="C500" s="14" t="s">
        <v>20</v>
      </c>
      <c r="D500" s="15">
        <v>1887</v>
      </c>
    </row>
    <row r="501" spans="3:4" x14ac:dyDescent="0.25">
      <c r="C501" s="14" t="s">
        <v>20</v>
      </c>
      <c r="D501" s="15">
        <v>4358</v>
      </c>
    </row>
    <row r="502" spans="3:4" x14ac:dyDescent="0.25">
      <c r="C502" s="14" t="s">
        <v>20</v>
      </c>
      <c r="D502" s="15">
        <v>53</v>
      </c>
    </row>
    <row r="503" spans="3:4" x14ac:dyDescent="0.25">
      <c r="C503" s="14" t="s">
        <v>20</v>
      </c>
      <c r="D503" s="15">
        <v>2414</v>
      </c>
    </row>
    <row r="504" spans="3:4" x14ac:dyDescent="0.25">
      <c r="C504" s="14" t="s">
        <v>20</v>
      </c>
      <c r="D504" s="15">
        <v>80</v>
      </c>
    </row>
    <row r="505" spans="3:4" x14ac:dyDescent="0.25">
      <c r="C505" s="14" t="s">
        <v>20</v>
      </c>
      <c r="D505" s="15">
        <v>193</v>
      </c>
    </row>
    <row r="506" spans="3:4" x14ac:dyDescent="0.25">
      <c r="C506" s="14" t="s">
        <v>20</v>
      </c>
      <c r="D506" s="15">
        <v>52</v>
      </c>
    </row>
    <row r="507" spans="3:4" x14ac:dyDescent="0.25">
      <c r="C507" s="14" t="s">
        <v>20</v>
      </c>
      <c r="D507" s="15">
        <v>290</v>
      </c>
    </row>
    <row r="508" spans="3:4" x14ac:dyDescent="0.25">
      <c r="C508" s="14" t="s">
        <v>20</v>
      </c>
      <c r="D508" s="15">
        <v>122</v>
      </c>
    </row>
    <row r="509" spans="3:4" x14ac:dyDescent="0.25">
      <c r="C509" s="14" t="s">
        <v>20</v>
      </c>
      <c r="D509" s="15">
        <v>1470</v>
      </c>
    </row>
    <row r="510" spans="3:4" x14ac:dyDescent="0.25">
      <c r="C510" s="14" t="s">
        <v>20</v>
      </c>
      <c r="D510" s="15">
        <v>165</v>
      </c>
    </row>
    <row r="511" spans="3:4" x14ac:dyDescent="0.25">
      <c r="C511" s="14" t="s">
        <v>20</v>
      </c>
      <c r="D511" s="15">
        <v>182</v>
      </c>
    </row>
    <row r="512" spans="3:4" x14ac:dyDescent="0.25">
      <c r="C512" s="14" t="s">
        <v>20</v>
      </c>
      <c r="D512" s="15">
        <v>199</v>
      </c>
    </row>
    <row r="513" spans="3:4" x14ac:dyDescent="0.25">
      <c r="C513" s="14" t="s">
        <v>20</v>
      </c>
      <c r="D513" s="15">
        <v>56</v>
      </c>
    </row>
    <row r="514" spans="3:4" x14ac:dyDescent="0.25">
      <c r="C514" s="14" t="s">
        <v>20</v>
      </c>
      <c r="D514" s="15">
        <v>1460</v>
      </c>
    </row>
    <row r="515" spans="3:4" x14ac:dyDescent="0.25">
      <c r="C515" s="14" t="s">
        <v>20</v>
      </c>
      <c r="D515" s="15">
        <v>123</v>
      </c>
    </row>
    <row r="516" spans="3:4" x14ac:dyDescent="0.25">
      <c r="C516" s="14" t="s">
        <v>20</v>
      </c>
      <c r="D516" s="15">
        <v>159</v>
      </c>
    </row>
    <row r="517" spans="3:4" x14ac:dyDescent="0.25">
      <c r="C517" s="14" t="s">
        <v>20</v>
      </c>
      <c r="D517" s="15">
        <v>110</v>
      </c>
    </row>
    <row r="518" spans="3:4" x14ac:dyDescent="0.25">
      <c r="C518" s="14" t="s">
        <v>20</v>
      </c>
      <c r="D518" s="15">
        <v>236</v>
      </c>
    </row>
    <row r="519" spans="3:4" x14ac:dyDescent="0.25">
      <c r="C519" s="14" t="s">
        <v>20</v>
      </c>
      <c r="D519" s="15">
        <v>191</v>
      </c>
    </row>
    <row r="520" spans="3:4" x14ac:dyDescent="0.25">
      <c r="C520" s="14" t="s">
        <v>20</v>
      </c>
      <c r="D520" s="15">
        <v>3934</v>
      </c>
    </row>
    <row r="521" spans="3:4" x14ac:dyDescent="0.25">
      <c r="C521" s="14" t="s">
        <v>20</v>
      </c>
      <c r="D521" s="15">
        <v>80</v>
      </c>
    </row>
    <row r="522" spans="3:4" x14ac:dyDescent="0.25">
      <c r="C522" s="14" t="s">
        <v>20</v>
      </c>
      <c r="D522" s="15">
        <v>462</v>
      </c>
    </row>
    <row r="523" spans="3:4" x14ac:dyDescent="0.25">
      <c r="C523" s="14" t="s">
        <v>20</v>
      </c>
      <c r="D523" s="15">
        <v>179</v>
      </c>
    </row>
    <row r="524" spans="3:4" x14ac:dyDescent="0.25">
      <c r="C524" s="14" t="s">
        <v>20</v>
      </c>
      <c r="D524" s="15">
        <v>1866</v>
      </c>
    </row>
    <row r="525" spans="3:4" x14ac:dyDescent="0.25">
      <c r="C525" s="14" t="s">
        <v>20</v>
      </c>
      <c r="D525" s="15">
        <v>156</v>
      </c>
    </row>
    <row r="526" spans="3:4" x14ac:dyDescent="0.25">
      <c r="C526" s="14" t="s">
        <v>20</v>
      </c>
      <c r="D526" s="15">
        <v>255</v>
      </c>
    </row>
    <row r="527" spans="3:4" x14ac:dyDescent="0.25">
      <c r="C527" s="14" t="s">
        <v>20</v>
      </c>
      <c r="D527" s="15">
        <v>2261</v>
      </c>
    </row>
    <row r="528" spans="3:4" x14ac:dyDescent="0.25">
      <c r="C528" s="14" t="s">
        <v>20</v>
      </c>
      <c r="D528" s="15">
        <v>40</v>
      </c>
    </row>
    <row r="529" spans="3:4" x14ac:dyDescent="0.25">
      <c r="C529" s="14" t="s">
        <v>20</v>
      </c>
      <c r="D529" s="15">
        <v>2289</v>
      </c>
    </row>
    <row r="530" spans="3:4" x14ac:dyDescent="0.25">
      <c r="C530" s="14" t="s">
        <v>20</v>
      </c>
      <c r="D530" s="15">
        <v>65</v>
      </c>
    </row>
    <row r="531" spans="3:4" x14ac:dyDescent="0.25">
      <c r="C531" s="14" t="s">
        <v>20</v>
      </c>
      <c r="D531" s="15">
        <v>3777</v>
      </c>
    </row>
    <row r="532" spans="3:4" x14ac:dyDescent="0.25">
      <c r="C532" s="14" t="s">
        <v>20</v>
      </c>
      <c r="D532" s="15">
        <v>184</v>
      </c>
    </row>
    <row r="533" spans="3:4" x14ac:dyDescent="0.25">
      <c r="C533" s="14" t="s">
        <v>20</v>
      </c>
      <c r="D533" s="15">
        <v>85</v>
      </c>
    </row>
    <row r="534" spans="3:4" x14ac:dyDescent="0.25">
      <c r="C534" s="14" t="s">
        <v>20</v>
      </c>
      <c r="D534" s="15">
        <v>144</v>
      </c>
    </row>
    <row r="535" spans="3:4" x14ac:dyDescent="0.25">
      <c r="C535" s="14" t="s">
        <v>20</v>
      </c>
      <c r="D535" s="15">
        <v>1902</v>
      </c>
    </row>
    <row r="536" spans="3:4" x14ac:dyDescent="0.25">
      <c r="C536" s="14" t="s">
        <v>20</v>
      </c>
      <c r="D536" s="15">
        <v>105</v>
      </c>
    </row>
    <row r="537" spans="3:4" x14ac:dyDescent="0.25">
      <c r="C537" s="14" t="s">
        <v>20</v>
      </c>
      <c r="D537" s="15">
        <v>132</v>
      </c>
    </row>
    <row r="538" spans="3:4" x14ac:dyDescent="0.25">
      <c r="C538" s="14" t="s">
        <v>20</v>
      </c>
      <c r="D538" s="15">
        <v>96</v>
      </c>
    </row>
    <row r="539" spans="3:4" x14ac:dyDescent="0.25">
      <c r="C539" s="14" t="s">
        <v>20</v>
      </c>
      <c r="D539" s="15">
        <v>114</v>
      </c>
    </row>
    <row r="540" spans="3:4" x14ac:dyDescent="0.25">
      <c r="C540" s="14" t="s">
        <v>20</v>
      </c>
      <c r="D540" s="15">
        <v>203</v>
      </c>
    </row>
    <row r="541" spans="3:4" x14ac:dyDescent="0.25">
      <c r="C541" s="14" t="s">
        <v>20</v>
      </c>
      <c r="D541" s="15">
        <v>1559</v>
      </c>
    </row>
    <row r="542" spans="3:4" x14ac:dyDescent="0.25">
      <c r="C542" s="14" t="s">
        <v>20</v>
      </c>
      <c r="D542" s="15">
        <v>1548</v>
      </c>
    </row>
    <row r="543" spans="3:4" x14ac:dyDescent="0.25">
      <c r="C543" s="14" t="s">
        <v>20</v>
      </c>
      <c r="D543" s="15">
        <v>80</v>
      </c>
    </row>
    <row r="544" spans="3:4" x14ac:dyDescent="0.25">
      <c r="C544" s="14" t="s">
        <v>20</v>
      </c>
      <c r="D544" s="15">
        <v>131</v>
      </c>
    </row>
    <row r="545" spans="3:4" x14ac:dyDescent="0.25">
      <c r="C545" s="14" t="s">
        <v>20</v>
      </c>
      <c r="D545" s="15">
        <v>112</v>
      </c>
    </row>
    <row r="546" spans="3:4" x14ac:dyDescent="0.25">
      <c r="C546" s="14" t="s">
        <v>20</v>
      </c>
      <c r="D546" s="15">
        <v>155</v>
      </c>
    </row>
    <row r="547" spans="3:4" x14ac:dyDescent="0.25">
      <c r="C547" s="14" t="s">
        <v>20</v>
      </c>
      <c r="D547" s="15">
        <v>266</v>
      </c>
    </row>
    <row r="548" spans="3:4" x14ac:dyDescent="0.25">
      <c r="C548" s="14" t="s">
        <v>20</v>
      </c>
      <c r="D548" s="15">
        <v>155</v>
      </c>
    </row>
    <row r="549" spans="3:4" x14ac:dyDescent="0.25">
      <c r="C549" s="14" t="s">
        <v>20</v>
      </c>
      <c r="D549" s="15">
        <v>207</v>
      </c>
    </row>
    <row r="550" spans="3:4" x14ac:dyDescent="0.25">
      <c r="C550" s="14" t="s">
        <v>20</v>
      </c>
      <c r="D550" s="15">
        <v>245</v>
      </c>
    </row>
    <row r="551" spans="3:4" x14ac:dyDescent="0.25">
      <c r="C551" s="14" t="s">
        <v>20</v>
      </c>
      <c r="D551" s="15">
        <v>1573</v>
      </c>
    </row>
    <row r="552" spans="3:4" x14ac:dyDescent="0.25">
      <c r="C552" s="14" t="s">
        <v>20</v>
      </c>
      <c r="D552" s="15">
        <v>114</v>
      </c>
    </row>
    <row r="553" spans="3:4" x14ac:dyDescent="0.25">
      <c r="C553" s="14" t="s">
        <v>20</v>
      </c>
      <c r="D553" s="15">
        <v>93</v>
      </c>
    </row>
    <row r="554" spans="3:4" x14ac:dyDescent="0.25">
      <c r="C554" s="14" t="s">
        <v>20</v>
      </c>
      <c r="D554" s="15">
        <v>1681</v>
      </c>
    </row>
    <row r="555" spans="3:4" x14ac:dyDescent="0.25">
      <c r="C555" s="14" t="s">
        <v>20</v>
      </c>
      <c r="D555" s="15">
        <v>32</v>
      </c>
    </row>
    <row r="556" spans="3:4" x14ac:dyDescent="0.25">
      <c r="C556" s="14" t="s">
        <v>20</v>
      </c>
      <c r="D556" s="15">
        <v>135</v>
      </c>
    </row>
    <row r="557" spans="3:4" x14ac:dyDescent="0.25">
      <c r="C557" s="14" t="s">
        <v>20</v>
      </c>
      <c r="D557" s="15">
        <v>140</v>
      </c>
    </row>
    <row r="558" spans="3:4" x14ac:dyDescent="0.25">
      <c r="C558" s="14" t="s">
        <v>20</v>
      </c>
      <c r="D558" s="15">
        <v>92</v>
      </c>
    </row>
    <row r="559" spans="3:4" x14ac:dyDescent="0.25">
      <c r="C559" s="14" t="s">
        <v>20</v>
      </c>
      <c r="D559" s="15">
        <v>1015</v>
      </c>
    </row>
    <row r="560" spans="3:4" x14ac:dyDescent="0.25">
      <c r="C560" s="14" t="s">
        <v>20</v>
      </c>
      <c r="D560" s="15">
        <v>323</v>
      </c>
    </row>
    <row r="561" spans="3:4" x14ac:dyDescent="0.25">
      <c r="C561" s="14" t="s">
        <v>20</v>
      </c>
      <c r="D561" s="15">
        <v>2326</v>
      </c>
    </row>
    <row r="562" spans="3:4" x14ac:dyDescent="0.25">
      <c r="C562" s="14" t="s">
        <v>20</v>
      </c>
      <c r="D562" s="15">
        <v>381</v>
      </c>
    </row>
    <row r="563" spans="3:4" x14ac:dyDescent="0.25">
      <c r="C563" s="14" t="s">
        <v>20</v>
      </c>
      <c r="D563" s="15">
        <v>480</v>
      </c>
    </row>
    <row r="564" spans="3:4" x14ac:dyDescent="0.25">
      <c r="C564" s="14" t="s">
        <v>20</v>
      </c>
      <c r="D564" s="15">
        <v>226</v>
      </c>
    </row>
    <row r="565" spans="3:4" x14ac:dyDescent="0.25">
      <c r="C565" s="14" t="s">
        <v>20</v>
      </c>
      <c r="D565" s="15">
        <v>241</v>
      </c>
    </row>
    <row r="566" spans="3:4" x14ac:dyDescent="0.25">
      <c r="C566" s="14" t="s">
        <v>20</v>
      </c>
      <c r="D566" s="15">
        <v>132</v>
      </c>
    </row>
    <row r="567" spans="3:4" x14ac:dyDescent="0.25">
      <c r="C567" s="16" t="s">
        <v>20</v>
      </c>
      <c r="D567" s="17">
        <v>2043</v>
      </c>
    </row>
  </sheetData>
  <conditionalFormatting sqref="C3:C567">
    <cfRule type="cellIs" dxfId="15" priority="5" operator="equal">
      <formula>"canceled"</formula>
    </cfRule>
    <cfRule type="cellIs" dxfId="14" priority="6" operator="equal">
      <formula>"live"</formula>
    </cfRule>
    <cfRule type="cellIs" dxfId="13" priority="7" operator="equal">
      <formula>"successful"</formula>
    </cfRule>
    <cfRule type="cellIs" dxfId="12" priority="8" operator="equal">
      <formula>"failed"</formula>
    </cfRule>
  </conditionalFormatting>
  <conditionalFormatting sqref="D1:G2 D568:G1048576">
    <cfRule type="cellIs" dxfId="11" priority="9" operator="equal">
      <formula>"canceled"</formula>
    </cfRule>
    <cfRule type="cellIs" dxfId="10" priority="10" operator="equal">
      <formula>"live"</formula>
    </cfRule>
    <cfRule type="cellIs" dxfId="9" priority="11" operator="equal">
      <formula>"successful"</formula>
    </cfRule>
    <cfRule type="cellIs" dxfId="8" priority="12" operator="equal">
      <formula>"failed"</formula>
    </cfRule>
  </conditionalFormatting>
  <conditionalFormatting sqref="I3:I366">
    <cfRule type="cellIs" dxfId="7" priority="1" operator="equal">
      <formula>"canceled"</formula>
    </cfRule>
    <cfRule type="cellIs" dxfId="6" priority="2" operator="equal">
      <formula>"live"</formula>
    </cfRule>
    <cfRule type="cellIs" dxfId="5" priority="3" operator="equal">
      <formula>"successful"</formula>
    </cfRule>
    <cfRule type="cellIs" dxfId="4" priority="4" operator="equal">
      <formula>"failed"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A1:T1001"/>
  <sheetViews>
    <sheetView topLeftCell="L1" workbookViewId="0">
      <selection activeCell="C35" sqref="C35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10" max="10" width="16.625" customWidth="1"/>
    <col min="11" max="11" width="11.125" bestFit="1" customWidth="1"/>
    <col min="14" max="14" width="28" bestFit="1" customWidth="1"/>
    <col min="15" max="15" width="15.625" style="6" customWidth="1"/>
    <col min="16" max="16" width="27.625" style="8" customWidth="1"/>
    <col min="17" max="17" width="18.75" customWidth="1"/>
    <col min="18" max="18" width="19.125" customWidth="1"/>
    <col min="19" max="19" width="23.375" style="12" customWidth="1"/>
    <col min="20" max="20" width="27.25" style="12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5" t="s">
        <v>2029</v>
      </c>
      <c r="P1" s="7" t="s">
        <v>2030</v>
      </c>
      <c r="Q1" s="1" t="s">
        <v>2032</v>
      </c>
      <c r="R1" s="1" t="s">
        <v>2031</v>
      </c>
      <c r="S1" s="11" t="s">
        <v>2071</v>
      </c>
      <c r="T1" s="11" t="s">
        <v>2072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6">
        <f>ROUND(((E2/D2)*100), 2)</f>
        <v>0</v>
      </c>
      <c r="P2" s="8">
        <f>IFERROR((AVERAGE(E2/G2)), 0)</f>
        <v>0</v>
      </c>
      <c r="Q2" t="str">
        <f>LEFT(N2, SEARCH("/", N2)-1)</f>
        <v>food</v>
      </c>
      <c r="R2" t="str">
        <f>RIGHT(N2,LEN(N2)-SEARCH("/", N2))</f>
        <v>food trucks</v>
      </c>
      <c r="S2" s="12">
        <f xml:space="preserve"> (((J2/60)/60)/24)+DATE(1970,1,1)</f>
        <v>42336.25</v>
      </c>
      <c r="T2" s="12">
        <f xml:space="preserve"> (((K2/60)/60)/24)+DATE(1970,1,1)</f>
        <v>42353.25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6">
        <f t="shared" ref="O3:O66" si="0">ROUND(((E3/D3)*100), 2)</f>
        <v>1040</v>
      </c>
      <c r="P3" s="8">
        <f t="shared" ref="P3:P66" si="1">IFERROR((AVERAGE(E3/G3)), 0)</f>
        <v>92.151898734177209</v>
      </c>
      <c r="Q3" t="str">
        <f t="shared" ref="Q3:Q66" si="2">LEFT(N3, SEARCH("/", N3)-1)</f>
        <v>music</v>
      </c>
      <c r="R3" t="str">
        <f t="shared" ref="R3:R66" si="3">RIGHT(N3,LEN(N3)-SEARCH("/", N3))</f>
        <v>rock</v>
      </c>
      <c r="S3" s="12">
        <f t="shared" ref="S3:S66" si="4" xml:space="preserve"> (((J3/60)/60)/24)+DATE(1970,1,1)</f>
        <v>41870.208333333336</v>
      </c>
      <c r="T3" s="12">
        <f t="shared" ref="T3:T66" si="5" xml:space="preserve"> (((K3/60)/60)/24)+DATE(1970,1,1)</f>
        <v>41872.208333333336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6">
        <f t="shared" si="0"/>
        <v>131.47999999999999</v>
      </c>
      <c r="P4" s="8">
        <f t="shared" si="1"/>
        <v>100.01614035087719</v>
      </c>
      <c r="Q4" t="str">
        <f t="shared" si="2"/>
        <v>technology</v>
      </c>
      <c r="R4" t="str">
        <f t="shared" si="3"/>
        <v>web</v>
      </c>
      <c r="S4" s="12">
        <f t="shared" si="4"/>
        <v>41595.25</v>
      </c>
      <c r="T4" s="12">
        <f t="shared" si="5"/>
        <v>41597.25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6">
        <f t="shared" si="0"/>
        <v>58.98</v>
      </c>
      <c r="P5" s="8">
        <f t="shared" si="1"/>
        <v>103.20833333333333</v>
      </c>
      <c r="Q5" t="str">
        <f t="shared" si="2"/>
        <v>music</v>
      </c>
      <c r="R5" t="str">
        <f t="shared" si="3"/>
        <v>rock</v>
      </c>
      <c r="S5" s="12">
        <f t="shared" si="4"/>
        <v>43688.208333333328</v>
      </c>
      <c r="T5" s="12">
        <f t="shared" si="5"/>
        <v>43728.208333333328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6">
        <f t="shared" si="0"/>
        <v>69.28</v>
      </c>
      <c r="P6" s="8">
        <f t="shared" si="1"/>
        <v>99.339622641509436</v>
      </c>
      <c r="Q6" t="str">
        <f t="shared" si="2"/>
        <v>theater</v>
      </c>
      <c r="R6" t="str">
        <f t="shared" si="3"/>
        <v>plays</v>
      </c>
      <c r="S6" s="12">
        <f t="shared" si="4"/>
        <v>43485.25</v>
      </c>
      <c r="T6" s="12">
        <f t="shared" si="5"/>
        <v>43489.25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6">
        <f t="shared" si="0"/>
        <v>173.62</v>
      </c>
      <c r="P7" s="8">
        <f t="shared" si="1"/>
        <v>75.833333333333329</v>
      </c>
      <c r="Q7" t="str">
        <f t="shared" si="2"/>
        <v>theater</v>
      </c>
      <c r="R7" t="str">
        <f t="shared" si="3"/>
        <v>plays</v>
      </c>
      <c r="S7" s="12">
        <f t="shared" si="4"/>
        <v>41149.208333333336</v>
      </c>
      <c r="T7" s="12">
        <f t="shared" si="5"/>
        <v>41160.208333333336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6">
        <f t="shared" si="0"/>
        <v>20.96</v>
      </c>
      <c r="P8" s="8">
        <f t="shared" si="1"/>
        <v>60.555555555555557</v>
      </c>
      <c r="Q8" t="str">
        <f t="shared" si="2"/>
        <v>film &amp; video</v>
      </c>
      <c r="R8" t="str">
        <f t="shared" si="3"/>
        <v>documentary</v>
      </c>
      <c r="S8" s="12">
        <f t="shared" si="4"/>
        <v>42991.208333333328</v>
      </c>
      <c r="T8" s="12">
        <f t="shared" si="5"/>
        <v>42992.208333333328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6">
        <f t="shared" si="0"/>
        <v>327.58</v>
      </c>
      <c r="P9" s="8">
        <f t="shared" si="1"/>
        <v>64.93832599118943</v>
      </c>
      <c r="Q9" t="str">
        <f t="shared" si="2"/>
        <v>theater</v>
      </c>
      <c r="R9" t="str">
        <f t="shared" si="3"/>
        <v>plays</v>
      </c>
      <c r="S9" s="12">
        <f t="shared" si="4"/>
        <v>42229.208333333328</v>
      </c>
      <c r="T9" s="12">
        <f t="shared" si="5"/>
        <v>42231.208333333328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6">
        <f t="shared" si="0"/>
        <v>19.93</v>
      </c>
      <c r="P10" s="8">
        <f t="shared" si="1"/>
        <v>30.997175141242938</v>
      </c>
      <c r="Q10" t="str">
        <f t="shared" si="2"/>
        <v>theater</v>
      </c>
      <c r="R10" t="str">
        <f t="shared" si="3"/>
        <v>plays</v>
      </c>
      <c r="S10" s="12">
        <f t="shared" si="4"/>
        <v>40399.208333333336</v>
      </c>
      <c r="T10" s="12">
        <f t="shared" si="5"/>
        <v>40401.208333333336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6">
        <f t="shared" si="0"/>
        <v>51.74</v>
      </c>
      <c r="P11" s="8">
        <f t="shared" si="1"/>
        <v>72.909090909090907</v>
      </c>
      <c r="Q11" t="str">
        <f t="shared" si="2"/>
        <v>music</v>
      </c>
      <c r="R11" t="str">
        <f t="shared" si="3"/>
        <v>electric music</v>
      </c>
      <c r="S11" s="12">
        <f t="shared" si="4"/>
        <v>41536.208333333336</v>
      </c>
      <c r="T11" s="12">
        <f t="shared" si="5"/>
        <v>41585.25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6">
        <f t="shared" si="0"/>
        <v>266.12</v>
      </c>
      <c r="P12" s="8">
        <f t="shared" si="1"/>
        <v>62.9</v>
      </c>
      <c r="Q12" t="str">
        <f t="shared" si="2"/>
        <v>film &amp; video</v>
      </c>
      <c r="R12" t="str">
        <f t="shared" si="3"/>
        <v>drama</v>
      </c>
      <c r="S12" s="12">
        <f t="shared" si="4"/>
        <v>40404.208333333336</v>
      </c>
      <c r="T12" s="12">
        <f t="shared" si="5"/>
        <v>40452.208333333336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6">
        <f t="shared" si="0"/>
        <v>48.1</v>
      </c>
      <c r="P13" s="8">
        <f t="shared" si="1"/>
        <v>112.22222222222223</v>
      </c>
      <c r="Q13" t="str">
        <f t="shared" si="2"/>
        <v>theater</v>
      </c>
      <c r="R13" t="str">
        <f t="shared" si="3"/>
        <v>plays</v>
      </c>
      <c r="S13" s="12">
        <f t="shared" si="4"/>
        <v>40442.208333333336</v>
      </c>
      <c r="T13" s="12">
        <f t="shared" si="5"/>
        <v>40448.208333333336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6">
        <f t="shared" si="0"/>
        <v>89.35</v>
      </c>
      <c r="P14" s="8">
        <f t="shared" si="1"/>
        <v>102.34545454545454</v>
      </c>
      <c r="Q14" t="str">
        <f t="shared" si="2"/>
        <v>film &amp; video</v>
      </c>
      <c r="R14" t="str">
        <f t="shared" si="3"/>
        <v>drama</v>
      </c>
      <c r="S14" s="12">
        <f t="shared" si="4"/>
        <v>43760.208333333328</v>
      </c>
      <c r="T14" s="12">
        <f t="shared" si="5"/>
        <v>43768.208333333328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6">
        <f t="shared" si="0"/>
        <v>245.12</v>
      </c>
      <c r="P15" s="8">
        <f t="shared" si="1"/>
        <v>105.05102040816327</v>
      </c>
      <c r="Q15" t="str">
        <f t="shared" si="2"/>
        <v>music</v>
      </c>
      <c r="R15" t="str">
        <f t="shared" si="3"/>
        <v>indie rock</v>
      </c>
      <c r="S15" s="12">
        <f t="shared" si="4"/>
        <v>42532.208333333328</v>
      </c>
      <c r="T15" s="12">
        <f t="shared" si="5"/>
        <v>42544.208333333328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6">
        <f t="shared" si="0"/>
        <v>66.77</v>
      </c>
      <c r="P16" s="8">
        <f t="shared" si="1"/>
        <v>94.144999999999996</v>
      </c>
      <c r="Q16" t="str">
        <f t="shared" si="2"/>
        <v>music</v>
      </c>
      <c r="R16" t="str">
        <f t="shared" si="3"/>
        <v>indie rock</v>
      </c>
      <c r="S16" s="12">
        <f t="shared" si="4"/>
        <v>40974.25</v>
      </c>
      <c r="T16" s="12">
        <f t="shared" si="5"/>
        <v>41001.208333333336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6">
        <f t="shared" si="0"/>
        <v>47.31</v>
      </c>
      <c r="P17" s="8">
        <f t="shared" si="1"/>
        <v>84.986725663716811</v>
      </c>
      <c r="Q17" t="str">
        <f t="shared" si="2"/>
        <v>technology</v>
      </c>
      <c r="R17" t="str">
        <f t="shared" si="3"/>
        <v>wearables</v>
      </c>
      <c r="S17" s="12">
        <f t="shared" si="4"/>
        <v>43809.25</v>
      </c>
      <c r="T17" s="12">
        <f t="shared" si="5"/>
        <v>43813.25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6">
        <f t="shared" si="0"/>
        <v>649.47</v>
      </c>
      <c r="P18" s="8">
        <f t="shared" si="1"/>
        <v>110.41</v>
      </c>
      <c r="Q18" t="str">
        <f t="shared" si="2"/>
        <v>publishing</v>
      </c>
      <c r="R18" t="str">
        <f t="shared" si="3"/>
        <v>nonfiction</v>
      </c>
      <c r="S18" s="12">
        <f t="shared" si="4"/>
        <v>41661.25</v>
      </c>
      <c r="T18" s="12">
        <f t="shared" si="5"/>
        <v>41683.25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6">
        <f t="shared" si="0"/>
        <v>159.38999999999999</v>
      </c>
      <c r="P19" s="8">
        <f t="shared" si="1"/>
        <v>107.96236989591674</v>
      </c>
      <c r="Q19" t="str">
        <f t="shared" si="2"/>
        <v>film &amp; video</v>
      </c>
      <c r="R19" t="str">
        <f t="shared" si="3"/>
        <v>animation</v>
      </c>
      <c r="S19" s="12">
        <f t="shared" si="4"/>
        <v>40555.25</v>
      </c>
      <c r="T19" s="12">
        <f t="shared" si="5"/>
        <v>40556.25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6">
        <f t="shared" si="0"/>
        <v>66.91</v>
      </c>
      <c r="P20" s="8">
        <f t="shared" si="1"/>
        <v>45.103703703703701</v>
      </c>
      <c r="Q20" t="str">
        <f t="shared" si="2"/>
        <v>theater</v>
      </c>
      <c r="R20" t="str">
        <f t="shared" si="3"/>
        <v>plays</v>
      </c>
      <c r="S20" s="12">
        <f t="shared" si="4"/>
        <v>43351.208333333328</v>
      </c>
      <c r="T20" s="12">
        <f t="shared" si="5"/>
        <v>43359.208333333328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6">
        <f t="shared" si="0"/>
        <v>48.53</v>
      </c>
      <c r="P21" s="8">
        <f t="shared" si="1"/>
        <v>45.001483679525222</v>
      </c>
      <c r="Q21" t="str">
        <f t="shared" si="2"/>
        <v>theater</v>
      </c>
      <c r="R21" t="str">
        <f t="shared" si="3"/>
        <v>plays</v>
      </c>
      <c r="S21" s="12">
        <f t="shared" si="4"/>
        <v>43528.25</v>
      </c>
      <c r="T21" s="12">
        <f t="shared" si="5"/>
        <v>43549.208333333328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6">
        <f t="shared" si="0"/>
        <v>112.24</v>
      </c>
      <c r="P22" s="8">
        <f t="shared" si="1"/>
        <v>105.97134670487107</v>
      </c>
      <c r="Q22" t="str">
        <f t="shared" si="2"/>
        <v>film &amp; video</v>
      </c>
      <c r="R22" t="str">
        <f t="shared" si="3"/>
        <v>drama</v>
      </c>
      <c r="S22" s="12">
        <f t="shared" si="4"/>
        <v>41848.208333333336</v>
      </c>
      <c r="T22" s="12">
        <f t="shared" si="5"/>
        <v>41848.208333333336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6">
        <f t="shared" si="0"/>
        <v>40.99</v>
      </c>
      <c r="P23" s="8">
        <f t="shared" si="1"/>
        <v>69.055555555555557</v>
      </c>
      <c r="Q23" t="str">
        <f t="shared" si="2"/>
        <v>theater</v>
      </c>
      <c r="R23" t="str">
        <f t="shared" si="3"/>
        <v>plays</v>
      </c>
      <c r="S23" s="12">
        <f t="shared" si="4"/>
        <v>40770.208333333336</v>
      </c>
      <c r="T23" s="12">
        <f t="shared" si="5"/>
        <v>40804.208333333336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6">
        <f t="shared" si="0"/>
        <v>128.07</v>
      </c>
      <c r="P24" s="8">
        <f t="shared" si="1"/>
        <v>85.044943820224717</v>
      </c>
      <c r="Q24" t="str">
        <f t="shared" si="2"/>
        <v>theater</v>
      </c>
      <c r="R24" t="str">
        <f t="shared" si="3"/>
        <v>plays</v>
      </c>
      <c r="S24" s="12">
        <f t="shared" si="4"/>
        <v>43193.208333333328</v>
      </c>
      <c r="T24" s="12">
        <f t="shared" si="5"/>
        <v>43208.208333333328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6">
        <f t="shared" si="0"/>
        <v>332.04</v>
      </c>
      <c r="P25" s="8">
        <f t="shared" si="1"/>
        <v>105.22535211267606</v>
      </c>
      <c r="Q25" t="str">
        <f t="shared" si="2"/>
        <v>film &amp; video</v>
      </c>
      <c r="R25" t="str">
        <f t="shared" si="3"/>
        <v>documentary</v>
      </c>
      <c r="S25" s="12">
        <f t="shared" si="4"/>
        <v>43510.25</v>
      </c>
      <c r="T25" s="12">
        <f t="shared" si="5"/>
        <v>43563.208333333328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6">
        <f t="shared" si="0"/>
        <v>112.83</v>
      </c>
      <c r="P26" s="8">
        <f t="shared" si="1"/>
        <v>39.003741114852225</v>
      </c>
      <c r="Q26" t="str">
        <f t="shared" si="2"/>
        <v>technology</v>
      </c>
      <c r="R26" t="str">
        <f t="shared" si="3"/>
        <v>wearables</v>
      </c>
      <c r="S26" s="12">
        <f t="shared" si="4"/>
        <v>41811.208333333336</v>
      </c>
      <c r="T26" s="12">
        <f t="shared" si="5"/>
        <v>41813.208333333336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6">
        <f t="shared" si="0"/>
        <v>216.44</v>
      </c>
      <c r="P27" s="8">
        <f t="shared" si="1"/>
        <v>73.030674846625772</v>
      </c>
      <c r="Q27" t="str">
        <f t="shared" si="2"/>
        <v>games</v>
      </c>
      <c r="R27" t="str">
        <f t="shared" si="3"/>
        <v>video games</v>
      </c>
      <c r="S27" s="12">
        <f t="shared" si="4"/>
        <v>40681.208333333336</v>
      </c>
      <c r="T27" s="12">
        <f t="shared" si="5"/>
        <v>40701.208333333336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6">
        <f t="shared" si="0"/>
        <v>48.2</v>
      </c>
      <c r="P28" s="8">
        <f t="shared" si="1"/>
        <v>35.009459459459457</v>
      </c>
      <c r="Q28" t="str">
        <f t="shared" si="2"/>
        <v>theater</v>
      </c>
      <c r="R28" t="str">
        <f t="shared" si="3"/>
        <v>plays</v>
      </c>
      <c r="S28" s="12">
        <f t="shared" si="4"/>
        <v>43312.208333333328</v>
      </c>
      <c r="T28" s="12">
        <f t="shared" si="5"/>
        <v>43339.208333333328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6">
        <f t="shared" si="0"/>
        <v>79.95</v>
      </c>
      <c r="P29" s="8">
        <f t="shared" si="1"/>
        <v>106.6</v>
      </c>
      <c r="Q29" t="str">
        <f t="shared" si="2"/>
        <v>music</v>
      </c>
      <c r="R29" t="str">
        <f t="shared" si="3"/>
        <v>rock</v>
      </c>
      <c r="S29" s="12">
        <f t="shared" si="4"/>
        <v>42280.208333333328</v>
      </c>
      <c r="T29" s="12">
        <f t="shared" si="5"/>
        <v>42288.208333333328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6">
        <f t="shared" si="0"/>
        <v>105.23</v>
      </c>
      <c r="P30" s="8">
        <f t="shared" si="1"/>
        <v>61.997747747747745</v>
      </c>
      <c r="Q30" t="str">
        <f t="shared" si="2"/>
        <v>theater</v>
      </c>
      <c r="R30" t="str">
        <f t="shared" si="3"/>
        <v>plays</v>
      </c>
      <c r="S30" s="12">
        <f t="shared" si="4"/>
        <v>40218.25</v>
      </c>
      <c r="T30" s="12">
        <f t="shared" si="5"/>
        <v>40241.25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6">
        <f t="shared" si="0"/>
        <v>328.9</v>
      </c>
      <c r="P31" s="8">
        <f t="shared" si="1"/>
        <v>94.000622665006233</v>
      </c>
      <c r="Q31" t="str">
        <f t="shared" si="2"/>
        <v>film &amp; video</v>
      </c>
      <c r="R31" t="str">
        <f t="shared" si="3"/>
        <v>shorts</v>
      </c>
      <c r="S31" s="12">
        <f t="shared" si="4"/>
        <v>43301.208333333328</v>
      </c>
      <c r="T31" s="12">
        <f t="shared" si="5"/>
        <v>43341.208333333328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6">
        <f t="shared" si="0"/>
        <v>160.61000000000001</v>
      </c>
      <c r="P32" s="8">
        <f t="shared" si="1"/>
        <v>112.05426356589147</v>
      </c>
      <c r="Q32" t="str">
        <f t="shared" si="2"/>
        <v>film &amp; video</v>
      </c>
      <c r="R32" t="str">
        <f t="shared" si="3"/>
        <v>animation</v>
      </c>
      <c r="S32" s="12">
        <f t="shared" si="4"/>
        <v>43609.208333333328</v>
      </c>
      <c r="T32" s="12">
        <f t="shared" si="5"/>
        <v>43614.208333333328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6">
        <f t="shared" si="0"/>
        <v>310</v>
      </c>
      <c r="P33" s="8">
        <f t="shared" si="1"/>
        <v>48.008849557522126</v>
      </c>
      <c r="Q33" t="str">
        <f t="shared" si="2"/>
        <v>games</v>
      </c>
      <c r="R33" t="str">
        <f t="shared" si="3"/>
        <v>video games</v>
      </c>
      <c r="S33" s="12">
        <f t="shared" si="4"/>
        <v>42374.25</v>
      </c>
      <c r="T33" s="12">
        <f t="shared" si="5"/>
        <v>42402.25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6">
        <f t="shared" si="0"/>
        <v>86.81</v>
      </c>
      <c r="P34" s="8">
        <f t="shared" si="1"/>
        <v>38.004334633723452</v>
      </c>
      <c r="Q34" t="str">
        <f t="shared" si="2"/>
        <v>film &amp; video</v>
      </c>
      <c r="R34" t="str">
        <f t="shared" si="3"/>
        <v>documentary</v>
      </c>
      <c r="S34" s="12">
        <f t="shared" si="4"/>
        <v>43110.25</v>
      </c>
      <c r="T34" s="12">
        <f t="shared" si="5"/>
        <v>43137.25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6">
        <f t="shared" si="0"/>
        <v>377.82</v>
      </c>
      <c r="P35" s="8">
        <f t="shared" si="1"/>
        <v>35.000184535892231</v>
      </c>
      <c r="Q35" t="str">
        <f t="shared" si="2"/>
        <v>theater</v>
      </c>
      <c r="R35" t="str">
        <f t="shared" si="3"/>
        <v>plays</v>
      </c>
      <c r="S35" s="12">
        <f t="shared" si="4"/>
        <v>41917.208333333336</v>
      </c>
      <c r="T35" s="12">
        <f t="shared" si="5"/>
        <v>41954.25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6">
        <f t="shared" si="0"/>
        <v>150.81</v>
      </c>
      <c r="P36" s="8">
        <f t="shared" si="1"/>
        <v>85</v>
      </c>
      <c r="Q36" t="str">
        <f t="shared" si="2"/>
        <v>film &amp; video</v>
      </c>
      <c r="R36" t="str">
        <f t="shared" si="3"/>
        <v>documentary</v>
      </c>
      <c r="S36" s="12">
        <f t="shared" si="4"/>
        <v>42817.208333333328</v>
      </c>
      <c r="T36" s="12">
        <f t="shared" si="5"/>
        <v>42822.208333333328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6">
        <f t="shared" si="0"/>
        <v>150.30000000000001</v>
      </c>
      <c r="P37" s="8">
        <f t="shared" si="1"/>
        <v>95.993893129770996</v>
      </c>
      <c r="Q37" t="str">
        <f t="shared" si="2"/>
        <v>film &amp; video</v>
      </c>
      <c r="R37" t="str">
        <f t="shared" si="3"/>
        <v>drama</v>
      </c>
      <c r="S37" s="12">
        <f t="shared" si="4"/>
        <v>43484.25</v>
      </c>
      <c r="T37" s="12">
        <f t="shared" si="5"/>
        <v>43526.25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6">
        <f t="shared" si="0"/>
        <v>157.29</v>
      </c>
      <c r="P38" s="8">
        <f t="shared" si="1"/>
        <v>68.8125</v>
      </c>
      <c r="Q38" t="str">
        <f t="shared" si="2"/>
        <v>theater</v>
      </c>
      <c r="R38" t="str">
        <f t="shared" si="3"/>
        <v>plays</v>
      </c>
      <c r="S38" s="12">
        <f t="shared" si="4"/>
        <v>40600.25</v>
      </c>
      <c r="T38" s="12">
        <f t="shared" si="5"/>
        <v>40625.208333333336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6">
        <f t="shared" si="0"/>
        <v>139.99</v>
      </c>
      <c r="P39" s="8">
        <f t="shared" si="1"/>
        <v>105.97196261682242</v>
      </c>
      <c r="Q39" t="str">
        <f t="shared" si="2"/>
        <v>publishing</v>
      </c>
      <c r="R39" t="str">
        <f t="shared" si="3"/>
        <v>fiction</v>
      </c>
      <c r="S39" s="12">
        <f t="shared" si="4"/>
        <v>43744.208333333328</v>
      </c>
      <c r="T39" s="12">
        <f t="shared" si="5"/>
        <v>43777.25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6">
        <f t="shared" si="0"/>
        <v>325.32</v>
      </c>
      <c r="P40" s="8">
        <f t="shared" si="1"/>
        <v>75.261194029850742</v>
      </c>
      <c r="Q40" t="str">
        <f t="shared" si="2"/>
        <v>photography</v>
      </c>
      <c r="R40" t="str">
        <f t="shared" si="3"/>
        <v>photography books</v>
      </c>
      <c r="S40" s="12">
        <f t="shared" si="4"/>
        <v>40469.208333333336</v>
      </c>
      <c r="T40" s="12">
        <f t="shared" si="5"/>
        <v>40474.208333333336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6">
        <f t="shared" si="0"/>
        <v>50.78</v>
      </c>
      <c r="P41" s="8">
        <f t="shared" si="1"/>
        <v>57.125</v>
      </c>
      <c r="Q41" t="str">
        <f t="shared" si="2"/>
        <v>theater</v>
      </c>
      <c r="R41" t="str">
        <f t="shared" si="3"/>
        <v>plays</v>
      </c>
      <c r="S41" s="12">
        <f t="shared" si="4"/>
        <v>41330.25</v>
      </c>
      <c r="T41" s="12">
        <f t="shared" si="5"/>
        <v>41344.208333333336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6">
        <f t="shared" si="0"/>
        <v>169.07</v>
      </c>
      <c r="P42" s="8">
        <f t="shared" si="1"/>
        <v>75.141414141414145</v>
      </c>
      <c r="Q42" t="str">
        <f t="shared" si="2"/>
        <v>technology</v>
      </c>
      <c r="R42" t="str">
        <f t="shared" si="3"/>
        <v>wearables</v>
      </c>
      <c r="S42" s="12">
        <f t="shared" si="4"/>
        <v>40334.208333333336</v>
      </c>
      <c r="T42" s="12">
        <f t="shared" si="5"/>
        <v>40353.208333333336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6">
        <f t="shared" si="0"/>
        <v>212.93</v>
      </c>
      <c r="P43" s="8">
        <f t="shared" si="1"/>
        <v>107.42342342342343</v>
      </c>
      <c r="Q43" t="str">
        <f t="shared" si="2"/>
        <v>music</v>
      </c>
      <c r="R43" t="str">
        <f t="shared" si="3"/>
        <v>rock</v>
      </c>
      <c r="S43" s="12">
        <f t="shared" si="4"/>
        <v>41156.208333333336</v>
      </c>
      <c r="T43" s="12">
        <f t="shared" si="5"/>
        <v>41182.208333333336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6">
        <f t="shared" si="0"/>
        <v>443.94</v>
      </c>
      <c r="P44" s="8">
        <f t="shared" si="1"/>
        <v>35.995495495495497</v>
      </c>
      <c r="Q44" t="str">
        <f t="shared" si="2"/>
        <v>food</v>
      </c>
      <c r="R44" t="str">
        <f t="shared" si="3"/>
        <v>food trucks</v>
      </c>
      <c r="S44" s="12">
        <f t="shared" si="4"/>
        <v>40728.208333333336</v>
      </c>
      <c r="T44" s="12">
        <f t="shared" si="5"/>
        <v>40737.208333333336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6">
        <f t="shared" si="0"/>
        <v>185.94</v>
      </c>
      <c r="P45" s="8">
        <f t="shared" si="1"/>
        <v>26.998873148744366</v>
      </c>
      <c r="Q45" t="str">
        <f t="shared" si="2"/>
        <v>publishing</v>
      </c>
      <c r="R45" t="str">
        <f t="shared" si="3"/>
        <v>radio &amp; podcasts</v>
      </c>
      <c r="S45" s="12">
        <f t="shared" si="4"/>
        <v>41844.208333333336</v>
      </c>
      <c r="T45" s="12">
        <f t="shared" si="5"/>
        <v>41860.208333333336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6">
        <f t="shared" si="0"/>
        <v>658.81</v>
      </c>
      <c r="P46" s="8">
        <f t="shared" si="1"/>
        <v>107.56122448979592</v>
      </c>
      <c r="Q46" t="str">
        <f t="shared" si="2"/>
        <v>publishing</v>
      </c>
      <c r="R46" t="str">
        <f t="shared" si="3"/>
        <v>fiction</v>
      </c>
      <c r="S46" s="12">
        <f t="shared" si="4"/>
        <v>43541.208333333328</v>
      </c>
      <c r="T46" s="12">
        <f t="shared" si="5"/>
        <v>43542.208333333328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6">
        <f t="shared" si="0"/>
        <v>47.68</v>
      </c>
      <c r="P47" s="8">
        <f t="shared" si="1"/>
        <v>94.375</v>
      </c>
      <c r="Q47" t="str">
        <f t="shared" si="2"/>
        <v>theater</v>
      </c>
      <c r="R47" t="str">
        <f t="shared" si="3"/>
        <v>plays</v>
      </c>
      <c r="S47" s="12">
        <f t="shared" si="4"/>
        <v>42676.208333333328</v>
      </c>
      <c r="T47" s="12">
        <f t="shared" si="5"/>
        <v>42691.25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6">
        <f t="shared" si="0"/>
        <v>114.78</v>
      </c>
      <c r="P48" s="8">
        <f t="shared" si="1"/>
        <v>46.163043478260867</v>
      </c>
      <c r="Q48" t="str">
        <f t="shared" si="2"/>
        <v>music</v>
      </c>
      <c r="R48" t="str">
        <f t="shared" si="3"/>
        <v>rock</v>
      </c>
      <c r="S48" s="12">
        <f t="shared" si="4"/>
        <v>40367.208333333336</v>
      </c>
      <c r="T48" s="12">
        <f t="shared" si="5"/>
        <v>40390.208333333336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6">
        <f t="shared" si="0"/>
        <v>475.27</v>
      </c>
      <c r="P49" s="8">
        <f t="shared" si="1"/>
        <v>47.845637583892618</v>
      </c>
      <c r="Q49" t="str">
        <f t="shared" si="2"/>
        <v>theater</v>
      </c>
      <c r="R49" t="str">
        <f t="shared" si="3"/>
        <v>plays</v>
      </c>
      <c r="S49" s="12">
        <f t="shared" si="4"/>
        <v>41727.208333333336</v>
      </c>
      <c r="T49" s="12">
        <f t="shared" si="5"/>
        <v>41757.208333333336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6">
        <f t="shared" si="0"/>
        <v>386.97</v>
      </c>
      <c r="P50" s="8">
        <f t="shared" si="1"/>
        <v>53.007815713698065</v>
      </c>
      <c r="Q50" t="str">
        <f t="shared" si="2"/>
        <v>theater</v>
      </c>
      <c r="R50" t="str">
        <f t="shared" si="3"/>
        <v>plays</v>
      </c>
      <c r="S50" s="12">
        <f t="shared" si="4"/>
        <v>42180.208333333328</v>
      </c>
      <c r="T50" s="12">
        <f t="shared" si="5"/>
        <v>42192.208333333328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6">
        <f t="shared" si="0"/>
        <v>189.63</v>
      </c>
      <c r="P51" s="8">
        <f t="shared" si="1"/>
        <v>45.059405940594061</v>
      </c>
      <c r="Q51" t="str">
        <f t="shared" si="2"/>
        <v>music</v>
      </c>
      <c r="R51" t="str">
        <f t="shared" si="3"/>
        <v>rock</v>
      </c>
      <c r="S51" s="12">
        <f t="shared" si="4"/>
        <v>43758.208333333328</v>
      </c>
      <c r="T51" s="12">
        <f t="shared" si="5"/>
        <v>43803.25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6">
        <f t="shared" si="0"/>
        <v>2</v>
      </c>
      <c r="P52" s="8">
        <f t="shared" si="1"/>
        <v>2</v>
      </c>
      <c r="Q52" t="str">
        <f t="shared" si="2"/>
        <v>music</v>
      </c>
      <c r="R52" t="str">
        <f t="shared" si="3"/>
        <v>metal</v>
      </c>
      <c r="S52" s="12">
        <f t="shared" si="4"/>
        <v>41487.208333333336</v>
      </c>
      <c r="T52" s="12">
        <f t="shared" si="5"/>
        <v>41515.208333333336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6">
        <f t="shared" si="0"/>
        <v>91.87</v>
      </c>
      <c r="P53" s="8">
        <f t="shared" si="1"/>
        <v>99.006816632583508</v>
      </c>
      <c r="Q53" t="str">
        <f t="shared" si="2"/>
        <v>technology</v>
      </c>
      <c r="R53" t="str">
        <f t="shared" si="3"/>
        <v>wearables</v>
      </c>
      <c r="S53" s="12">
        <f t="shared" si="4"/>
        <v>40995.208333333336</v>
      </c>
      <c r="T53" s="12">
        <f t="shared" si="5"/>
        <v>41011.208333333336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6">
        <f t="shared" si="0"/>
        <v>34.15</v>
      </c>
      <c r="P54" s="8">
        <f t="shared" si="1"/>
        <v>32.786666666666669</v>
      </c>
      <c r="Q54" t="str">
        <f t="shared" si="2"/>
        <v>theater</v>
      </c>
      <c r="R54" t="str">
        <f t="shared" si="3"/>
        <v>plays</v>
      </c>
      <c r="S54" s="12">
        <f t="shared" si="4"/>
        <v>40436.208333333336</v>
      </c>
      <c r="T54" s="12">
        <f t="shared" si="5"/>
        <v>40440.208333333336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6">
        <f t="shared" si="0"/>
        <v>140.41</v>
      </c>
      <c r="P55" s="8">
        <f t="shared" si="1"/>
        <v>59.119617224880386</v>
      </c>
      <c r="Q55" t="str">
        <f t="shared" si="2"/>
        <v>film &amp; video</v>
      </c>
      <c r="R55" t="str">
        <f t="shared" si="3"/>
        <v>drama</v>
      </c>
      <c r="S55" s="12">
        <f t="shared" si="4"/>
        <v>41779.208333333336</v>
      </c>
      <c r="T55" s="12">
        <f t="shared" si="5"/>
        <v>41818.208333333336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6">
        <f t="shared" si="0"/>
        <v>89.87</v>
      </c>
      <c r="P56" s="8">
        <f t="shared" si="1"/>
        <v>44.93333333333333</v>
      </c>
      <c r="Q56" t="str">
        <f t="shared" si="2"/>
        <v>technology</v>
      </c>
      <c r="R56" t="str">
        <f t="shared" si="3"/>
        <v>wearables</v>
      </c>
      <c r="S56" s="12">
        <f t="shared" si="4"/>
        <v>43170.25</v>
      </c>
      <c r="T56" s="12">
        <f t="shared" si="5"/>
        <v>43176.208333333328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6">
        <f t="shared" si="0"/>
        <v>177.97</v>
      </c>
      <c r="P57" s="8">
        <f t="shared" si="1"/>
        <v>89.664122137404576</v>
      </c>
      <c r="Q57" t="str">
        <f t="shared" si="2"/>
        <v>music</v>
      </c>
      <c r="R57" t="str">
        <f t="shared" si="3"/>
        <v>jazz</v>
      </c>
      <c r="S57" s="12">
        <f t="shared" si="4"/>
        <v>43311.208333333328</v>
      </c>
      <c r="T57" s="12">
        <f t="shared" si="5"/>
        <v>43316.208333333328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6">
        <f t="shared" si="0"/>
        <v>143.66</v>
      </c>
      <c r="P58" s="8">
        <f t="shared" si="1"/>
        <v>70.079268292682926</v>
      </c>
      <c r="Q58" t="str">
        <f t="shared" si="2"/>
        <v>technology</v>
      </c>
      <c r="R58" t="str">
        <f t="shared" si="3"/>
        <v>wearables</v>
      </c>
      <c r="S58" s="12">
        <f t="shared" si="4"/>
        <v>42014.25</v>
      </c>
      <c r="T58" s="12">
        <f t="shared" si="5"/>
        <v>42021.25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6">
        <f t="shared" si="0"/>
        <v>215.28</v>
      </c>
      <c r="P59" s="8">
        <f t="shared" si="1"/>
        <v>31.059701492537314</v>
      </c>
      <c r="Q59" t="str">
        <f t="shared" si="2"/>
        <v>games</v>
      </c>
      <c r="R59" t="str">
        <f t="shared" si="3"/>
        <v>video games</v>
      </c>
      <c r="S59" s="12">
        <f t="shared" si="4"/>
        <v>42979.208333333328</v>
      </c>
      <c r="T59" s="12">
        <f t="shared" si="5"/>
        <v>42991.208333333328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6">
        <f t="shared" si="0"/>
        <v>227.11</v>
      </c>
      <c r="P60" s="8">
        <f t="shared" si="1"/>
        <v>29.061611374407583</v>
      </c>
      <c r="Q60" t="str">
        <f t="shared" si="2"/>
        <v>theater</v>
      </c>
      <c r="R60" t="str">
        <f t="shared" si="3"/>
        <v>plays</v>
      </c>
      <c r="S60" s="12">
        <f t="shared" si="4"/>
        <v>42268.208333333328</v>
      </c>
      <c r="T60" s="12">
        <f t="shared" si="5"/>
        <v>42281.208333333328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6">
        <f t="shared" si="0"/>
        <v>275.07</v>
      </c>
      <c r="P61" s="8">
        <f t="shared" si="1"/>
        <v>30.0859375</v>
      </c>
      <c r="Q61" t="str">
        <f t="shared" si="2"/>
        <v>theater</v>
      </c>
      <c r="R61" t="str">
        <f t="shared" si="3"/>
        <v>plays</v>
      </c>
      <c r="S61" s="12">
        <f t="shared" si="4"/>
        <v>42898.208333333328</v>
      </c>
      <c r="T61" s="12">
        <f t="shared" si="5"/>
        <v>42913.208333333328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6">
        <f t="shared" si="0"/>
        <v>144.37</v>
      </c>
      <c r="P62" s="8">
        <f t="shared" si="1"/>
        <v>84.998125000000002</v>
      </c>
      <c r="Q62" t="str">
        <f t="shared" si="2"/>
        <v>theater</v>
      </c>
      <c r="R62" t="str">
        <f t="shared" si="3"/>
        <v>plays</v>
      </c>
      <c r="S62" s="12">
        <f t="shared" si="4"/>
        <v>41107.208333333336</v>
      </c>
      <c r="T62" s="12">
        <f t="shared" si="5"/>
        <v>41110.208333333336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6">
        <f t="shared" si="0"/>
        <v>92.75</v>
      </c>
      <c r="P63" s="8">
        <f t="shared" si="1"/>
        <v>82.001775410563695</v>
      </c>
      <c r="Q63" t="str">
        <f t="shared" si="2"/>
        <v>theater</v>
      </c>
      <c r="R63" t="str">
        <f t="shared" si="3"/>
        <v>plays</v>
      </c>
      <c r="S63" s="12">
        <f t="shared" si="4"/>
        <v>40595.25</v>
      </c>
      <c r="T63" s="12">
        <f t="shared" si="5"/>
        <v>40635.208333333336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6">
        <f t="shared" si="0"/>
        <v>722.6</v>
      </c>
      <c r="P64" s="8">
        <f t="shared" si="1"/>
        <v>58.040160642570278</v>
      </c>
      <c r="Q64" t="str">
        <f t="shared" si="2"/>
        <v>technology</v>
      </c>
      <c r="R64" t="str">
        <f t="shared" si="3"/>
        <v>web</v>
      </c>
      <c r="S64" s="12">
        <f t="shared" si="4"/>
        <v>42160.208333333328</v>
      </c>
      <c r="T64" s="12">
        <f t="shared" si="5"/>
        <v>42161.208333333328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6">
        <f t="shared" si="0"/>
        <v>11.85</v>
      </c>
      <c r="P65" s="8">
        <f t="shared" si="1"/>
        <v>111.4</v>
      </c>
      <c r="Q65" t="str">
        <f t="shared" si="2"/>
        <v>theater</v>
      </c>
      <c r="R65" t="str">
        <f t="shared" si="3"/>
        <v>plays</v>
      </c>
      <c r="S65" s="12">
        <f t="shared" si="4"/>
        <v>42853.208333333328</v>
      </c>
      <c r="T65" s="12">
        <f t="shared" si="5"/>
        <v>42859.208333333328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6">
        <f t="shared" si="0"/>
        <v>97.64</v>
      </c>
      <c r="P66" s="8">
        <f t="shared" si="1"/>
        <v>71.94736842105263</v>
      </c>
      <c r="Q66" t="str">
        <f t="shared" si="2"/>
        <v>technology</v>
      </c>
      <c r="R66" t="str">
        <f t="shared" si="3"/>
        <v>web</v>
      </c>
      <c r="S66" s="12">
        <f t="shared" si="4"/>
        <v>43283.208333333328</v>
      </c>
      <c r="T66" s="12">
        <f t="shared" si="5"/>
        <v>43298.208333333328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6">
        <f t="shared" ref="O67:O130" si="6">ROUND(((E67/D67)*100), 2)</f>
        <v>236.15</v>
      </c>
      <c r="P67" s="8">
        <f t="shared" ref="P67:P130" si="7">IFERROR((AVERAGE(E67/G67)), 0)</f>
        <v>61.038135593220339</v>
      </c>
      <c r="Q67" t="str">
        <f t="shared" ref="Q67:Q130" si="8">LEFT(N67, SEARCH("/", N67)-1)</f>
        <v>theater</v>
      </c>
      <c r="R67" t="str">
        <f t="shared" ref="R67:R130" si="9">RIGHT(N67,LEN(N67)-SEARCH("/", N67))</f>
        <v>plays</v>
      </c>
      <c r="S67" s="12">
        <f t="shared" ref="S67:S130" si="10" xml:space="preserve"> (((J67/60)/60)/24)+DATE(1970,1,1)</f>
        <v>40570.25</v>
      </c>
      <c r="T67" s="12">
        <f t="shared" ref="T67:T130" si="11" xml:space="preserve"> (((K67/60)/60)/24)+DATE(1970,1,1)</f>
        <v>40577.25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6">
        <f t="shared" si="6"/>
        <v>45.07</v>
      </c>
      <c r="P68" s="8">
        <f t="shared" si="7"/>
        <v>108.91666666666667</v>
      </c>
      <c r="Q68" t="str">
        <f t="shared" si="8"/>
        <v>theater</v>
      </c>
      <c r="R68" t="str">
        <f t="shared" si="9"/>
        <v>plays</v>
      </c>
      <c r="S68" s="12">
        <f t="shared" si="10"/>
        <v>42102.208333333328</v>
      </c>
      <c r="T68" s="12">
        <f t="shared" si="11"/>
        <v>42107.208333333328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6">
        <f t="shared" si="6"/>
        <v>162.38999999999999</v>
      </c>
      <c r="P69" s="8">
        <f t="shared" si="7"/>
        <v>29.001722017220171</v>
      </c>
      <c r="Q69" t="str">
        <f t="shared" si="8"/>
        <v>technology</v>
      </c>
      <c r="R69" t="str">
        <f t="shared" si="9"/>
        <v>wearables</v>
      </c>
      <c r="S69" s="12">
        <f t="shared" si="10"/>
        <v>40203.25</v>
      </c>
      <c r="T69" s="12">
        <f t="shared" si="11"/>
        <v>40208.25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6">
        <f t="shared" si="6"/>
        <v>254.53</v>
      </c>
      <c r="P70" s="8">
        <f t="shared" si="7"/>
        <v>58.975609756097562</v>
      </c>
      <c r="Q70" t="str">
        <f t="shared" si="8"/>
        <v>theater</v>
      </c>
      <c r="R70" t="str">
        <f t="shared" si="9"/>
        <v>plays</v>
      </c>
      <c r="S70" s="12">
        <f t="shared" si="10"/>
        <v>42943.208333333328</v>
      </c>
      <c r="T70" s="12">
        <f t="shared" si="11"/>
        <v>42990.208333333328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6">
        <f t="shared" si="6"/>
        <v>24.06</v>
      </c>
      <c r="P71" s="8">
        <f t="shared" si="7"/>
        <v>111.82352941176471</v>
      </c>
      <c r="Q71" t="str">
        <f t="shared" si="8"/>
        <v>theater</v>
      </c>
      <c r="R71" t="str">
        <f t="shared" si="9"/>
        <v>plays</v>
      </c>
      <c r="S71" s="12">
        <f t="shared" si="10"/>
        <v>40531.25</v>
      </c>
      <c r="T71" s="12">
        <f t="shared" si="11"/>
        <v>40565.25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6">
        <f t="shared" si="6"/>
        <v>123.74</v>
      </c>
      <c r="P72" s="8">
        <f t="shared" si="7"/>
        <v>63.995555555555555</v>
      </c>
      <c r="Q72" t="str">
        <f t="shared" si="8"/>
        <v>theater</v>
      </c>
      <c r="R72" t="str">
        <f t="shared" si="9"/>
        <v>plays</v>
      </c>
      <c r="S72" s="12">
        <f t="shared" si="10"/>
        <v>40484.208333333336</v>
      </c>
      <c r="T72" s="12">
        <f t="shared" si="11"/>
        <v>40533.25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6">
        <f t="shared" si="6"/>
        <v>108.07</v>
      </c>
      <c r="P73" s="8">
        <f t="shared" si="7"/>
        <v>85.315789473684205</v>
      </c>
      <c r="Q73" t="str">
        <f t="shared" si="8"/>
        <v>theater</v>
      </c>
      <c r="R73" t="str">
        <f t="shared" si="9"/>
        <v>plays</v>
      </c>
      <c r="S73" s="12">
        <f t="shared" si="10"/>
        <v>43799.25</v>
      </c>
      <c r="T73" s="12">
        <f t="shared" si="11"/>
        <v>43803.25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6">
        <f t="shared" si="6"/>
        <v>670.33</v>
      </c>
      <c r="P74" s="8">
        <f t="shared" si="7"/>
        <v>74.481481481481481</v>
      </c>
      <c r="Q74" t="str">
        <f t="shared" si="8"/>
        <v>film &amp; video</v>
      </c>
      <c r="R74" t="str">
        <f t="shared" si="9"/>
        <v>animation</v>
      </c>
      <c r="S74" s="12">
        <f t="shared" si="10"/>
        <v>42186.208333333328</v>
      </c>
      <c r="T74" s="12">
        <f t="shared" si="11"/>
        <v>42222.208333333328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6">
        <f t="shared" si="6"/>
        <v>660.93</v>
      </c>
      <c r="P75" s="8">
        <f t="shared" si="7"/>
        <v>105.14772727272727</v>
      </c>
      <c r="Q75" t="str">
        <f t="shared" si="8"/>
        <v>music</v>
      </c>
      <c r="R75" t="str">
        <f t="shared" si="9"/>
        <v>jazz</v>
      </c>
      <c r="S75" s="12">
        <f t="shared" si="10"/>
        <v>42701.25</v>
      </c>
      <c r="T75" s="12">
        <f t="shared" si="11"/>
        <v>42704.25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6">
        <f t="shared" si="6"/>
        <v>122.46</v>
      </c>
      <c r="P76" s="8">
        <f t="shared" si="7"/>
        <v>56.188235294117646</v>
      </c>
      <c r="Q76" t="str">
        <f t="shared" si="8"/>
        <v>music</v>
      </c>
      <c r="R76" t="str">
        <f t="shared" si="9"/>
        <v>metal</v>
      </c>
      <c r="S76" s="12">
        <f t="shared" si="10"/>
        <v>42456.208333333328</v>
      </c>
      <c r="T76" s="12">
        <f t="shared" si="11"/>
        <v>42457.208333333328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6">
        <f t="shared" si="6"/>
        <v>150.58000000000001</v>
      </c>
      <c r="P77" s="8">
        <f t="shared" si="7"/>
        <v>85.917647058823533</v>
      </c>
      <c r="Q77" t="str">
        <f t="shared" si="8"/>
        <v>photography</v>
      </c>
      <c r="R77" t="str">
        <f t="shared" si="9"/>
        <v>photography books</v>
      </c>
      <c r="S77" s="12">
        <f t="shared" si="10"/>
        <v>43296.208333333328</v>
      </c>
      <c r="T77" s="12">
        <f t="shared" si="11"/>
        <v>43304.208333333328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6">
        <f t="shared" si="6"/>
        <v>78.11</v>
      </c>
      <c r="P78" s="8">
        <f t="shared" si="7"/>
        <v>57.00296912114014</v>
      </c>
      <c r="Q78" t="str">
        <f t="shared" si="8"/>
        <v>theater</v>
      </c>
      <c r="R78" t="str">
        <f t="shared" si="9"/>
        <v>plays</v>
      </c>
      <c r="S78" s="12">
        <f t="shared" si="10"/>
        <v>42027.25</v>
      </c>
      <c r="T78" s="12">
        <f t="shared" si="11"/>
        <v>42076.208333333328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6">
        <f t="shared" si="6"/>
        <v>46.95</v>
      </c>
      <c r="P79" s="8">
        <f t="shared" si="7"/>
        <v>79.642857142857139</v>
      </c>
      <c r="Q79" t="str">
        <f t="shared" si="8"/>
        <v>film &amp; video</v>
      </c>
      <c r="R79" t="str">
        <f t="shared" si="9"/>
        <v>animation</v>
      </c>
      <c r="S79" s="12">
        <f t="shared" si="10"/>
        <v>40448.208333333336</v>
      </c>
      <c r="T79" s="12">
        <f t="shared" si="11"/>
        <v>40462.208333333336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6">
        <f t="shared" si="6"/>
        <v>300.8</v>
      </c>
      <c r="P80" s="8">
        <f t="shared" si="7"/>
        <v>41.018181818181816</v>
      </c>
      <c r="Q80" t="str">
        <f t="shared" si="8"/>
        <v>publishing</v>
      </c>
      <c r="R80" t="str">
        <f t="shared" si="9"/>
        <v>translations</v>
      </c>
      <c r="S80" s="12">
        <f t="shared" si="10"/>
        <v>43206.208333333328</v>
      </c>
      <c r="T80" s="12">
        <f t="shared" si="11"/>
        <v>43207.208333333328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6">
        <f t="shared" si="6"/>
        <v>69.599999999999994</v>
      </c>
      <c r="P81" s="8">
        <f t="shared" si="7"/>
        <v>48.004773269689736</v>
      </c>
      <c r="Q81" t="str">
        <f t="shared" si="8"/>
        <v>theater</v>
      </c>
      <c r="R81" t="str">
        <f t="shared" si="9"/>
        <v>plays</v>
      </c>
      <c r="S81" s="12">
        <f t="shared" si="10"/>
        <v>43267.208333333328</v>
      </c>
      <c r="T81" s="12">
        <f t="shared" si="11"/>
        <v>43272.208333333328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6">
        <f t="shared" si="6"/>
        <v>637.45000000000005</v>
      </c>
      <c r="P82" s="8">
        <f t="shared" si="7"/>
        <v>55.212598425196852</v>
      </c>
      <c r="Q82" t="str">
        <f t="shared" si="8"/>
        <v>games</v>
      </c>
      <c r="R82" t="str">
        <f t="shared" si="9"/>
        <v>video games</v>
      </c>
      <c r="S82" s="12">
        <f t="shared" si="10"/>
        <v>42976.208333333328</v>
      </c>
      <c r="T82" s="12">
        <f t="shared" si="11"/>
        <v>43006.208333333328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6">
        <f t="shared" si="6"/>
        <v>225.34</v>
      </c>
      <c r="P83" s="8">
        <f t="shared" si="7"/>
        <v>92.109489051094897</v>
      </c>
      <c r="Q83" t="str">
        <f t="shared" si="8"/>
        <v>music</v>
      </c>
      <c r="R83" t="str">
        <f t="shared" si="9"/>
        <v>rock</v>
      </c>
      <c r="S83" s="12">
        <f t="shared" si="10"/>
        <v>43062.25</v>
      </c>
      <c r="T83" s="12">
        <f t="shared" si="11"/>
        <v>43087.25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6">
        <f t="shared" si="6"/>
        <v>1497.3</v>
      </c>
      <c r="P84" s="8">
        <f t="shared" si="7"/>
        <v>83.183333333333337</v>
      </c>
      <c r="Q84" t="str">
        <f t="shared" si="8"/>
        <v>games</v>
      </c>
      <c r="R84" t="str">
        <f t="shared" si="9"/>
        <v>video games</v>
      </c>
      <c r="S84" s="12">
        <f t="shared" si="10"/>
        <v>43482.25</v>
      </c>
      <c r="T84" s="12">
        <f t="shared" si="11"/>
        <v>43489.25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6">
        <f t="shared" si="6"/>
        <v>37.590000000000003</v>
      </c>
      <c r="P85" s="8">
        <f t="shared" si="7"/>
        <v>39.996000000000002</v>
      </c>
      <c r="Q85" t="str">
        <f t="shared" si="8"/>
        <v>music</v>
      </c>
      <c r="R85" t="str">
        <f t="shared" si="9"/>
        <v>electric music</v>
      </c>
      <c r="S85" s="12">
        <f t="shared" si="10"/>
        <v>42579.208333333328</v>
      </c>
      <c r="T85" s="12">
        <f t="shared" si="11"/>
        <v>42601.208333333328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6">
        <f t="shared" si="6"/>
        <v>132.37</v>
      </c>
      <c r="P86" s="8">
        <f t="shared" si="7"/>
        <v>111.1336898395722</v>
      </c>
      <c r="Q86" t="str">
        <f t="shared" si="8"/>
        <v>technology</v>
      </c>
      <c r="R86" t="str">
        <f t="shared" si="9"/>
        <v>wearables</v>
      </c>
      <c r="S86" s="12">
        <f t="shared" si="10"/>
        <v>41118.208333333336</v>
      </c>
      <c r="T86" s="12">
        <f t="shared" si="11"/>
        <v>41128.208333333336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6">
        <f t="shared" si="6"/>
        <v>131.22</v>
      </c>
      <c r="P87" s="8">
        <f t="shared" si="7"/>
        <v>90.563380281690144</v>
      </c>
      <c r="Q87" t="str">
        <f t="shared" si="8"/>
        <v>music</v>
      </c>
      <c r="R87" t="str">
        <f t="shared" si="9"/>
        <v>indie rock</v>
      </c>
      <c r="S87" s="12">
        <f t="shared" si="10"/>
        <v>40797.208333333336</v>
      </c>
      <c r="T87" s="12">
        <f t="shared" si="11"/>
        <v>40805.208333333336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6">
        <f t="shared" si="6"/>
        <v>167.64</v>
      </c>
      <c r="P88" s="8">
        <f t="shared" si="7"/>
        <v>61.108374384236456</v>
      </c>
      <c r="Q88" t="str">
        <f t="shared" si="8"/>
        <v>theater</v>
      </c>
      <c r="R88" t="str">
        <f t="shared" si="9"/>
        <v>plays</v>
      </c>
      <c r="S88" s="12">
        <f t="shared" si="10"/>
        <v>42128.208333333328</v>
      </c>
      <c r="T88" s="12">
        <f t="shared" si="11"/>
        <v>42141.208333333328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6">
        <f t="shared" si="6"/>
        <v>61.98</v>
      </c>
      <c r="P89" s="8">
        <f t="shared" si="7"/>
        <v>83.022941970310384</v>
      </c>
      <c r="Q89" t="str">
        <f t="shared" si="8"/>
        <v>music</v>
      </c>
      <c r="R89" t="str">
        <f t="shared" si="9"/>
        <v>rock</v>
      </c>
      <c r="S89" s="12">
        <f t="shared" si="10"/>
        <v>40610.25</v>
      </c>
      <c r="T89" s="12">
        <f t="shared" si="11"/>
        <v>40621.208333333336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6">
        <f t="shared" si="6"/>
        <v>260.75</v>
      </c>
      <c r="P90" s="8">
        <f t="shared" si="7"/>
        <v>110.76106194690266</v>
      </c>
      <c r="Q90" t="str">
        <f t="shared" si="8"/>
        <v>publishing</v>
      </c>
      <c r="R90" t="str">
        <f t="shared" si="9"/>
        <v>translations</v>
      </c>
      <c r="S90" s="12">
        <f t="shared" si="10"/>
        <v>42110.208333333328</v>
      </c>
      <c r="T90" s="12">
        <f t="shared" si="11"/>
        <v>42132.208333333328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6">
        <f t="shared" si="6"/>
        <v>252.59</v>
      </c>
      <c r="P91" s="8">
        <f t="shared" si="7"/>
        <v>89.458333333333329</v>
      </c>
      <c r="Q91" t="str">
        <f t="shared" si="8"/>
        <v>theater</v>
      </c>
      <c r="R91" t="str">
        <f t="shared" si="9"/>
        <v>plays</v>
      </c>
      <c r="S91" s="12">
        <f t="shared" si="10"/>
        <v>40283.208333333336</v>
      </c>
      <c r="T91" s="12">
        <f t="shared" si="11"/>
        <v>40285.208333333336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6">
        <f t="shared" si="6"/>
        <v>78.62</v>
      </c>
      <c r="P92" s="8">
        <f t="shared" si="7"/>
        <v>57.849056603773583</v>
      </c>
      <c r="Q92" t="str">
        <f t="shared" si="8"/>
        <v>theater</v>
      </c>
      <c r="R92" t="str">
        <f t="shared" si="9"/>
        <v>plays</v>
      </c>
      <c r="S92" s="12">
        <f t="shared" si="10"/>
        <v>42425.25</v>
      </c>
      <c r="T92" s="12">
        <f t="shared" si="11"/>
        <v>42425.25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6">
        <f t="shared" si="6"/>
        <v>48.4</v>
      </c>
      <c r="P93" s="8">
        <f t="shared" si="7"/>
        <v>109.99705449189985</v>
      </c>
      <c r="Q93" t="str">
        <f t="shared" si="8"/>
        <v>publishing</v>
      </c>
      <c r="R93" t="str">
        <f t="shared" si="9"/>
        <v>translations</v>
      </c>
      <c r="S93" s="12">
        <f t="shared" si="10"/>
        <v>42588.208333333328</v>
      </c>
      <c r="T93" s="12">
        <f t="shared" si="11"/>
        <v>42616.208333333328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6">
        <f t="shared" si="6"/>
        <v>258.88</v>
      </c>
      <c r="P94" s="8">
        <f t="shared" si="7"/>
        <v>103.96586345381526</v>
      </c>
      <c r="Q94" t="str">
        <f t="shared" si="8"/>
        <v>games</v>
      </c>
      <c r="R94" t="str">
        <f t="shared" si="9"/>
        <v>video games</v>
      </c>
      <c r="S94" s="12">
        <f t="shared" si="10"/>
        <v>40352.208333333336</v>
      </c>
      <c r="T94" s="12">
        <f t="shared" si="11"/>
        <v>40353.208333333336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6">
        <f t="shared" si="6"/>
        <v>60.55</v>
      </c>
      <c r="P95" s="8">
        <f t="shared" si="7"/>
        <v>107.99508196721311</v>
      </c>
      <c r="Q95" t="str">
        <f t="shared" si="8"/>
        <v>theater</v>
      </c>
      <c r="R95" t="str">
        <f t="shared" si="9"/>
        <v>plays</v>
      </c>
      <c r="S95" s="12">
        <f t="shared" si="10"/>
        <v>41202.208333333336</v>
      </c>
      <c r="T95" s="12">
        <f t="shared" si="11"/>
        <v>41206.208333333336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6">
        <f t="shared" si="6"/>
        <v>303.69</v>
      </c>
      <c r="P96" s="8">
        <f t="shared" si="7"/>
        <v>48.927777777777777</v>
      </c>
      <c r="Q96" t="str">
        <f t="shared" si="8"/>
        <v>technology</v>
      </c>
      <c r="R96" t="str">
        <f t="shared" si="9"/>
        <v>web</v>
      </c>
      <c r="S96" s="12">
        <f t="shared" si="10"/>
        <v>43562.208333333328</v>
      </c>
      <c r="T96" s="12">
        <f t="shared" si="11"/>
        <v>43573.208333333328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6">
        <f t="shared" si="6"/>
        <v>113</v>
      </c>
      <c r="P97" s="8">
        <f t="shared" si="7"/>
        <v>37.666666666666664</v>
      </c>
      <c r="Q97" t="str">
        <f t="shared" si="8"/>
        <v>film &amp; video</v>
      </c>
      <c r="R97" t="str">
        <f t="shared" si="9"/>
        <v>documentary</v>
      </c>
      <c r="S97" s="12">
        <f t="shared" si="10"/>
        <v>43752.208333333328</v>
      </c>
      <c r="T97" s="12">
        <f t="shared" si="11"/>
        <v>43759.208333333328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6">
        <f t="shared" si="6"/>
        <v>217.38</v>
      </c>
      <c r="P98" s="8">
        <f t="shared" si="7"/>
        <v>64.999141999141997</v>
      </c>
      <c r="Q98" t="str">
        <f t="shared" si="8"/>
        <v>theater</v>
      </c>
      <c r="R98" t="str">
        <f t="shared" si="9"/>
        <v>plays</v>
      </c>
      <c r="S98" s="12">
        <f t="shared" si="10"/>
        <v>40612.25</v>
      </c>
      <c r="T98" s="12">
        <f t="shared" si="11"/>
        <v>40625.208333333336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6">
        <f t="shared" si="6"/>
        <v>926.69</v>
      </c>
      <c r="P99" s="8">
        <f t="shared" si="7"/>
        <v>106.61061946902655</v>
      </c>
      <c r="Q99" t="str">
        <f t="shared" si="8"/>
        <v>food</v>
      </c>
      <c r="R99" t="str">
        <f t="shared" si="9"/>
        <v>food trucks</v>
      </c>
      <c r="S99" s="12">
        <f t="shared" si="10"/>
        <v>42180.208333333328</v>
      </c>
      <c r="T99" s="12">
        <f t="shared" si="11"/>
        <v>42234.208333333328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6">
        <f t="shared" si="6"/>
        <v>33.69</v>
      </c>
      <c r="P100" s="8">
        <f t="shared" si="7"/>
        <v>27.009016393442622</v>
      </c>
      <c r="Q100" t="str">
        <f t="shared" si="8"/>
        <v>games</v>
      </c>
      <c r="R100" t="str">
        <f t="shared" si="9"/>
        <v>video games</v>
      </c>
      <c r="S100" s="12">
        <f t="shared" si="10"/>
        <v>42212.208333333328</v>
      </c>
      <c r="T100" s="12">
        <f t="shared" si="11"/>
        <v>42216.208333333328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6">
        <f t="shared" si="6"/>
        <v>196.72</v>
      </c>
      <c r="P101" s="8">
        <f t="shared" si="7"/>
        <v>91.16463414634147</v>
      </c>
      <c r="Q101" t="str">
        <f t="shared" si="8"/>
        <v>theater</v>
      </c>
      <c r="R101" t="str">
        <f t="shared" si="9"/>
        <v>plays</v>
      </c>
      <c r="S101" s="12">
        <f t="shared" si="10"/>
        <v>41968.25</v>
      </c>
      <c r="T101" s="12">
        <f t="shared" si="11"/>
        <v>41997.25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6">
        <f t="shared" si="6"/>
        <v>1</v>
      </c>
      <c r="P102" s="8">
        <f t="shared" si="7"/>
        <v>1</v>
      </c>
      <c r="Q102" t="str">
        <f t="shared" si="8"/>
        <v>theater</v>
      </c>
      <c r="R102" t="str">
        <f t="shared" si="9"/>
        <v>plays</v>
      </c>
      <c r="S102" s="12">
        <f t="shared" si="10"/>
        <v>40835.208333333336</v>
      </c>
      <c r="T102" s="12">
        <f t="shared" si="11"/>
        <v>40853.208333333336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6">
        <f t="shared" si="6"/>
        <v>1021.44</v>
      </c>
      <c r="P103" s="8">
        <f t="shared" si="7"/>
        <v>56.054878048780488</v>
      </c>
      <c r="Q103" t="str">
        <f t="shared" si="8"/>
        <v>music</v>
      </c>
      <c r="R103" t="str">
        <f t="shared" si="9"/>
        <v>electric music</v>
      </c>
      <c r="S103" s="12">
        <f t="shared" si="10"/>
        <v>42056.25</v>
      </c>
      <c r="T103" s="12">
        <f t="shared" si="11"/>
        <v>42063.25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6">
        <f t="shared" si="6"/>
        <v>281.68</v>
      </c>
      <c r="P104" s="8">
        <f t="shared" si="7"/>
        <v>31.017857142857142</v>
      </c>
      <c r="Q104" t="str">
        <f t="shared" si="8"/>
        <v>technology</v>
      </c>
      <c r="R104" t="str">
        <f t="shared" si="9"/>
        <v>wearables</v>
      </c>
      <c r="S104" s="12">
        <f t="shared" si="10"/>
        <v>43234.208333333328</v>
      </c>
      <c r="T104" s="12">
        <f t="shared" si="11"/>
        <v>43241.208333333328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6">
        <f t="shared" si="6"/>
        <v>24.61</v>
      </c>
      <c r="P105" s="8">
        <f t="shared" si="7"/>
        <v>66.513513513513516</v>
      </c>
      <c r="Q105" t="str">
        <f t="shared" si="8"/>
        <v>music</v>
      </c>
      <c r="R105" t="str">
        <f t="shared" si="9"/>
        <v>electric music</v>
      </c>
      <c r="S105" s="12">
        <f t="shared" si="10"/>
        <v>40475.208333333336</v>
      </c>
      <c r="T105" s="12">
        <f t="shared" si="11"/>
        <v>40484.208333333336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6">
        <f t="shared" si="6"/>
        <v>143.13999999999999</v>
      </c>
      <c r="P106" s="8">
        <f t="shared" si="7"/>
        <v>89.005216484089729</v>
      </c>
      <c r="Q106" t="str">
        <f t="shared" si="8"/>
        <v>music</v>
      </c>
      <c r="R106" t="str">
        <f t="shared" si="9"/>
        <v>indie rock</v>
      </c>
      <c r="S106" s="12">
        <f t="shared" si="10"/>
        <v>42878.208333333328</v>
      </c>
      <c r="T106" s="12">
        <f t="shared" si="11"/>
        <v>42879.208333333328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6">
        <f t="shared" si="6"/>
        <v>144.54</v>
      </c>
      <c r="P107" s="8">
        <f t="shared" si="7"/>
        <v>103.46315789473684</v>
      </c>
      <c r="Q107" t="str">
        <f t="shared" si="8"/>
        <v>technology</v>
      </c>
      <c r="R107" t="str">
        <f t="shared" si="9"/>
        <v>web</v>
      </c>
      <c r="S107" s="12">
        <f t="shared" si="10"/>
        <v>41366.208333333336</v>
      </c>
      <c r="T107" s="12">
        <f t="shared" si="11"/>
        <v>41384.208333333336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6">
        <f t="shared" si="6"/>
        <v>359.13</v>
      </c>
      <c r="P108" s="8">
        <f t="shared" si="7"/>
        <v>95.278911564625844</v>
      </c>
      <c r="Q108" t="str">
        <f t="shared" si="8"/>
        <v>theater</v>
      </c>
      <c r="R108" t="str">
        <f t="shared" si="9"/>
        <v>plays</v>
      </c>
      <c r="S108" s="12">
        <f t="shared" si="10"/>
        <v>43716.208333333328</v>
      </c>
      <c r="T108" s="12">
        <f t="shared" si="11"/>
        <v>43721.208333333328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6">
        <f t="shared" si="6"/>
        <v>186.49</v>
      </c>
      <c r="P109" s="8">
        <f t="shared" si="7"/>
        <v>75.895348837209298</v>
      </c>
      <c r="Q109" t="str">
        <f t="shared" si="8"/>
        <v>theater</v>
      </c>
      <c r="R109" t="str">
        <f t="shared" si="9"/>
        <v>plays</v>
      </c>
      <c r="S109" s="12">
        <f t="shared" si="10"/>
        <v>43213.208333333328</v>
      </c>
      <c r="T109" s="12">
        <f t="shared" si="11"/>
        <v>43230.208333333328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6">
        <f t="shared" si="6"/>
        <v>595.27</v>
      </c>
      <c r="P110" s="8">
        <f t="shared" si="7"/>
        <v>107.57831325301204</v>
      </c>
      <c r="Q110" t="str">
        <f t="shared" si="8"/>
        <v>film &amp; video</v>
      </c>
      <c r="R110" t="str">
        <f t="shared" si="9"/>
        <v>documentary</v>
      </c>
      <c r="S110" s="12">
        <f t="shared" si="10"/>
        <v>41005.208333333336</v>
      </c>
      <c r="T110" s="12">
        <f t="shared" si="11"/>
        <v>41042.208333333336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6">
        <f t="shared" si="6"/>
        <v>59.21</v>
      </c>
      <c r="P111" s="8">
        <f t="shared" si="7"/>
        <v>51.31666666666667</v>
      </c>
      <c r="Q111" t="str">
        <f t="shared" si="8"/>
        <v>film &amp; video</v>
      </c>
      <c r="R111" t="str">
        <f t="shared" si="9"/>
        <v>television</v>
      </c>
      <c r="S111" s="12">
        <f t="shared" si="10"/>
        <v>41651.25</v>
      </c>
      <c r="T111" s="12">
        <f t="shared" si="11"/>
        <v>41653.25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6">
        <f t="shared" si="6"/>
        <v>14.96</v>
      </c>
      <c r="P112" s="8">
        <f t="shared" si="7"/>
        <v>71.983108108108112</v>
      </c>
      <c r="Q112" t="str">
        <f t="shared" si="8"/>
        <v>food</v>
      </c>
      <c r="R112" t="str">
        <f t="shared" si="9"/>
        <v>food trucks</v>
      </c>
      <c r="S112" s="12">
        <f t="shared" si="10"/>
        <v>43354.208333333328</v>
      </c>
      <c r="T112" s="12">
        <f t="shared" si="11"/>
        <v>43373.208333333328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6">
        <f t="shared" si="6"/>
        <v>119.96</v>
      </c>
      <c r="P113" s="8">
        <f t="shared" si="7"/>
        <v>108.95414201183432</v>
      </c>
      <c r="Q113" t="str">
        <f t="shared" si="8"/>
        <v>publishing</v>
      </c>
      <c r="R113" t="str">
        <f t="shared" si="9"/>
        <v>radio &amp; podcasts</v>
      </c>
      <c r="S113" s="12">
        <f t="shared" si="10"/>
        <v>41174.208333333336</v>
      </c>
      <c r="T113" s="12">
        <f t="shared" si="11"/>
        <v>41180.208333333336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6">
        <f t="shared" si="6"/>
        <v>268.83</v>
      </c>
      <c r="P114" s="8">
        <f t="shared" si="7"/>
        <v>35</v>
      </c>
      <c r="Q114" t="str">
        <f t="shared" si="8"/>
        <v>technology</v>
      </c>
      <c r="R114" t="str">
        <f t="shared" si="9"/>
        <v>web</v>
      </c>
      <c r="S114" s="12">
        <f t="shared" si="10"/>
        <v>41875.208333333336</v>
      </c>
      <c r="T114" s="12">
        <f t="shared" si="11"/>
        <v>41890.208333333336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6">
        <f t="shared" si="6"/>
        <v>376.88</v>
      </c>
      <c r="P115" s="8">
        <f t="shared" si="7"/>
        <v>94.938931297709928</v>
      </c>
      <c r="Q115" t="str">
        <f t="shared" si="8"/>
        <v>food</v>
      </c>
      <c r="R115" t="str">
        <f t="shared" si="9"/>
        <v>food trucks</v>
      </c>
      <c r="S115" s="12">
        <f t="shared" si="10"/>
        <v>42990.208333333328</v>
      </c>
      <c r="T115" s="12">
        <f t="shared" si="11"/>
        <v>42997.208333333328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6">
        <f t="shared" si="6"/>
        <v>727.16</v>
      </c>
      <c r="P116" s="8">
        <f t="shared" si="7"/>
        <v>109.65079365079364</v>
      </c>
      <c r="Q116" t="str">
        <f t="shared" si="8"/>
        <v>technology</v>
      </c>
      <c r="R116" t="str">
        <f t="shared" si="9"/>
        <v>wearables</v>
      </c>
      <c r="S116" s="12">
        <f t="shared" si="10"/>
        <v>43564.208333333328</v>
      </c>
      <c r="T116" s="12">
        <f t="shared" si="11"/>
        <v>43565.208333333328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6">
        <f t="shared" si="6"/>
        <v>87.21</v>
      </c>
      <c r="P117" s="8">
        <f t="shared" si="7"/>
        <v>44.001815980629537</v>
      </c>
      <c r="Q117" t="str">
        <f t="shared" si="8"/>
        <v>publishing</v>
      </c>
      <c r="R117" t="str">
        <f t="shared" si="9"/>
        <v>fiction</v>
      </c>
      <c r="S117" s="12">
        <f t="shared" si="10"/>
        <v>43056.25</v>
      </c>
      <c r="T117" s="12">
        <f t="shared" si="11"/>
        <v>43091.25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6">
        <f t="shared" si="6"/>
        <v>88</v>
      </c>
      <c r="P118" s="8">
        <f t="shared" si="7"/>
        <v>86.794520547945211</v>
      </c>
      <c r="Q118" t="str">
        <f t="shared" si="8"/>
        <v>theater</v>
      </c>
      <c r="R118" t="str">
        <f t="shared" si="9"/>
        <v>plays</v>
      </c>
      <c r="S118" s="12">
        <f t="shared" si="10"/>
        <v>42265.208333333328</v>
      </c>
      <c r="T118" s="12">
        <f t="shared" si="11"/>
        <v>42266.208333333328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6">
        <f t="shared" si="6"/>
        <v>173.94</v>
      </c>
      <c r="P119" s="8">
        <f t="shared" si="7"/>
        <v>30.992727272727272</v>
      </c>
      <c r="Q119" t="str">
        <f t="shared" si="8"/>
        <v>film &amp; video</v>
      </c>
      <c r="R119" t="str">
        <f t="shared" si="9"/>
        <v>television</v>
      </c>
      <c r="S119" s="12">
        <f t="shared" si="10"/>
        <v>40808.208333333336</v>
      </c>
      <c r="T119" s="12">
        <f t="shared" si="11"/>
        <v>40814.208333333336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6">
        <f t="shared" si="6"/>
        <v>117.61</v>
      </c>
      <c r="P120" s="8">
        <f t="shared" si="7"/>
        <v>94.791044776119406</v>
      </c>
      <c r="Q120" t="str">
        <f t="shared" si="8"/>
        <v>photography</v>
      </c>
      <c r="R120" t="str">
        <f t="shared" si="9"/>
        <v>photography books</v>
      </c>
      <c r="S120" s="12">
        <f t="shared" si="10"/>
        <v>41665.25</v>
      </c>
      <c r="T120" s="12">
        <f t="shared" si="11"/>
        <v>41671.25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6">
        <f t="shared" si="6"/>
        <v>214.96</v>
      </c>
      <c r="P121" s="8">
        <f t="shared" si="7"/>
        <v>69.79220779220779</v>
      </c>
      <c r="Q121" t="str">
        <f t="shared" si="8"/>
        <v>film &amp; video</v>
      </c>
      <c r="R121" t="str">
        <f t="shared" si="9"/>
        <v>documentary</v>
      </c>
      <c r="S121" s="12">
        <f t="shared" si="10"/>
        <v>41806.208333333336</v>
      </c>
      <c r="T121" s="12">
        <f t="shared" si="11"/>
        <v>41823.208333333336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6">
        <f t="shared" si="6"/>
        <v>149.5</v>
      </c>
      <c r="P122" s="8">
        <f t="shared" si="7"/>
        <v>63.003367003367003</v>
      </c>
      <c r="Q122" t="str">
        <f t="shared" si="8"/>
        <v>games</v>
      </c>
      <c r="R122" t="str">
        <f t="shared" si="9"/>
        <v>mobile games</v>
      </c>
      <c r="S122" s="12">
        <f t="shared" si="10"/>
        <v>42111.208333333328</v>
      </c>
      <c r="T122" s="12">
        <f t="shared" si="11"/>
        <v>42115.208333333328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6">
        <f t="shared" si="6"/>
        <v>219.34</v>
      </c>
      <c r="P123" s="8">
        <f t="shared" si="7"/>
        <v>110.0343300110742</v>
      </c>
      <c r="Q123" t="str">
        <f t="shared" si="8"/>
        <v>games</v>
      </c>
      <c r="R123" t="str">
        <f t="shared" si="9"/>
        <v>video games</v>
      </c>
      <c r="S123" s="12">
        <f t="shared" si="10"/>
        <v>41917.208333333336</v>
      </c>
      <c r="T123" s="12">
        <f t="shared" si="11"/>
        <v>41930.208333333336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6">
        <f t="shared" si="6"/>
        <v>64.37</v>
      </c>
      <c r="P124" s="8">
        <f t="shared" si="7"/>
        <v>25.997933274284026</v>
      </c>
      <c r="Q124" t="str">
        <f t="shared" si="8"/>
        <v>publishing</v>
      </c>
      <c r="R124" t="str">
        <f t="shared" si="9"/>
        <v>fiction</v>
      </c>
      <c r="S124" s="12">
        <f t="shared" si="10"/>
        <v>41970.25</v>
      </c>
      <c r="T124" s="12">
        <f t="shared" si="11"/>
        <v>41997.25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6">
        <f t="shared" si="6"/>
        <v>18.62</v>
      </c>
      <c r="P125" s="8">
        <f t="shared" si="7"/>
        <v>49.987915407854985</v>
      </c>
      <c r="Q125" t="str">
        <f t="shared" si="8"/>
        <v>theater</v>
      </c>
      <c r="R125" t="str">
        <f t="shared" si="9"/>
        <v>plays</v>
      </c>
      <c r="S125" s="12">
        <f t="shared" si="10"/>
        <v>42332.25</v>
      </c>
      <c r="T125" s="12">
        <f t="shared" si="11"/>
        <v>42335.25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6">
        <f t="shared" si="6"/>
        <v>367.77</v>
      </c>
      <c r="P126" s="8">
        <f t="shared" si="7"/>
        <v>101.72340425531915</v>
      </c>
      <c r="Q126" t="str">
        <f t="shared" si="8"/>
        <v>photography</v>
      </c>
      <c r="R126" t="str">
        <f t="shared" si="9"/>
        <v>photography books</v>
      </c>
      <c r="S126" s="12">
        <f t="shared" si="10"/>
        <v>43598.208333333328</v>
      </c>
      <c r="T126" s="12">
        <f t="shared" si="11"/>
        <v>43651.208333333328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6">
        <f t="shared" si="6"/>
        <v>159.91</v>
      </c>
      <c r="P127" s="8">
        <f t="shared" si="7"/>
        <v>47.083333333333336</v>
      </c>
      <c r="Q127" t="str">
        <f t="shared" si="8"/>
        <v>theater</v>
      </c>
      <c r="R127" t="str">
        <f t="shared" si="9"/>
        <v>plays</v>
      </c>
      <c r="S127" s="12">
        <f t="shared" si="10"/>
        <v>43362.208333333328</v>
      </c>
      <c r="T127" s="12">
        <f t="shared" si="11"/>
        <v>43366.208333333328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6">
        <f t="shared" si="6"/>
        <v>38.630000000000003</v>
      </c>
      <c r="P128" s="8">
        <f t="shared" si="7"/>
        <v>89.944444444444443</v>
      </c>
      <c r="Q128" t="str">
        <f t="shared" si="8"/>
        <v>theater</v>
      </c>
      <c r="R128" t="str">
        <f t="shared" si="9"/>
        <v>plays</v>
      </c>
      <c r="S128" s="12">
        <f t="shared" si="10"/>
        <v>42596.208333333328</v>
      </c>
      <c r="T128" s="12">
        <f t="shared" si="11"/>
        <v>42624.208333333328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6">
        <f t="shared" si="6"/>
        <v>51.42</v>
      </c>
      <c r="P129" s="8">
        <f t="shared" si="7"/>
        <v>78.96875</v>
      </c>
      <c r="Q129" t="str">
        <f t="shared" si="8"/>
        <v>theater</v>
      </c>
      <c r="R129" t="str">
        <f t="shared" si="9"/>
        <v>plays</v>
      </c>
      <c r="S129" s="12">
        <f t="shared" si="10"/>
        <v>40310.208333333336</v>
      </c>
      <c r="T129" s="12">
        <f t="shared" si="11"/>
        <v>40313.208333333336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6">
        <f t="shared" si="6"/>
        <v>60.33</v>
      </c>
      <c r="P130" s="8">
        <f t="shared" si="7"/>
        <v>80.067669172932327</v>
      </c>
      <c r="Q130" t="str">
        <f t="shared" si="8"/>
        <v>music</v>
      </c>
      <c r="R130" t="str">
        <f t="shared" si="9"/>
        <v>rock</v>
      </c>
      <c r="S130" s="12">
        <f t="shared" si="10"/>
        <v>40417.208333333336</v>
      </c>
      <c r="T130" s="12">
        <f t="shared" si="11"/>
        <v>40430.208333333336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6">
        <f t="shared" ref="O131:O194" si="12">ROUND(((E131/D131)*100), 2)</f>
        <v>3.2</v>
      </c>
      <c r="P131" s="8">
        <f t="shared" ref="P131:P194" si="13">IFERROR((AVERAGE(E131/G131)), 0)</f>
        <v>86.472727272727269</v>
      </c>
      <c r="Q131" t="str">
        <f t="shared" ref="Q131:Q194" si="14">LEFT(N131, SEARCH("/", N131)-1)</f>
        <v>food</v>
      </c>
      <c r="R131" t="str">
        <f t="shared" ref="R131:R194" si="15">RIGHT(N131,LEN(N131)-SEARCH("/", N131))</f>
        <v>food trucks</v>
      </c>
      <c r="S131" s="12">
        <f t="shared" ref="S131:S194" si="16" xml:space="preserve"> (((J131/60)/60)/24)+DATE(1970,1,1)</f>
        <v>42038.25</v>
      </c>
      <c r="T131" s="12">
        <f t="shared" ref="T131:T194" si="17" xml:space="preserve"> (((K131/60)/60)/24)+DATE(1970,1,1)</f>
        <v>42063.25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6">
        <f t="shared" si="12"/>
        <v>155.47</v>
      </c>
      <c r="P132" s="8">
        <f t="shared" si="13"/>
        <v>28.001876172607879</v>
      </c>
      <c r="Q132" t="str">
        <f t="shared" si="14"/>
        <v>film &amp; video</v>
      </c>
      <c r="R132" t="str">
        <f t="shared" si="15"/>
        <v>drama</v>
      </c>
      <c r="S132" s="12">
        <f t="shared" si="16"/>
        <v>40842.208333333336</v>
      </c>
      <c r="T132" s="12">
        <f t="shared" si="17"/>
        <v>40858.25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6">
        <f t="shared" si="12"/>
        <v>100.86</v>
      </c>
      <c r="P133" s="8">
        <f t="shared" si="13"/>
        <v>67.996725337699544</v>
      </c>
      <c r="Q133" t="str">
        <f t="shared" si="14"/>
        <v>technology</v>
      </c>
      <c r="R133" t="str">
        <f t="shared" si="15"/>
        <v>web</v>
      </c>
      <c r="S133" s="12">
        <f t="shared" si="16"/>
        <v>41607.25</v>
      </c>
      <c r="T133" s="12">
        <f t="shared" si="17"/>
        <v>41620.25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6">
        <f t="shared" si="12"/>
        <v>116.18</v>
      </c>
      <c r="P134" s="8">
        <f t="shared" si="13"/>
        <v>43.078651685393261</v>
      </c>
      <c r="Q134" t="str">
        <f t="shared" si="14"/>
        <v>theater</v>
      </c>
      <c r="R134" t="str">
        <f t="shared" si="15"/>
        <v>plays</v>
      </c>
      <c r="S134" s="12">
        <f t="shared" si="16"/>
        <v>43112.25</v>
      </c>
      <c r="T134" s="12">
        <f t="shared" si="17"/>
        <v>43128.25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6">
        <f t="shared" si="12"/>
        <v>310.77999999999997</v>
      </c>
      <c r="P135" s="8">
        <f t="shared" si="13"/>
        <v>87.95597484276729</v>
      </c>
      <c r="Q135" t="str">
        <f t="shared" si="14"/>
        <v>music</v>
      </c>
      <c r="R135" t="str">
        <f t="shared" si="15"/>
        <v>world music</v>
      </c>
      <c r="S135" s="12">
        <f t="shared" si="16"/>
        <v>40767.208333333336</v>
      </c>
      <c r="T135" s="12">
        <f t="shared" si="17"/>
        <v>40789.208333333336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6">
        <f t="shared" si="12"/>
        <v>89.74</v>
      </c>
      <c r="P136" s="8">
        <f t="shared" si="13"/>
        <v>94.987234042553197</v>
      </c>
      <c r="Q136" t="str">
        <f t="shared" si="14"/>
        <v>film &amp; video</v>
      </c>
      <c r="R136" t="str">
        <f t="shared" si="15"/>
        <v>documentary</v>
      </c>
      <c r="S136" s="12">
        <f t="shared" si="16"/>
        <v>40713.208333333336</v>
      </c>
      <c r="T136" s="12">
        <f t="shared" si="17"/>
        <v>40762.208333333336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6">
        <f t="shared" si="12"/>
        <v>71.27</v>
      </c>
      <c r="P137" s="8">
        <f t="shared" si="13"/>
        <v>46.905982905982903</v>
      </c>
      <c r="Q137" t="str">
        <f t="shared" si="14"/>
        <v>theater</v>
      </c>
      <c r="R137" t="str">
        <f t="shared" si="15"/>
        <v>plays</v>
      </c>
      <c r="S137" s="12">
        <f t="shared" si="16"/>
        <v>41340.25</v>
      </c>
      <c r="T137" s="12">
        <f t="shared" si="17"/>
        <v>41345.208333333336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6">
        <f t="shared" si="12"/>
        <v>3.29</v>
      </c>
      <c r="P138" s="8">
        <f t="shared" si="13"/>
        <v>46.913793103448278</v>
      </c>
      <c r="Q138" t="str">
        <f t="shared" si="14"/>
        <v>film &amp; video</v>
      </c>
      <c r="R138" t="str">
        <f t="shared" si="15"/>
        <v>drama</v>
      </c>
      <c r="S138" s="12">
        <f t="shared" si="16"/>
        <v>41797.208333333336</v>
      </c>
      <c r="T138" s="12">
        <f t="shared" si="17"/>
        <v>41809.208333333336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6">
        <f t="shared" si="12"/>
        <v>261.77999999999997</v>
      </c>
      <c r="P139" s="8">
        <f t="shared" si="13"/>
        <v>94.24</v>
      </c>
      <c r="Q139" t="str">
        <f t="shared" si="14"/>
        <v>publishing</v>
      </c>
      <c r="R139" t="str">
        <f t="shared" si="15"/>
        <v>nonfiction</v>
      </c>
      <c r="S139" s="12">
        <f t="shared" si="16"/>
        <v>40457.208333333336</v>
      </c>
      <c r="T139" s="12">
        <f t="shared" si="17"/>
        <v>40463.208333333336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6">
        <f t="shared" si="12"/>
        <v>96</v>
      </c>
      <c r="P140" s="8">
        <f t="shared" si="13"/>
        <v>80.139130434782615</v>
      </c>
      <c r="Q140" t="str">
        <f t="shared" si="14"/>
        <v>games</v>
      </c>
      <c r="R140" t="str">
        <f t="shared" si="15"/>
        <v>mobile games</v>
      </c>
      <c r="S140" s="12">
        <f t="shared" si="16"/>
        <v>41180.208333333336</v>
      </c>
      <c r="T140" s="12">
        <f t="shared" si="17"/>
        <v>41186.208333333336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6">
        <f t="shared" si="12"/>
        <v>20.9</v>
      </c>
      <c r="P141" s="8">
        <f t="shared" si="13"/>
        <v>59.036809815950917</v>
      </c>
      <c r="Q141" t="str">
        <f t="shared" si="14"/>
        <v>technology</v>
      </c>
      <c r="R141" t="str">
        <f t="shared" si="15"/>
        <v>wearables</v>
      </c>
      <c r="S141" s="12">
        <f t="shared" si="16"/>
        <v>42115.208333333328</v>
      </c>
      <c r="T141" s="12">
        <f t="shared" si="17"/>
        <v>42131.208333333328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6">
        <f t="shared" si="12"/>
        <v>223.16</v>
      </c>
      <c r="P142" s="8">
        <f t="shared" si="13"/>
        <v>65.989247311827953</v>
      </c>
      <c r="Q142" t="str">
        <f t="shared" si="14"/>
        <v>film &amp; video</v>
      </c>
      <c r="R142" t="str">
        <f t="shared" si="15"/>
        <v>documentary</v>
      </c>
      <c r="S142" s="12">
        <f t="shared" si="16"/>
        <v>43156.25</v>
      </c>
      <c r="T142" s="12">
        <f t="shared" si="17"/>
        <v>43161.25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6">
        <f t="shared" si="12"/>
        <v>101.59</v>
      </c>
      <c r="P143" s="8">
        <f t="shared" si="13"/>
        <v>60.992530345471522</v>
      </c>
      <c r="Q143" t="str">
        <f t="shared" si="14"/>
        <v>technology</v>
      </c>
      <c r="R143" t="str">
        <f t="shared" si="15"/>
        <v>web</v>
      </c>
      <c r="S143" s="12">
        <f t="shared" si="16"/>
        <v>42167.208333333328</v>
      </c>
      <c r="T143" s="12">
        <f t="shared" si="17"/>
        <v>42173.208333333328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6">
        <f t="shared" si="12"/>
        <v>230.04</v>
      </c>
      <c r="P144" s="8">
        <f t="shared" si="13"/>
        <v>98.307692307692307</v>
      </c>
      <c r="Q144" t="str">
        <f t="shared" si="14"/>
        <v>technology</v>
      </c>
      <c r="R144" t="str">
        <f t="shared" si="15"/>
        <v>web</v>
      </c>
      <c r="S144" s="12">
        <f t="shared" si="16"/>
        <v>41005.208333333336</v>
      </c>
      <c r="T144" s="12">
        <f t="shared" si="17"/>
        <v>41046.208333333336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6">
        <f t="shared" si="12"/>
        <v>135.59</v>
      </c>
      <c r="P145" s="8">
        <f t="shared" si="13"/>
        <v>104.6</v>
      </c>
      <c r="Q145" t="str">
        <f t="shared" si="14"/>
        <v>music</v>
      </c>
      <c r="R145" t="str">
        <f t="shared" si="15"/>
        <v>indie rock</v>
      </c>
      <c r="S145" s="12">
        <f t="shared" si="16"/>
        <v>40357.208333333336</v>
      </c>
      <c r="T145" s="12">
        <f t="shared" si="17"/>
        <v>40377.208333333336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6">
        <f t="shared" si="12"/>
        <v>129.1</v>
      </c>
      <c r="P146" s="8">
        <f t="shared" si="13"/>
        <v>86.066666666666663</v>
      </c>
      <c r="Q146" t="str">
        <f t="shared" si="14"/>
        <v>theater</v>
      </c>
      <c r="R146" t="str">
        <f t="shared" si="15"/>
        <v>plays</v>
      </c>
      <c r="S146" s="12">
        <f t="shared" si="16"/>
        <v>43633.208333333328</v>
      </c>
      <c r="T146" s="12">
        <f t="shared" si="17"/>
        <v>43641.208333333328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6">
        <f t="shared" si="12"/>
        <v>236.51</v>
      </c>
      <c r="P147" s="8">
        <f t="shared" si="13"/>
        <v>76.989583333333329</v>
      </c>
      <c r="Q147" t="str">
        <f t="shared" si="14"/>
        <v>technology</v>
      </c>
      <c r="R147" t="str">
        <f t="shared" si="15"/>
        <v>wearables</v>
      </c>
      <c r="S147" s="12">
        <f t="shared" si="16"/>
        <v>41889.208333333336</v>
      </c>
      <c r="T147" s="12">
        <f t="shared" si="17"/>
        <v>41894.208333333336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6">
        <f t="shared" si="12"/>
        <v>17.25</v>
      </c>
      <c r="P148" s="8">
        <f t="shared" si="13"/>
        <v>29.764705882352942</v>
      </c>
      <c r="Q148" t="str">
        <f t="shared" si="14"/>
        <v>theater</v>
      </c>
      <c r="R148" t="str">
        <f t="shared" si="15"/>
        <v>plays</v>
      </c>
      <c r="S148" s="12">
        <f t="shared" si="16"/>
        <v>40855.25</v>
      </c>
      <c r="T148" s="12">
        <f t="shared" si="17"/>
        <v>40875.25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6">
        <f t="shared" si="12"/>
        <v>112.49</v>
      </c>
      <c r="P149" s="8">
        <f t="shared" si="13"/>
        <v>46.91959798994975</v>
      </c>
      <c r="Q149" t="str">
        <f t="shared" si="14"/>
        <v>theater</v>
      </c>
      <c r="R149" t="str">
        <f t="shared" si="15"/>
        <v>plays</v>
      </c>
      <c r="S149" s="12">
        <f t="shared" si="16"/>
        <v>42534.208333333328</v>
      </c>
      <c r="T149" s="12">
        <f t="shared" si="17"/>
        <v>42540.208333333328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6">
        <f t="shared" si="12"/>
        <v>121.02</v>
      </c>
      <c r="P150" s="8">
        <f t="shared" si="13"/>
        <v>105.18691588785046</v>
      </c>
      <c r="Q150" t="str">
        <f t="shared" si="14"/>
        <v>technology</v>
      </c>
      <c r="R150" t="str">
        <f t="shared" si="15"/>
        <v>wearables</v>
      </c>
      <c r="S150" s="12">
        <f t="shared" si="16"/>
        <v>42941.208333333328</v>
      </c>
      <c r="T150" s="12">
        <f t="shared" si="17"/>
        <v>42950.208333333328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6">
        <f t="shared" si="12"/>
        <v>219.87</v>
      </c>
      <c r="P151" s="8">
        <f t="shared" si="13"/>
        <v>69.907692307692301</v>
      </c>
      <c r="Q151" t="str">
        <f t="shared" si="14"/>
        <v>music</v>
      </c>
      <c r="R151" t="str">
        <f t="shared" si="15"/>
        <v>indie rock</v>
      </c>
      <c r="S151" s="12">
        <f t="shared" si="16"/>
        <v>41275.25</v>
      </c>
      <c r="T151" s="12">
        <f t="shared" si="17"/>
        <v>41327.25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6">
        <f t="shared" si="12"/>
        <v>1</v>
      </c>
      <c r="P152" s="8">
        <f t="shared" si="13"/>
        <v>1</v>
      </c>
      <c r="Q152" t="str">
        <f t="shared" si="14"/>
        <v>music</v>
      </c>
      <c r="R152" t="str">
        <f t="shared" si="15"/>
        <v>rock</v>
      </c>
      <c r="S152" s="12">
        <f t="shared" si="16"/>
        <v>43450.25</v>
      </c>
      <c r="T152" s="12">
        <f t="shared" si="17"/>
        <v>43451.25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6">
        <f t="shared" si="12"/>
        <v>64.17</v>
      </c>
      <c r="P153" s="8">
        <f t="shared" si="13"/>
        <v>60.011588275391958</v>
      </c>
      <c r="Q153" t="str">
        <f t="shared" si="14"/>
        <v>music</v>
      </c>
      <c r="R153" t="str">
        <f t="shared" si="15"/>
        <v>electric music</v>
      </c>
      <c r="S153" s="12">
        <f t="shared" si="16"/>
        <v>41799.208333333336</v>
      </c>
      <c r="T153" s="12">
        <f t="shared" si="17"/>
        <v>41850.208333333336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6">
        <f t="shared" si="12"/>
        <v>423.07</v>
      </c>
      <c r="P154" s="8">
        <f t="shared" si="13"/>
        <v>52.006220379146917</v>
      </c>
      <c r="Q154" t="str">
        <f t="shared" si="14"/>
        <v>music</v>
      </c>
      <c r="R154" t="str">
        <f t="shared" si="15"/>
        <v>indie rock</v>
      </c>
      <c r="S154" s="12">
        <f t="shared" si="16"/>
        <v>42783.25</v>
      </c>
      <c r="T154" s="12">
        <f t="shared" si="17"/>
        <v>42790.25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6">
        <f t="shared" si="12"/>
        <v>92.98</v>
      </c>
      <c r="P155" s="8">
        <f t="shared" si="13"/>
        <v>31.000176025347649</v>
      </c>
      <c r="Q155" t="str">
        <f t="shared" si="14"/>
        <v>theater</v>
      </c>
      <c r="R155" t="str">
        <f t="shared" si="15"/>
        <v>plays</v>
      </c>
      <c r="S155" s="12">
        <f t="shared" si="16"/>
        <v>41201.208333333336</v>
      </c>
      <c r="T155" s="12">
        <f t="shared" si="17"/>
        <v>41207.208333333336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6">
        <f t="shared" si="12"/>
        <v>58.76</v>
      </c>
      <c r="P156" s="8">
        <f t="shared" si="13"/>
        <v>95.042492917847028</v>
      </c>
      <c r="Q156" t="str">
        <f t="shared" si="14"/>
        <v>music</v>
      </c>
      <c r="R156" t="str">
        <f t="shared" si="15"/>
        <v>indie rock</v>
      </c>
      <c r="S156" s="12">
        <f t="shared" si="16"/>
        <v>42502.208333333328</v>
      </c>
      <c r="T156" s="12">
        <f t="shared" si="17"/>
        <v>42525.208333333328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6">
        <f t="shared" si="12"/>
        <v>65.02</v>
      </c>
      <c r="P157" s="8">
        <f t="shared" si="13"/>
        <v>75.968174204355108</v>
      </c>
      <c r="Q157" t="str">
        <f t="shared" si="14"/>
        <v>theater</v>
      </c>
      <c r="R157" t="str">
        <f t="shared" si="15"/>
        <v>plays</v>
      </c>
      <c r="S157" s="12">
        <f t="shared" si="16"/>
        <v>40262.208333333336</v>
      </c>
      <c r="T157" s="12">
        <f t="shared" si="17"/>
        <v>40277.208333333336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6">
        <f t="shared" si="12"/>
        <v>73.94</v>
      </c>
      <c r="P158" s="8">
        <f t="shared" si="13"/>
        <v>71.013192612137203</v>
      </c>
      <c r="Q158" t="str">
        <f t="shared" si="14"/>
        <v>music</v>
      </c>
      <c r="R158" t="str">
        <f t="shared" si="15"/>
        <v>rock</v>
      </c>
      <c r="S158" s="12">
        <f t="shared" si="16"/>
        <v>43743.208333333328</v>
      </c>
      <c r="T158" s="12">
        <f t="shared" si="17"/>
        <v>43767.208333333328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6">
        <f t="shared" si="12"/>
        <v>52.67</v>
      </c>
      <c r="P159" s="8">
        <f t="shared" si="13"/>
        <v>73.733333333333334</v>
      </c>
      <c r="Q159" t="str">
        <f t="shared" si="14"/>
        <v>photography</v>
      </c>
      <c r="R159" t="str">
        <f t="shared" si="15"/>
        <v>photography books</v>
      </c>
      <c r="S159" s="12">
        <f t="shared" si="16"/>
        <v>41638.25</v>
      </c>
      <c r="T159" s="12">
        <f t="shared" si="17"/>
        <v>41650.25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6">
        <f t="shared" si="12"/>
        <v>220.95</v>
      </c>
      <c r="P160" s="8">
        <f t="shared" si="13"/>
        <v>113.17073170731707</v>
      </c>
      <c r="Q160" t="str">
        <f t="shared" si="14"/>
        <v>music</v>
      </c>
      <c r="R160" t="str">
        <f t="shared" si="15"/>
        <v>rock</v>
      </c>
      <c r="S160" s="12">
        <f t="shared" si="16"/>
        <v>42346.25</v>
      </c>
      <c r="T160" s="12">
        <f t="shared" si="17"/>
        <v>42347.25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6">
        <f t="shared" si="12"/>
        <v>100.01</v>
      </c>
      <c r="P161" s="8">
        <f t="shared" si="13"/>
        <v>105.00933552992861</v>
      </c>
      <c r="Q161" t="str">
        <f t="shared" si="14"/>
        <v>theater</v>
      </c>
      <c r="R161" t="str">
        <f t="shared" si="15"/>
        <v>plays</v>
      </c>
      <c r="S161" s="12">
        <f t="shared" si="16"/>
        <v>43551.208333333328</v>
      </c>
      <c r="T161" s="12">
        <f t="shared" si="17"/>
        <v>43569.208333333328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6">
        <f t="shared" si="12"/>
        <v>162.31</v>
      </c>
      <c r="P162" s="8">
        <f t="shared" si="13"/>
        <v>79.176829268292678</v>
      </c>
      <c r="Q162" t="str">
        <f t="shared" si="14"/>
        <v>technology</v>
      </c>
      <c r="R162" t="str">
        <f t="shared" si="15"/>
        <v>wearables</v>
      </c>
      <c r="S162" s="12">
        <f t="shared" si="16"/>
        <v>43582.208333333328</v>
      </c>
      <c r="T162" s="12">
        <f t="shared" si="17"/>
        <v>43598.208333333328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6">
        <f t="shared" si="12"/>
        <v>78.180000000000007</v>
      </c>
      <c r="P163" s="8">
        <f t="shared" si="13"/>
        <v>57.333333333333336</v>
      </c>
      <c r="Q163" t="str">
        <f t="shared" si="14"/>
        <v>technology</v>
      </c>
      <c r="R163" t="str">
        <f t="shared" si="15"/>
        <v>web</v>
      </c>
      <c r="S163" s="12">
        <f t="shared" si="16"/>
        <v>42270.208333333328</v>
      </c>
      <c r="T163" s="12">
        <f t="shared" si="17"/>
        <v>42276.208333333328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6">
        <f t="shared" si="12"/>
        <v>149.74</v>
      </c>
      <c r="P164" s="8">
        <f t="shared" si="13"/>
        <v>58.178343949044589</v>
      </c>
      <c r="Q164" t="str">
        <f t="shared" si="14"/>
        <v>music</v>
      </c>
      <c r="R164" t="str">
        <f t="shared" si="15"/>
        <v>rock</v>
      </c>
      <c r="S164" s="12">
        <f t="shared" si="16"/>
        <v>43442.25</v>
      </c>
      <c r="T164" s="12">
        <f t="shared" si="17"/>
        <v>43472.25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6">
        <f t="shared" si="12"/>
        <v>253.26</v>
      </c>
      <c r="P165" s="8">
        <f t="shared" si="13"/>
        <v>36.032520325203251</v>
      </c>
      <c r="Q165" t="str">
        <f t="shared" si="14"/>
        <v>photography</v>
      </c>
      <c r="R165" t="str">
        <f t="shared" si="15"/>
        <v>photography books</v>
      </c>
      <c r="S165" s="12">
        <f t="shared" si="16"/>
        <v>43028.208333333328</v>
      </c>
      <c r="T165" s="12">
        <f t="shared" si="17"/>
        <v>43077.25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6">
        <f t="shared" si="12"/>
        <v>100.17</v>
      </c>
      <c r="P166" s="8">
        <f t="shared" si="13"/>
        <v>107.99068767908309</v>
      </c>
      <c r="Q166" t="str">
        <f t="shared" si="14"/>
        <v>theater</v>
      </c>
      <c r="R166" t="str">
        <f t="shared" si="15"/>
        <v>plays</v>
      </c>
      <c r="S166" s="12">
        <f t="shared" si="16"/>
        <v>43016.208333333328</v>
      </c>
      <c r="T166" s="12">
        <f t="shared" si="17"/>
        <v>43017.208333333328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6">
        <f t="shared" si="12"/>
        <v>121.99</v>
      </c>
      <c r="P167" s="8">
        <f t="shared" si="13"/>
        <v>44.005985634477256</v>
      </c>
      <c r="Q167" t="str">
        <f t="shared" si="14"/>
        <v>technology</v>
      </c>
      <c r="R167" t="str">
        <f t="shared" si="15"/>
        <v>web</v>
      </c>
      <c r="S167" s="12">
        <f t="shared" si="16"/>
        <v>42948.208333333328</v>
      </c>
      <c r="T167" s="12">
        <f t="shared" si="17"/>
        <v>42980.208333333328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6">
        <f t="shared" si="12"/>
        <v>137.13</v>
      </c>
      <c r="P168" s="8">
        <f t="shared" si="13"/>
        <v>55.077868852459019</v>
      </c>
      <c r="Q168" t="str">
        <f t="shared" si="14"/>
        <v>photography</v>
      </c>
      <c r="R168" t="str">
        <f t="shared" si="15"/>
        <v>photography books</v>
      </c>
      <c r="S168" s="12">
        <f t="shared" si="16"/>
        <v>40534.25</v>
      </c>
      <c r="T168" s="12">
        <f t="shared" si="17"/>
        <v>40538.25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6">
        <f t="shared" si="12"/>
        <v>415.54</v>
      </c>
      <c r="P169" s="8">
        <f t="shared" si="13"/>
        <v>74</v>
      </c>
      <c r="Q169" t="str">
        <f t="shared" si="14"/>
        <v>theater</v>
      </c>
      <c r="R169" t="str">
        <f t="shared" si="15"/>
        <v>plays</v>
      </c>
      <c r="S169" s="12">
        <f t="shared" si="16"/>
        <v>41435.208333333336</v>
      </c>
      <c r="T169" s="12">
        <f t="shared" si="17"/>
        <v>41445.208333333336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6">
        <f t="shared" si="12"/>
        <v>31.31</v>
      </c>
      <c r="P170" s="8">
        <f t="shared" si="13"/>
        <v>41.996858638743454</v>
      </c>
      <c r="Q170" t="str">
        <f t="shared" si="14"/>
        <v>music</v>
      </c>
      <c r="R170" t="str">
        <f t="shared" si="15"/>
        <v>indie rock</v>
      </c>
      <c r="S170" s="12">
        <f t="shared" si="16"/>
        <v>43518.25</v>
      </c>
      <c r="T170" s="12">
        <f t="shared" si="17"/>
        <v>43541.208333333328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6">
        <f t="shared" si="12"/>
        <v>424.08</v>
      </c>
      <c r="P171" s="8">
        <f t="shared" si="13"/>
        <v>77.988161010260455</v>
      </c>
      <c r="Q171" t="str">
        <f t="shared" si="14"/>
        <v>film &amp; video</v>
      </c>
      <c r="R171" t="str">
        <f t="shared" si="15"/>
        <v>shorts</v>
      </c>
      <c r="S171" s="12">
        <f t="shared" si="16"/>
        <v>41077.208333333336</v>
      </c>
      <c r="T171" s="12">
        <f t="shared" si="17"/>
        <v>41105.208333333336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6">
        <f t="shared" si="12"/>
        <v>2.94</v>
      </c>
      <c r="P172" s="8">
        <f t="shared" si="13"/>
        <v>82.507462686567166</v>
      </c>
      <c r="Q172" t="str">
        <f t="shared" si="14"/>
        <v>music</v>
      </c>
      <c r="R172" t="str">
        <f t="shared" si="15"/>
        <v>indie rock</v>
      </c>
      <c r="S172" s="12">
        <f t="shared" si="16"/>
        <v>42950.208333333328</v>
      </c>
      <c r="T172" s="12">
        <f t="shared" si="17"/>
        <v>42957.208333333328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6">
        <f t="shared" si="12"/>
        <v>10.63</v>
      </c>
      <c r="P173" s="8">
        <f t="shared" si="13"/>
        <v>104.2</v>
      </c>
      <c r="Q173" t="str">
        <f t="shared" si="14"/>
        <v>publishing</v>
      </c>
      <c r="R173" t="str">
        <f t="shared" si="15"/>
        <v>translations</v>
      </c>
      <c r="S173" s="12">
        <f t="shared" si="16"/>
        <v>41718.208333333336</v>
      </c>
      <c r="T173" s="12">
        <f t="shared" si="17"/>
        <v>41740.208333333336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6">
        <f t="shared" si="12"/>
        <v>82.88</v>
      </c>
      <c r="P174" s="8">
        <f t="shared" si="13"/>
        <v>25.5</v>
      </c>
      <c r="Q174" t="str">
        <f t="shared" si="14"/>
        <v>film &amp; video</v>
      </c>
      <c r="R174" t="str">
        <f t="shared" si="15"/>
        <v>documentary</v>
      </c>
      <c r="S174" s="12">
        <f t="shared" si="16"/>
        <v>41839.208333333336</v>
      </c>
      <c r="T174" s="12">
        <f t="shared" si="17"/>
        <v>41854.208333333336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6">
        <f t="shared" si="12"/>
        <v>163.01</v>
      </c>
      <c r="P175" s="8">
        <f t="shared" si="13"/>
        <v>100.98334401024984</v>
      </c>
      <c r="Q175" t="str">
        <f t="shared" si="14"/>
        <v>theater</v>
      </c>
      <c r="R175" t="str">
        <f t="shared" si="15"/>
        <v>plays</v>
      </c>
      <c r="S175" s="12">
        <f t="shared" si="16"/>
        <v>41412.208333333336</v>
      </c>
      <c r="T175" s="12">
        <f t="shared" si="17"/>
        <v>41418.208333333336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6">
        <f t="shared" si="12"/>
        <v>894.67</v>
      </c>
      <c r="P176" s="8">
        <f t="shared" si="13"/>
        <v>111.83333333333333</v>
      </c>
      <c r="Q176" t="str">
        <f t="shared" si="14"/>
        <v>technology</v>
      </c>
      <c r="R176" t="str">
        <f t="shared" si="15"/>
        <v>wearables</v>
      </c>
      <c r="S176" s="12">
        <f t="shared" si="16"/>
        <v>42282.208333333328</v>
      </c>
      <c r="T176" s="12">
        <f t="shared" si="17"/>
        <v>42283.208333333328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6">
        <f t="shared" si="12"/>
        <v>26.19</v>
      </c>
      <c r="P177" s="8">
        <f t="shared" si="13"/>
        <v>41.999115044247787</v>
      </c>
      <c r="Q177" t="str">
        <f t="shared" si="14"/>
        <v>theater</v>
      </c>
      <c r="R177" t="str">
        <f t="shared" si="15"/>
        <v>plays</v>
      </c>
      <c r="S177" s="12">
        <f t="shared" si="16"/>
        <v>42613.208333333328</v>
      </c>
      <c r="T177" s="12">
        <f t="shared" si="17"/>
        <v>42632.208333333328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6">
        <f t="shared" si="12"/>
        <v>74.83</v>
      </c>
      <c r="P178" s="8">
        <f t="shared" si="13"/>
        <v>110.05115089514067</v>
      </c>
      <c r="Q178" t="str">
        <f t="shared" si="14"/>
        <v>theater</v>
      </c>
      <c r="R178" t="str">
        <f t="shared" si="15"/>
        <v>plays</v>
      </c>
      <c r="S178" s="12">
        <f t="shared" si="16"/>
        <v>42616.208333333328</v>
      </c>
      <c r="T178" s="12">
        <f t="shared" si="17"/>
        <v>42625.208333333328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6">
        <f t="shared" si="12"/>
        <v>416.48</v>
      </c>
      <c r="P179" s="8">
        <f t="shared" si="13"/>
        <v>58.997079225994888</v>
      </c>
      <c r="Q179" t="str">
        <f t="shared" si="14"/>
        <v>theater</v>
      </c>
      <c r="R179" t="str">
        <f t="shared" si="15"/>
        <v>plays</v>
      </c>
      <c r="S179" s="12">
        <f t="shared" si="16"/>
        <v>40497.25</v>
      </c>
      <c r="T179" s="12">
        <f t="shared" si="17"/>
        <v>40522.25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6">
        <f t="shared" si="12"/>
        <v>96.21</v>
      </c>
      <c r="P180" s="8">
        <f t="shared" si="13"/>
        <v>32.985714285714288</v>
      </c>
      <c r="Q180" t="str">
        <f t="shared" si="14"/>
        <v>food</v>
      </c>
      <c r="R180" t="str">
        <f t="shared" si="15"/>
        <v>food trucks</v>
      </c>
      <c r="S180" s="12">
        <f t="shared" si="16"/>
        <v>42999.208333333328</v>
      </c>
      <c r="T180" s="12">
        <f t="shared" si="17"/>
        <v>43008.208333333328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6">
        <f t="shared" si="12"/>
        <v>357.72</v>
      </c>
      <c r="P181" s="8">
        <f t="shared" si="13"/>
        <v>45.005654509471306</v>
      </c>
      <c r="Q181" t="str">
        <f t="shared" si="14"/>
        <v>theater</v>
      </c>
      <c r="R181" t="str">
        <f t="shared" si="15"/>
        <v>plays</v>
      </c>
      <c r="S181" s="12">
        <f t="shared" si="16"/>
        <v>41350.208333333336</v>
      </c>
      <c r="T181" s="12">
        <f t="shared" si="17"/>
        <v>41351.208333333336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6">
        <f t="shared" si="12"/>
        <v>308.45999999999998</v>
      </c>
      <c r="P182" s="8">
        <f t="shared" si="13"/>
        <v>81.98196487897485</v>
      </c>
      <c r="Q182" t="str">
        <f t="shared" si="14"/>
        <v>technology</v>
      </c>
      <c r="R182" t="str">
        <f t="shared" si="15"/>
        <v>wearables</v>
      </c>
      <c r="S182" s="12">
        <f t="shared" si="16"/>
        <v>40259.208333333336</v>
      </c>
      <c r="T182" s="12">
        <f t="shared" si="17"/>
        <v>40264.208333333336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6">
        <f t="shared" si="12"/>
        <v>61.8</v>
      </c>
      <c r="P183" s="8">
        <f t="shared" si="13"/>
        <v>39.080882352941174</v>
      </c>
      <c r="Q183" t="str">
        <f t="shared" si="14"/>
        <v>technology</v>
      </c>
      <c r="R183" t="str">
        <f t="shared" si="15"/>
        <v>web</v>
      </c>
      <c r="S183" s="12">
        <f t="shared" si="16"/>
        <v>43012.208333333328</v>
      </c>
      <c r="T183" s="12">
        <f t="shared" si="17"/>
        <v>43030.208333333328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6">
        <f t="shared" si="12"/>
        <v>722.32</v>
      </c>
      <c r="P184" s="8">
        <f t="shared" si="13"/>
        <v>58.996383363471971</v>
      </c>
      <c r="Q184" t="str">
        <f t="shared" si="14"/>
        <v>theater</v>
      </c>
      <c r="R184" t="str">
        <f t="shared" si="15"/>
        <v>plays</v>
      </c>
      <c r="S184" s="12">
        <f t="shared" si="16"/>
        <v>43631.208333333328</v>
      </c>
      <c r="T184" s="12">
        <f t="shared" si="17"/>
        <v>43647.208333333328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6">
        <f t="shared" si="12"/>
        <v>69.12</v>
      </c>
      <c r="P185" s="8">
        <f t="shared" si="13"/>
        <v>40.988372093023258</v>
      </c>
      <c r="Q185" t="str">
        <f t="shared" si="14"/>
        <v>music</v>
      </c>
      <c r="R185" t="str">
        <f t="shared" si="15"/>
        <v>rock</v>
      </c>
      <c r="S185" s="12">
        <f t="shared" si="16"/>
        <v>40430.208333333336</v>
      </c>
      <c r="T185" s="12">
        <f t="shared" si="17"/>
        <v>40443.208333333336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6">
        <f t="shared" si="12"/>
        <v>293.06</v>
      </c>
      <c r="P186" s="8">
        <f t="shared" si="13"/>
        <v>31.029411764705884</v>
      </c>
      <c r="Q186" t="str">
        <f t="shared" si="14"/>
        <v>theater</v>
      </c>
      <c r="R186" t="str">
        <f t="shared" si="15"/>
        <v>plays</v>
      </c>
      <c r="S186" s="12">
        <f t="shared" si="16"/>
        <v>43588.208333333328</v>
      </c>
      <c r="T186" s="12">
        <f t="shared" si="17"/>
        <v>43589.208333333328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6">
        <f t="shared" si="12"/>
        <v>71.8</v>
      </c>
      <c r="P187" s="8">
        <f t="shared" si="13"/>
        <v>37.789473684210527</v>
      </c>
      <c r="Q187" t="str">
        <f t="shared" si="14"/>
        <v>film &amp; video</v>
      </c>
      <c r="R187" t="str">
        <f t="shared" si="15"/>
        <v>television</v>
      </c>
      <c r="S187" s="12">
        <f t="shared" si="16"/>
        <v>43233.208333333328</v>
      </c>
      <c r="T187" s="12">
        <f t="shared" si="17"/>
        <v>43244.208333333328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6">
        <f t="shared" si="12"/>
        <v>31.93</v>
      </c>
      <c r="P188" s="8">
        <f t="shared" si="13"/>
        <v>32.006772009029348</v>
      </c>
      <c r="Q188" t="str">
        <f t="shared" si="14"/>
        <v>theater</v>
      </c>
      <c r="R188" t="str">
        <f t="shared" si="15"/>
        <v>plays</v>
      </c>
      <c r="S188" s="12">
        <f t="shared" si="16"/>
        <v>41782.208333333336</v>
      </c>
      <c r="T188" s="12">
        <f t="shared" si="17"/>
        <v>41797.208333333336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6">
        <f t="shared" si="12"/>
        <v>229.87</v>
      </c>
      <c r="P189" s="8">
        <f t="shared" si="13"/>
        <v>95.966712898751737</v>
      </c>
      <c r="Q189" t="str">
        <f t="shared" si="14"/>
        <v>film &amp; video</v>
      </c>
      <c r="R189" t="str">
        <f t="shared" si="15"/>
        <v>shorts</v>
      </c>
      <c r="S189" s="12">
        <f t="shared" si="16"/>
        <v>41328.25</v>
      </c>
      <c r="T189" s="12">
        <f t="shared" si="17"/>
        <v>41356.208333333336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6">
        <f t="shared" si="12"/>
        <v>32.01</v>
      </c>
      <c r="P190" s="8">
        <f t="shared" si="13"/>
        <v>75</v>
      </c>
      <c r="Q190" t="str">
        <f t="shared" si="14"/>
        <v>theater</v>
      </c>
      <c r="R190" t="str">
        <f t="shared" si="15"/>
        <v>plays</v>
      </c>
      <c r="S190" s="12">
        <f t="shared" si="16"/>
        <v>41975.25</v>
      </c>
      <c r="T190" s="12">
        <f t="shared" si="17"/>
        <v>41976.25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6">
        <f t="shared" si="12"/>
        <v>23.53</v>
      </c>
      <c r="P191" s="8">
        <f t="shared" si="13"/>
        <v>102.0498866213152</v>
      </c>
      <c r="Q191" t="str">
        <f t="shared" si="14"/>
        <v>theater</v>
      </c>
      <c r="R191" t="str">
        <f t="shared" si="15"/>
        <v>plays</v>
      </c>
      <c r="S191" s="12">
        <f t="shared" si="16"/>
        <v>42433.25</v>
      </c>
      <c r="T191" s="12">
        <f t="shared" si="17"/>
        <v>42433.25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6">
        <f t="shared" si="12"/>
        <v>68.59</v>
      </c>
      <c r="P192" s="8">
        <f t="shared" si="13"/>
        <v>105.75</v>
      </c>
      <c r="Q192" t="str">
        <f t="shared" si="14"/>
        <v>theater</v>
      </c>
      <c r="R192" t="str">
        <f t="shared" si="15"/>
        <v>plays</v>
      </c>
      <c r="S192" s="12">
        <f t="shared" si="16"/>
        <v>41429.208333333336</v>
      </c>
      <c r="T192" s="12">
        <f t="shared" si="17"/>
        <v>41430.208333333336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6">
        <f t="shared" si="12"/>
        <v>37.950000000000003</v>
      </c>
      <c r="P193" s="8">
        <f t="shared" si="13"/>
        <v>37.069767441860463</v>
      </c>
      <c r="Q193" t="str">
        <f t="shared" si="14"/>
        <v>theater</v>
      </c>
      <c r="R193" t="str">
        <f t="shared" si="15"/>
        <v>plays</v>
      </c>
      <c r="S193" s="12">
        <f t="shared" si="16"/>
        <v>43536.208333333328</v>
      </c>
      <c r="T193" s="12">
        <f t="shared" si="17"/>
        <v>43539.208333333328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6">
        <f t="shared" si="12"/>
        <v>19.989999999999998</v>
      </c>
      <c r="P194" s="8">
        <f t="shared" si="13"/>
        <v>35.049382716049379</v>
      </c>
      <c r="Q194" t="str">
        <f t="shared" si="14"/>
        <v>music</v>
      </c>
      <c r="R194" t="str">
        <f t="shared" si="15"/>
        <v>rock</v>
      </c>
      <c r="S194" s="12">
        <f t="shared" si="16"/>
        <v>41817.208333333336</v>
      </c>
      <c r="T194" s="12">
        <f t="shared" si="17"/>
        <v>41821.208333333336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6">
        <f t="shared" ref="O195:O258" si="18">ROUND(((E195/D195)*100), 2)</f>
        <v>45.64</v>
      </c>
      <c r="P195" s="8">
        <f t="shared" ref="P195:P258" si="19">IFERROR((AVERAGE(E195/G195)), 0)</f>
        <v>46.338461538461537</v>
      </c>
      <c r="Q195" t="str">
        <f t="shared" ref="Q195:Q258" si="20">LEFT(N195, SEARCH("/", N195)-1)</f>
        <v>music</v>
      </c>
      <c r="R195" t="str">
        <f t="shared" ref="R195:R258" si="21">RIGHT(N195,LEN(N195)-SEARCH("/", N195))</f>
        <v>indie rock</v>
      </c>
      <c r="S195" s="12">
        <f t="shared" ref="S195:S258" si="22" xml:space="preserve"> (((J195/60)/60)/24)+DATE(1970,1,1)</f>
        <v>43198.208333333328</v>
      </c>
      <c r="T195" s="12">
        <f t="shared" ref="T195:T258" si="23" xml:space="preserve"> (((K195/60)/60)/24)+DATE(1970,1,1)</f>
        <v>43202.208333333328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6">
        <f t="shared" si="18"/>
        <v>122.76</v>
      </c>
      <c r="P196" s="8">
        <f t="shared" si="19"/>
        <v>69.174603174603178</v>
      </c>
      <c r="Q196" t="str">
        <f t="shared" si="20"/>
        <v>music</v>
      </c>
      <c r="R196" t="str">
        <f t="shared" si="21"/>
        <v>metal</v>
      </c>
      <c r="S196" s="12">
        <f t="shared" si="22"/>
        <v>42261.208333333328</v>
      </c>
      <c r="T196" s="12">
        <f t="shared" si="23"/>
        <v>42277.208333333328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6">
        <f t="shared" si="18"/>
        <v>361.75</v>
      </c>
      <c r="P197" s="8">
        <f t="shared" si="19"/>
        <v>109.07824427480917</v>
      </c>
      <c r="Q197" t="str">
        <f t="shared" si="20"/>
        <v>music</v>
      </c>
      <c r="R197" t="str">
        <f t="shared" si="21"/>
        <v>electric music</v>
      </c>
      <c r="S197" s="12">
        <f t="shared" si="22"/>
        <v>43310.208333333328</v>
      </c>
      <c r="T197" s="12">
        <f t="shared" si="23"/>
        <v>43317.208333333328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6">
        <f t="shared" si="18"/>
        <v>63.15</v>
      </c>
      <c r="P198" s="8">
        <f t="shared" si="19"/>
        <v>51.78</v>
      </c>
      <c r="Q198" t="str">
        <f t="shared" si="20"/>
        <v>technology</v>
      </c>
      <c r="R198" t="str">
        <f t="shared" si="21"/>
        <v>wearables</v>
      </c>
      <c r="S198" s="12">
        <f t="shared" si="22"/>
        <v>42616.208333333328</v>
      </c>
      <c r="T198" s="12">
        <f t="shared" si="23"/>
        <v>42635.208333333328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6">
        <f t="shared" si="18"/>
        <v>298.2</v>
      </c>
      <c r="P199" s="8">
        <f t="shared" si="19"/>
        <v>82.010055304172951</v>
      </c>
      <c r="Q199" t="str">
        <f t="shared" si="20"/>
        <v>film &amp; video</v>
      </c>
      <c r="R199" t="str">
        <f t="shared" si="21"/>
        <v>drama</v>
      </c>
      <c r="S199" s="12">
        <f t="shared" si="22"/>
        <v>42909.208333333328</v>
      </c>
      <c r="T199" s="12">
        <f t="shared" si="23"/>
        <v>42923.208333333328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6">
        <f t="shared" si="18"/>
        <v>9.56</v>
      </c>
      <c r="P200" s="8">
        <f t="shared" si="19"/>
        <v>35.958333333333336</v>
      </c>
      <c r="Q200" t="str">
        <f t="shared" si="20"/>
        <v>music</v>
      </c>
      <c r="R200" t="str">
        <f t="shared" si="21"/>
        <v>electric music</v>
      </c>
      <c r="S200" s="12">
        <f t="shared" si="22"/>
        <v>40396.208333333336</v>
      </c>
      <c r="T200" s="12">
        <f t="shared" si="23"/>
        <v>40425.208333333336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6">
        <f t="shared" si="18"/>
        <v>53.78</v>
      </c>
      <c r="P201" s="8">
        <f t="shared" si="19"/>
        <v>74.461538461538467</v>
      </c>
      <c r="Q201" t="str">
        <f t="shared" si="20"/>
        <v>music</v>
      </c>
      <c r="R201" t="str">
        <f t="shared" si="21"/>
        <v>rock</v>
      </c>
      <c r="S201" s="12">
        <f t="shared" si="22"/>
        <v>42192.208333333328</v>
      </c>
      <c r="T201" s="12">
        <f t="shared" si="23"/>
        <v>42196.208333333328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6">
        <f t="shared" si="18"/>
        <v>2</v>
      </c>
      <c r="P202" s="8">
        <f t="shared" si="19"/>
        <v>2</v>
      </c>
      <c r="Q202" t="str">
        <f t="shared" si="20"/>
        <v>theater</v>
      </c>
      <c r="R202" t="str">
        <f t="shared" si="21"/>
        <v>plays</v>
      </c>
      <c r="S202" s="12">
        <f t="shared" si="22"/>
        <v>40262.208333333336</v>
      </c>
      <c r="T202" s="12">
        <f t="shared" si="23"/>
        <v>40273.208333333336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6">
        <f t="shared" si="18"/>
        <v>681.19</v>
      </c>
      <c r="P203" s="8">
        <f t="shared" si="19"/>
        <v>91.114649681528661</v>
      </c>
      <c r="Q203" t="str">
        <f t="shared" si="20"/>
        <v>technology</v>
      </c>
      <c r="R203" t="str">
        <f t="shared" si="21"/>
        <v>web</v>
      </c>
      <c r="S203" s="12">
        <f t="shared" si="22"/>
        <v>41845.208333333336</v>
      </c>
      <c r="T203" s="12">
        <f t="shared" si="23"/>
        <v>41863.208333333336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6">
        <f t="shared" si="18"/>
        <v>78.83</v>
      </c>
      <c r="P204" s="8">
        <f t="shared" si="19"/>
        <v>79.792682926829272</v>
      </c>
      <c r="Q204" t="str">
        <f t="shared" si="20"/>
        <v>food</v>
      </c>
      <c r="R204" t="str">
        <f t="shared" si="21"/>
        <v>food trucks</v>
      </c>
      <c r="S204" s="12">
        <f t="shared" si="22"/>
        <v>40818.208333333336</v>
      </c>
      <c r="T204" s="12">
        <f t="shared" si="23"/>
        <v>40822.208333333336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6">
        <f t="shared" si="18"/>
        <v>134.41</v>
      </c>
      <c r="P205" s="8">
        <f t="shared" si="19"/>
        <v>42.999777678968428</v>
      </c>
      <c r="Q205" t="str">
        <f t="shared" si="20"/>
        <v>theater</v>
      </c>
      <c r="R205" t="str">
        <f t="shared" si="21"/>
        <v>plays</v>
      </c>
      <c r="S205" s="12">
        <f t="shared" si="22"/>
        <v>42752.25</v>
      </c>
      <c r="T205" s="12">
        <f t="shared" si="23"/>
        <v>42754.25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6">
        <f t="shared" si="18"/>
        <v>3.37</v>
      </c>
      <c r="P206" s="8">
        <f t="shared" si="19"/>
        <v>63.225000000000001</v>
      </c>
      <c r="Q206" t="str">
        <f t="shared" si="20"/>
        <v>music</v>
      </c>
      <c r="R206" t="str">
        <f t="shared" si="21"/>
        <v>jazz</v>
      </c>
      <c r="S206" s="12">
        <f t="shared" si="22"/>
        <v>40636.208333333336</v>
      </c>
      <c r="T206" s="12">
        <f t="shared" si="23"/>
        <v>40646.208333333336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6">
        <f t="shared" si="18"/>
        <v>431.85</v>
      </c>
      <c r="P207" s="8">
        <f t="shared" si="19"/>
        <v>70.174999999999997</v>
      </c>
      <c r="Q207" t="str">
        <f t="shared" si="20"/>
        <v>theater</v>
      </c>
      <c r="R207" t="str">
        <f t="shared" si="21"/>
        <v>plays</v>
      </c>
      <c r="S207" s="12">
        <f t="shared" si="22"/>
        <v>43390.208333333328</v>
      </c>
      <c r="T207" s="12">
        <f t="shared" si="23"/>
        <v>43402.208333333328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6">
        <f t="shared" si="18"/>
        <v>38.840000000000003</v>
      </c>
      <c r="P208" s="8">
        <f t="shared" si="19"/>
        <v>61.333333333333336</v>
      </c>
      <c r="Q208" t="str">
        <f t="shared" si="20"/>
        <v>publishing</v>
      </c>
      <c r="R208" t="str">
        <f t="shared" si="21"/>
        <v>fiction</v>
      </c>
      <c r="S208" s="12">
        <f t="shared" si="22"/>
        <v>40236.25</v>
      </c>
      <c r="T208" s="12">
        <f t="shared" si="23"/>
        <v>40245.25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6">
        <f t="shared" si="18"/>
        <v>425.7</v>
      </c>
      <c r="P209" s="8">
        <f t="shared" si="19"/>
        <v>99</v>
      </c>
      <c r="Q209" t="str">
        <f t="shared" si="20"/>
        <v>music</v>
      </c>
      <c r="R209" t="str">
        <f t="shared" si="21"/>
        <v>rock</v>
      </c>
      <c r="S209" s="12">
        <f t="shared" si="22"/>
        <v>43340.208333333328</v>
      </c>
      <c r="T209" s="12">
        <f t="shared" si="23"/>
        <v>43360.208333333328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6">
        <f t="shared" si="18"/>
        <v>101.12</v>
      </c>
      <c r="P210" s="8">
        <f t="shared" si="19"/>
        <v>96.984900146127615</v>
      </c>
      <c r="Q210" t="str">
        <f t="shared" si="20"/>
        <v>film &amp; video</v>
      </c>
      <c r="R210" t="str">
        <f t="shared" si="21"/>
        <v>documentary</v>
      </c>
      <c r="S210" s="12">
        <f t="shared" si="22"/>
        <v>43048.25</v>
      </c>
      <c r="T210" s="12">
        <f t="shared" si="23"/>
        <v>43072.25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6">
        <f t="shared" si="18"/>
        <v>21.19</v>
      </c>
      <c r="P211" s="8">
        <f t="shared" si="19"/>
        <v>51.004950495049506</v>
      </c>
      <c r="Q211" t="str">
        <f t="shared" si="20"/>
        <v>film &amp; video</v>
      </c>
      <c r="R211" t="str">
        <f t="shared" si="21"/>
        <v>documentary</v>
      </c>
      <c r="S211" s="12">
        <f t="shared" si="22"/>
        <v>42496.208333333328</v>
      </c>
      <c r="T211" s="12">
        <f t="shared" si="23"/>
        <v>42503.208333333328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6">
        <f t="shared" si="18"/>
        <v>67.430000000000007</v>
      </c>
      <c r="P212" s="8">
        <f t="shared" si="19"/>
        <v>28.044247787610619</v>
      </c>
      <c r="Q212" t="str">
        <f t="shared" si="20"/>
        <v>film &amp; video</v>
      </c>
      <c r="R212" t="str">
        <f t="shared" si="21"/>
        <v>science fiction</v>
      </c>
      <c r="S212" s="12">
        <f t="shared" si="22"/>
        <v>42797.25</v>
      </c>
      <c r="T212" s="12">
        <f t="shared" si="23"/>
        <v>42824.208333333328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6">
        <f t="shared" si="18"/>
        <v>94.92</v>
      </c>
      <c r="P213" s="8">
        <f t="shared" si="19"/>
        <v>60.984615384615381</v>
      </c>
      <c r="Q213" t="str">
        <f t="shared" si="20"/>
        <v>theater</v>
      </c>
      <c r="R213" t="str">
        <f t="shared" si="21"/>
        <v>plays</v>
      </c>
      <c r="S213" s="12">
        <f t="shared" si="22"/>
        <v>41513.208333333336</v>
      </c>
      <c r="T213" s="12">
        <f t="shared" si="23"/>
        <v>41537.208333333336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6">
        <f t="shared" si="18"/>
        <v>151.85</v>
      </c>
      <c r="P214" s="8">
        <f t="shared" si="19"/>
        <v>73.214285714285708</v>
      </c>
      <c r="Q214" t="str">
        <f t="shared" si="20"/>
        <v>theater</v>
      </c>
      <c r="R214" t="str">
        <f t="shared" si="21"/>
        <v>plays</v>
      </c>
      <c r="S214" s="12">
        <f t="shared" si="22"/>
        <v>43814.25</v>
      </c>
      <c r="T214" s="12">
        <f t="shared" si="23"/>
        <v>43860.25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6">
        <f t="shared" si="18"/>
        <v>195.16</v>
      </c>
      <c r="P215" s="8">
        <f t="shared" si="19"/>
        <v>39.997435299603637</v>
      </c>
      <c r="Q215" t="str">
        <f t="shared" si="20"/>
        <v>music</v>
      </c>
      <c r="R215" t="str">
        <f t="shared" si="21"/>
        <v>indie rock</v>
      </c>
      <c r="S215" s="12">
        <f t="shared" si="22"/>
        <v>40488.208333333336</v>
      </c>
      <c r="T215" s="12">
        <f t="shared" si="23"/>
        <v>40496.25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6">
        <f t="shared" si="18"/>
        <v>1023.14</v>
      </c>
      <c r="P216" s="8">
        <f t="shared" si="19"/>
        <v>86.812121212121212</v>
      </c>
      <c r="Q216" t="str">
        <f t="shared" si="20"/>
        <v>music</v>
      </c>
      <c r="R216" t="str">
        <f t="shared" si="21"/>
        <v>rock</v>
      </c>
      <c r="S216" s="12">
        <f t="shared" si="22"/>
        <v>40409.208333333336</v>
      </c>
      <c r="T216" s="12">
        <f t="shared" si="23"/>
        <v>40415.208333333336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6">
        <f t="shared" si="18"/>
        <v>3.84</v>
      </c>
      <c r="P217" s="8">
        <f t="shared" si="19"/>
        <v>42.125874125874127</v>
      </c>
      <c r="Q217" t="str">
        <f t="shared" si="20"/>
        <v>theater</v>
      </c>
      <c r="R217" t="str">
        <f t="shared" si="21"/>
        <v>plays</v>
      </c>
      <c r="S217" s="12">
        <f t="shared" si="22"/>
        <v>43509.25</v>
      </c>
      <c r="T217" s="12">
        <f t="shared" si="23"/>
        <v>43511.25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6">
        <f t="shared" si="18"/>
        <v>155.07</v>
      </c>
      <c r="P218" s="8">
        <f t="shared" si="19"/>
        <v>103.97851239669421</v>
      </c>
      <c r="Q218" t="str">
        <f t="shared" si="20"/>
        <v>theater</v>
      </c>
      <c r="R218" t="str">
        <f t="shared" si="21"/>
        <v>plays</v>
      </c>
      <c r="S218" s="12">
        <f t="shared" si="22"/>
        <v>40869.25</v>
      </c>
      <c r="T218" s="12">
        <f t="shared" si="23"/>
        <v>40871.25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6">
        <f t="shared" si="18"/>
        <v>44.75</v>
      </c>
      <c r="P219" s="8">
        <f t="shared" si="19"/>
        <v>62.003211991434689</v>
      </c>
      <c r="Q219" t="str">
        <f t="shared" si="20"/>
        <v>film &amp; video</v>
      </c>
      <c r="R219" t="str">
        <f t="shared" si="21"/>
        <v>science fiction</v>
      </c>
      <c r="S219" s="12">
        <f t="shared" si="22"/>
        <v>43583.208333333328</v>
      </c>
      <c r="T219" s="12">
        <f t="shared" si="23"/>
        <v>43592.208333333328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6">
        <f t="shared" si="18"/>
        <v>215.95</v>
      </c>
      <c r="P220" s="8">
        <f t="shared" si="19"/>
        <v>31.005037783375315</v>
      </c>
      <c r="Q220" t="str">
        <f t="shared" si="20"/>
        <v>film &amp; video</v>
      </c>
      <c r="R220" t="str">
        <f t="shared" si="21"/>
        <v>shorts</v>
      </c>
      <c r="S220" s="12">
        <f t="shared" si="22"/>
        <v>40858.25</v>
      </c>
      <c r="T220" s="12">
        <f t="shared" si="23"/>
        <v>40892.25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6">
        <f t="shared" si="18"/>
        <v>332.13</v>
      </c>
      <c r="P221" s="8">
        <f t="shared" si="19"/>
        <v>89.991552956465242</v>
      </c>
      <c r="Q221" t="str">
        <f t="shared" si="20"/>
        <v>film &amp; video</v>
      </c>
      <c r="R221" t="str">
        <f t="shared" si="21"/>
        <v>animation</v>
      </c>
      <c r="S221" s="12">
        <f t="shared" si="22"/>
        <v>41137.208333333336</v>
      </c>
      <c r="T221" s="12">
        <f t="shared" si="23"/>
        <v>41149.208333333336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6">
        <f t="shared" si="18"/>
        <v>8.44</v>
      </c>
      <c r="P222" s="8">
        <f t="shared" si="19"/>
        <v>39.235294117647058</v>
      </c>
      <c r="Q222" t="str">
        <f t="shared" si="20"/>
        <v>theater</v>
      </c>
      <c r="R222" t="str">
        <f t="shared" si="21"/>
        <v>plays</v>
      </c>
      <c r="S222" s="12">
        <f t="shared" si="22"/>
        <v>40725.208333333336</v>
      </c>
      <c r="T222" s="12">
        <f t="shared" si="23"/>
        <v>40743.208333333336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6">
        <f t="shared" si="18"/>
        <v>98.63</v>
      </c>
      <c r="P223" s="8">
        <f t="shared" si="19"/>
        <v>54.993116108306566</v>
      </c>
      <c r="Q223" t="str">
        <f t="shared" si="20"/>
        <v>food</v>
      </c>
      <c r="R223" t="str">
        <f t="shared" si="21"/>
        <v>food trucks</v>
      </c>
      <c r="S223" s="12">
        <f t="shared" si="22"/>
        <v>41081.208333333336</v>
      </c>
      <c r="T223" s="12">
        <f t="shared" si="23"/>
        <v>41083.208333333336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6">
        <f t="shared" si="18"/>
        <v>137.97999999999999</v>
      </c>
      <c r="P224" s="8">
        <f t="shared" si="19"/>
        <v>47.992753623188406</v>
      </c>
      <c r="Q224" t="str">
        <f t="shared" si="20"/>
        <v>photography</v>
      </c>
      <c r="R224" t="str">
        <f t="shared" si="21"/>
        <v>photography books</v>
      </c>
      <c r="S224" s="12">
        <f t="shared" si="22"/>
        <v>41914.208333333336</v>
      </c>
      <c r="T224" s="12">
        <f t="shared" si="23"/>
        <v>41915.208333333336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6">
        <f t="shared" si="18"/>
        <v>93.81</v>
      </c>
      <c r="P225" s="8">
        <f t="shared" si="19"/>
        <v>87.966702470461868</v>
      </c>
      <c r="Q225" t="str">
        <f t="shared" si="20"/>
        <v>theater</v>
      </c>
      <c r="R225" t="str">
        <f t="shared" si="21"/>
        <v>plays</v>
      </c>
      <c r="S225" s="12">
        <f t="shared" si="22"/>
        <v>42445.208333333328</v>
      </c>
      <c r="T225" s="12">
        <f t="shared" si="23"/>
        <v>42459.208333333328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6">
        <f t="shared" si="18"/>
        <v>403.64</v>
      </c>
      <c r="P226" s="8">
        <f t="shared" si="19"/>
        <v>51.999165275459099</v>
      </c>
      <c r="Q226" t="str">
        <f t="shared" si="20"/>
        <v>film &amp; video</v>
      </c>
      <c r="R226" t="str">
        <f t="shared" si="21"/>
        <v>science fiction</v>
      </c>
      <c r="S226" s="12">
        <f t="shared" si="22"/>
        <v>41906.208333333336</v>
      </c>
      <c r="T226" s="12">
        <f t="shared" si="23"/>
        <v>41951.25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6">
        <f t="shared" si="18"/>
        <v>260.17</v>
      </c>
      <c r="P227" s="8">
        <f t="shared" si="19"/>
        <v>29.999659863945578</v>
      </c>
      <c r="Q227" t="str">
        <f t="shared" si="20"/>
        <v>music</v>
      </c>
      <c r="R227" t="str">
        <f t="shared" si="21"/>
        <v>rock</v>
      </c>
      <c r="S227" s="12">
        <f t="shared" si="22"/>
        <v>41762.208333333336</v>
      </c>
      <c r="T227" s="12">
        <f t="shared" si="23"/>
        <v>41762.208333333336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6">
        <f t="shared" si="18"/>
        <v>366.63</v>
      </c>
      <c r="P228" s="8">
        <f t="shared" si="19"/>
        <v>98.205357142857139</v>
      </c>
      <c r="Q228" t="str">
        <f t="shared" si="20"/>
        <v>photography</v>
      </c>
      <c r="R228" t="str">
        <f t="shared" si="21"/>
        <v>photography books</v>
      </c>
      <c r="S228" s="12">
        <f t="shared" si="22"/>
        <v>40276.208333333336</v>
      </c>
      <c r="T228" s="12">
        <f t="shared" si="23"/>
        <v>40313.208333333336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6">
        <f t="shared" si="18"/>
        <v>168.72</v>
      </c>
      <c r="P229" s="8">
        <f t="shared" si="19"/>
        <v>108.96182396606575</v>
      </c>
      <c r="Q229" t="str">
        <f t="shared" si="20"/>
        <v>games</v>
      </c>
      <c r="R229" t="str">
        <f t="shared" si="21"/>
        <v>mobile games</v>
      </c>
      <c r="S229" s="12">
        <f t="shared" si="22"/>
        <v>42139.208333333328</v>
      </c>
      <c r="T229" s="12">
        <f t="shared" si="23"/>
        <v>42145.208333333328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6">
        <f t="shared" si="18"/>
        <v>119.91</v>
      </c>
      <c r="P230" s="8">
        <f t="shared" si="19"/>
        <v>66.998379254457049</v>
      </c>
      <c r="Q230" t="str">
        <f t="shared" si="20"/>
        <v>film &amp; video</v>
      </c>
      <c r="R230" t="str">
        <f t="shared" si="21"/>
        <v>animation</v>
      </c>
      <c r="S230" s="12">
        <f t="shared" si="22"/>
        <v>42613.208333333328</v>
      </c>
      <c r="T230" s="12">
        <f t="shared" si="23"/>
        <v>42638.208333333328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6">
        <f t="shared" si="18"/>
        <v>193.69</v>
      </c>
      <c r="P231" s="8">
        <f t="shared" si="19"/>
        <v>64.99333594668758</v>
      </c>
      <c r="Q231" t="str">
        <f t="shared" si="20"/>
        <v>games</v>
      </c>
      <c r="R231" t="str">
        <f t="shared" si="21"/>
        <v>mobile games</v>
      </c>
      <c r="S231" s="12">
        <f t="shared" si="22"/>
        <v>42887.208333333328</v>
      </c>
      <c r="T231" s="12">
        <f t="shared" si="23"/>
        <v>42935.208333333328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6">
        <f t="shared" si="18"/>
        <v>420.17</v>
      </c>
      <c r="P232" s="8">
        <f t="shared" si="19"/>
        <v>99.841584158415841</v>
      </c>
      <c r="Q232" t="str">
        <f t="shared" si="20"/>
        <v>games</v>
      </c>
      <c r="R232" t="str">
        <f t="shared" si="21"/>
        <v>video games</v>
      </c>
      <c r="S232" s="12">
        <f t="shared" si="22"/>
        <v>43805.25</v>
      </c>
      <c r="T232" s="12">
        <f t="shared" si="23"/>
        <v>43805.25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6">
        <f t="shared" si="18"/>
        <v>76.709999999999994</v>
      </c>
      <c r="P233" s="8">
        <f t="shared" si="19"/>
        <v>82.432835820895519</v>
      </c>
      <c r="Q233" t="str">
        <f t="shared" si="20"/>
        <v>theater</v>
      </c>
      <c r="R233" t="str">
        <f t="shared" si="21"/>
        <v>plays</v>
      </c>
      <c r="S233" s="12">
        <f t="shared" si="22"/>
        <v>41415.208333333336</v>
      </c>
      <c r="T233" s="12">
        <f t="shared" si="23"/>
        <v>41473.208333333336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6">
        <f t="shared" si="18"/>
        <v>171.26</v>
      </c>
      <c r="P234" s="8">
        <f t="shared" si="19"/>
        <v>63.293478260869563</v>
      </c>
      <c r="Q234" t="str">
        <f t="shared" si="20"/>
        <v>theater</v>
      </c>
      <c r="R234" t="str">
        <f t="shared" si="21"/>
        <v>plays</v>
      </c>
      <c r="S234" s="12">
        <f t="shared" si="22"/>
        <v>42576.208333333328</v>
      </c>
      <c r="T234" s="12">
        <f t="shared" si="23"/>
        <v>42577.208333333328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6">
        <f t="shared" si="18"/>
        <v>157.88999999999999</v>
      </c>
      <c r="P235" s="8">
        <f t="shared" si="19"/>
        <v>96.774193548387103</v>
      </c>
      <c r="Q235" t="str">
        <f t="shared" si="20"/>
        <v>film &amp; video</v>
      </c>
      <c r="R235" t="str">
        <f t="shared" si="21"/>
        <v>animation</v>
      </c>
      <c r="S235" s="12">
        <f t="shared" si="22"/>
        <v>40706.208333333336</v>
      </c>
      <c r="T235" s="12">
        <f t="shared" si="23"/>
        <v>40722.208333333336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6">
        <f t="shared" si="18"/>
        <v>109.08</v>
      </c>
      <c r="P236" s="8">
        <f t="shared" si="19"/>
        <v>54.906040268456373</v>
      </c>
      <c r="Q236" t="str">
        <f t="shared" si="20"/>
        <v>games</v>
      </c>
      <c r="R236" t="str">
        <f t="shared" si="21"/>
        <v>video games</v>
      </c>
      <c r="S236" s="12">
        <f t="shared" si="22"/>
        <v>42969.208333333328</v>
      </c>
      <c r="T236" s="12">
        <f t="shared" si="23"/>
        <v>42976.208333333328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6">
        <f t="shared" si="18"/>
        <v>41.73</v>
      </c>
      <c r="P237" s="8">
        <f t="shared" si="19"/>
        <v>39.010869565217391</v>
      </c>
      <c r="Q237" t="str">
        <f t="shared" si="20"/>
        <v>film &amp; video</v>
      </c>
      <c r="R237" t="str">
        <f t="shared" si="21"/>
        <v>animation</v>
      </c>
      <c r="S237" s="12">
        <f t="shared" si="22"/>
        <v>42779.25</v>
      </c>
      <c r="T237" s="12">
        <f t="shared" si="23"/>
        <v>42784.25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6">
        <f t="shared" si="18"/>
        <v>10.94</v>
      </c>
      <c r="P238" s="8">
        <f t="shared" si="19"/>
        <v>75.84210526315789</v>
      </c>
      <c r="Q238" t="str">
        <f t="shared" si="20"/>
        <v>music</v>
      </c>
      <c r="R238" t="str">
        <f t="shared" si="21"/>
        <v>rock</v>
      </c>
      <c r="S238" s="12">
        <f t="shared" si="22"/>
        <v>43641.208333333328</v>
      </c>
      <c r="T238" s="12">
        <f t="shared" si="23"/>
        <v>43648.208333333328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6">
        <f t="shared" si="18"/>
        <v>159.38</v>
      </c>
      <c r="P239" s="8">
        <f t="shared" si="19"/>
        <v>45.051671732522799</v>
      </c>
      <c r="Q239" t="str">
        <f t="shared" si="20"/>
        <v>film &amp; video</v>
      </c>
      <c r="R239" t="str">
        <f t="shared" si="21"/>
        <v>animation</v>
      </c>
      <c r="S239" s="12">
        <f t="shared" si="22"/>
        <v>41754.208333333336</v>
      </c>
      <c r="T239" s="12">
        <f t="shared" si="23"/>
        <v>41756.208333333336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6">
        <f t="shared" si="18"/>
        <v>422.42</v>
      </c>
      <c r="P240" s="8">
        <f t="shared" si="19"/>
        <v>104.51546391752578</v>
      </c>
      <c r="Q240" t="str">
        <f t="shared" si="20"/>
        <v>theater</v>
      </c>
      <c r="R240" t="str">
        <f t="shared" si="21"/>
        <v>plays</v>
      </c>
      <c r="S240" s="12">
        <f t="shared" si="22"/>
        <v>43083.25</v>
      </c>
      <c r="T240" s="12">
        <f t="shared" si="23"/>
        <v>43108.25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6">
        <f t="shared" si="18"/>
        <v>97.72</v>
      </c>
      <c r="P241" s="8">
        <f t="shared" si="19"/>
        <v>76.268292682926827</v>
      </c>
      <c r="Q241" t="str">
        <f t="shared" si="20"/>
        <v>technology</v>
      </c>
      <c r="R241" t="str">
        <f t="shared" si="21"/>
        <v>wearables</v>
      </c>
      <c r="S241" s="12">
        <f t="shared" si="22"/>
        <v>42245.208333333328</v>
      </c>
      <c r="T241" s="12">
        <f t="shared" si="23"/>
        <v>42249.208333333328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6">
        <f t="shared" si="18"/>
        <v>418.79</v>
      </c>
      <c r="P242" s="8">
        <f t="shared" si="19"/>
        <v>69.015695067264573</v>
      </c>
      <c r="Q242" t="str">
        <f t="shared" si="20"/>
        <v>theater</v>
      </c>
      <c r="R242" t="str">
        <f t="shared" si="21"/>
        <v>plays</v>
      </c>
      <c r="S242" s="12">
        <f t="shared" si="22"/>
        <v>40396.208333333336</v>
      </c>
      <c r="T242" s="12">
        <f t="shared" si="23"/>
        <v>40397.208333333336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6">
        <f t="shared" si="18"/>
        <v>101.92</v>
      </c>
      <c r="P243" s="8">
        <f t="shared" si="19"/>
        <v>101.97684085510689</v>
      </c>
      <c r="Q243" t="str">
        <f t="shared" si="20"/>
        <v>publishing</v>
      </c>
      <c r="R243" t="str">
        <f t="shared" si="21"/>
        <v>nonfiction</v>
      </c>
      <c r="S243" s="12">
        <f t="shared" si="22"/>
        <v>41742.208333333336</v>
      </c>
      <c r="T243" s="12">
        <f t="shared" si="23"/>
        <v>41752.208333333336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6">
        <f t="shared" si="18"/>
        <v>127.73</v>
      </c>
      <c r="P244" s="8">
        <f t="shared" si="19"/>
        <v>42.915999999999997</v>
      </c>
      <c r="Q244" t="str">
        <f t="shared" si="20"/>
        <v>music</v>
      </c>
      <c r="R244" t="str">
        <f t="shared" si="21"/>
        <v>rock</v>
      </c>
      <c r="S244" s="12">
        <f t="shared" si="22"/>
        <v>42865.208333333328</v>
      </c>
      <c r="T244" s="12">
        <f t="shared" si="23"/>
        <v>42875.208333333328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6">
        <f t="shared" si="18"/>
        <v>445.22</v>
      </c>
      <c r="P245" s="8">
        <f t="shared" si="19"/>
        <v>43.025210084033617</v>
      </c>
      <c r="Q245" t="str">
        <f t="shared" si="20"/>
        <v>theater</v>
      </c>
      <c r="R245" t="str">
        <f t="shared" si="21"/>
        <v>plays</v>
      </c>
      <c r="S245" s="12">
        <f t="shared" si="22"/>
        <v>43163.25</v>
      </c>
      <c r="T245" s="12">
        <f t="shared" si="23"/>
        <v>43166.25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6">
        <f t="shared" si="18"/>
        <v>569.71</v>
      </c>
      <c r="P246" s="8">
        <f t="shared" si="19"/>
        <v>75.245283018867923</v>
      </c>
      <c r="Q246" t="str">
        <f t="shared" si="20"/>
        <v>theater</v>
      </c>
      <c r="R246" t="str">
        <f t="shared" si="21"/>
        <v>plays</v>
      </c>
      <c r="S246" s="12">
        <f t="shared" si="22"/>
        <v>41834.208333333336</v>
      </c>
      <c r="T246" s="12">
        <f t="shared" si="23"/>
        <v>41886.208333333336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6">
        <f t="shared" si="18"/>
        <v>509.34</v>
      </c>
      <c r="P247" s="8">
        <f t="shared" si="19"/>
        <v>69.023364485981304</v>
      </c>
      <c r="Q247" t="str">
        <f t="shared" si="20"/>
        <v>theater</v>
      </c>
      <c r="R247" t="str">
        <f t="shared" si="21"/>
        <v>plays</v>
      </c>
      <c r="S247" s="12">
        <f t="shared" si="22"/>
        <v>41736.208333333336</v>
      </c>
      <c r="T247" s="12">
        <f t="shared" si="23"/>
        <v>41737.208333333336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6">
        <f t="shared" si="18"/>
        <v>325.52999999999997</v>
      </c>
      <c r="P248" s="8">
        <f t="shared" si="19"/>
        <v>65.986486486486484</v>
      </c>
      <c r="Q248" t="str">
        <f t="shared" si="20"/>
        <v>technology</v>
      </c>
      <c r="R248" t="str">
        <f t="shared" si="21"/>
        <v>web</v>
      </c>
      <c r="S248" s="12">
        <f t="shared" si="22"/>
        <v>41491.208333333336</v>
      </c>
      <c r="T248" s="12">
        <f t="shared" si="23"/>
        <v>41495.208333333336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6">
        <f t="shared" si="18"/>
        <v>932.62</v>
      </c>
      <c r="P249" s="8">
        <f t="shared" si="19"/>
        <v>98.013800424628457</v>
      </c>
      <c r="Q249" t="str">
        <f t="shared" si="20"/>
        <v>publishing</v>
      </c>
      <c r="R249" t="str">
        <f t="shared" si="21"/>
        <v>fiction</v>
      </c>
      <c r="S249" s="12">
        <f t="shared" si="22"/>
        <v>42726.25</v>
      </c>
      <c r="T249" s="12">
        <f t="shared" si="23"/>
        <v>42741.25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6">
        <f t="shared" si="18"/>
        <v>211.34</v>
      </c>
      <c r="P250" s="8">
        <f t="shared" si="19"/>
        <v>60.105504587155963</v>
      </c>
      <c r="Q250" t="str">
        <f t="shared" si="20"/>
        <v>games</v>
      </c>
      <c r="R250" t="str">
        <f t="shared" si="21"/>
        <v>mobile games</v>
      </c>
      <c r="S250" s="12">
        <f t="shared" si="22"/>
        <v>42004.25</v>
      </c>
      <c r="T250" s="12">
        <f t="shared" si="23"/>
        <v>42009.25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6">
        <f t="shared" si="18"/>
        <v>273.33</v>
      </c>
      <c r="P251" s="8">
        <f t="shared" si="19"/>
        <v>26.000773395204948</v>
      </c>
      <c r="Q251" t="str">
        <f t="shared" si="20"/>
        <v>publishing</v>
      </c>
      <c r="R251" t="str">
        <f t="shared" si="21"/>
        <v>translations</v>
      </c>
      <c r="S251" s="12">
        <f t="shared" si="22"/>
        <v>42006.25</v>
      </c>
      <c r="T251" s="12">
        <f t="shared" si="23"/>
        <v>42013.25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6">
        <f t="shared" si="18"/>
        <v>3</v>
      </c>
      <c r="P252" s="8">
        <f t="shared" si="19"/>
        <v>3</v>
      </c>
      <c r="Q252" t="str">
        <f t="shared" si="20"/>
        <v>music</v>
      </c>
      <c r="R252" t="str">
        <f t="shared" si="21"/>
        <v>rock</v>
      </c>
      <c r="S252" s="12">
        <f t="shared" si="22"/>
        <v>40203.25</v>
      </c>
      <c r="T252" s="12">
        <f t="shared" si="23"/>
        <v>40238.25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6">
        <f t="shared" si="18"/>
        <v>54.08</v>
      </c>
      <c r="P253" s="8">
        <f t="shared" si="19"/>
        <v>38.019801980198018</v>
      </c>
      <c r="Q253" t="str">
        <f t="shared" si="20"/>
        <v>theater</v>
      </c>
      <c r="R253" t="str">
        <f t="shared" si="21"/>
        <v>plays</v>
      </c>
      <c r="S253" s="12">
        <f t="shared" si="22"/>
        <v>41252.25</v>
      </c>
      <c r="T253" s="12">
        <f t="shared" si="23"/>
        <v>41254.25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6">
        <f t="shared" si="18"/>
        <v>626.29999999999995</v>
      </c>
      <c r="P254" s="8">
        <f t="shared" si="19"/>
        <v>106.15254237288136</v>
      </c>
      <c r="Q254" t="str">
        <f t="shared" si="20"/>
        <v>theater</v>
      </c>
      <c r="R254" t="str">
        <f t="shared" si="21"/>
        <v>plays</v>
      </c>
      <c r="S254" s="12">
        <f t="shared" si="22"/>
        <v>41572.208333333336</v>
      </c>
      <c r="T254" s="12">
        <f t="shared" si="23"/>
        <v>41577.208333333336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6">
        <f t="shared" si="18"/>
        <v>89.02</v>
      </c>
      <c r="P255" s="8">
        <f t="shared" si="19"/>
        <v>81.019475655430711</v>
      </c>
      <c r="Q255" t="str">
        <f t="shared" si="20"/>
        <v>film &amp; video</v>
      </c>
      <c r="R255" t="str">
        <f t="shared" si="21"/>
        <v>drama</v>
      </c>
      <c r="S255" s="12">
        <f t="shared" si="22"/>
        <v>40641.208333333336</v>
      </c>
      <c r="T255" s="12">
        <f t="shared" si="23"/>
        <v>40653.208333333336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6">
        <f t="shared" si="18"/>
        <v>184.89</v>
      </c>
      <c r="P256" s="8">
        <f t="shared" si="19"/>
        <v>96.647727272727266</v>
      </c>
      <c r="Q256" t="str">
        <f t="shared" si="20"/>
        <v>publishing</v>
      </c>
      <c r="R256" t="str">
        <f t="shared" si="21"/>
        <v>nonfiction</v>
      </c>
      <c r="S256" s="12">
        <f t="shared" si="22"/>
        <v>42787.25</v>
      </c>
      <c r="T256" s="12">
        <f t="shared" si="23"/>
        <v>42789.25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6">
        <f t="shared" si="18"/>
        <v>120.17</v>
      </c>
      <c r="P257" s="8">
        <f t="shared" si="19"/>
        <v>57.003535651149086</v>
      </c>
      <c r="Q257" t="str">
        <f t="shared" si="20"/>
        <v>music</v>
      </c>
      <c r="R257" t="str">
        <f t="shared" si="21"/>
        <v>rock</v>
      </c>
      <c r="S257" s="12">
        <f t="shared" si="22"/>
        <v>40590.25</v>
      </c>
      <c r="T257" s="12">
        <f t="shared" si="23"/>
        <v>40595.25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6">
        <f t="shared" si="18"/>
        <v>23.39</v>
      </c>
      <c r="P258" s="8">
        <f t="shared" si="19"/>
        <v>63.93333333333333</v>
      </c>
      <c r="Q258" t="str">
        <f t="shared" si="20"/>
        <v>music</v>
      </c>
      <c r="R258" t="str">
        <f t="shared" si="21"/>
        <v>rock</v>
      </c>
      <c r="S258" s="12">
        <f t="shared" si="22"/>
        <v>42393.25</v>
      </c>
      <c r="T258" s="12">
        <f t="shared" si="23"/>
        <v>42430.25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6">
        <f t="shared" ref="O259:O322" si="24">ROUND(((E259/D259)*100), 2)</f>
        <v>146</v>
      </c>
      <c r="P259" s="8">
        <f t="shared" ref="P259:P322" si="25">IFERROR((AVERAGE(E259/G259)), 0)</f>
        <v>90.456521739130437</v>
      </c>
      <c r="Q259" t="str">
        <f t="shared" ref="Q259:Q322" si="26">LEFT(N259, SEARCH("/", N259)-1)</f>
        <v>theater</v>
      </c>
      <c r="R259" t="str">
        <f t="shared" ref="R259:R322" si="27">RIGHT(N259,LEN(N259)-SEARCH("/", N259))</f>
        <v>plays</v>
      </c>
      <c r="S259" s="12">
        <f t="shared" ref="S259:S322" si="28" xml:space="preserve"> (((J259/60)/60)/24)+DATE(1970,1,1)</f>
        <v>41338.25</v>
      </c>
      <c r="T259" s="12">
        <f t="shared" ref="T259:T322" si="29" xml:space="preserve"> (((K259/60)/60)/24)+DATE(1970,1,1)</f>
        <v>41352.208333333336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6">
        <f t="shared" si="24"/>
        <v>268.48</v>
      </c>
      <c r="P260" s="8">
        <f t="shared" si="25"/>
        <v>72.172043010752688</v>
      </c>
      <c r="Q260" t="str">
        <f t="shared" si="26"/>
        <v>theater</v>
      </c>
      <c r="R260" t="str">
        <f t="shared" si="27"/>
        <v>plays</v>
      </c>
      <c r="S260" s="12">
        <f t="shared" si="28"/>
        <v>42712.25</v>
      </c>
      <c r="T260" s="12">
        <f t="shared" si="29"/>
        <v>42732.25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6">
        <f t="shared" si="24"/>
        <v>597.5</v>
      </c>
      <c r="P261" s="8">
        <f t="shared" si="25"/>
        <v>77.934782608695656</v>
      </c>
      <c r="Q261" t="str">
        <f t="shared" si="26"/>
        <v>photography</v>
      </c>
      <c r="R261" t="str">
        <f t="shared" si="27"/>
        <v>photography books</v>
      </c>
      <c r="S261" s="12">
        <f t="shared" si="28"/>
        <v>41251.25</v>
      </c>
      <c r="T261" s="12">
        <f t="shared" si="29"/>
        <v>41270.25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6">
        <f t="shared" si="24"/>
        <v>157.69999999999999</v>
      </c>
      <c r="P262" s="8">
        <f t="shared" si="25"/>
        <v>38.065134099616856</v>
      </c>
      <c r="Q262" t="str">
        <f t="shared" si="26"/>
        <v>music</v>
      </c>
      <c r="R262" t="str">
        <f t="shared" si="27"/>
        <v>rock</v>
      </c>
      <c r="S262" s="12">
        <f t="shared" si="28"/>
        <v>41180.208333333336</v>
      </c>
      <c r="T262" s="12">
        <f t="shared" si="29"/>
        <v>41192.208333333336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6">
        <f t="shared" si="24"/>
        <v>31.2</v>
      </c>
      <c r="P263" s="8">
        <f t="shared" si="25"/>
        <v>57.936123348017624</v>
      </c>
      <c r="Q263" t="str">
        <f t="shared" si="26"/>
        <v>music</v>
      </c>
      <c r="R263" t="str">
        <f t="shared" si="27"/>
        <v>rock</v>
      </c>
      <c r="S263" s="12">
        <f t="shared" si="28"/>
        <v>40415.208333333336</v>
      </c>
      <c r="T263" s="12">
        <f t="shared" si="29"/>
        <v>40419.208333333336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6">
        <f t="shared" si="24"/>
        <v>313.41000000000003</v>
      </c>
      <c r="P264" s="8">
        <f t="shared" si="25"/>
        <v>49.794392523364486</v>
      </c>
      <c r="Q264" t="str">
        <f t="shared" si="26"/>
        <v>music</v>
      </c>
      <c r="R264" t="str">
        <f t="shared" si="27"/>
        <v>indie rock</v>
      </c>
      <c r="S264" s="12">
        <f t="shared" si="28"/>
        <v>40638.208333333336</v>
      </c>
      <c r="T264" s="12">
        <f t="shared" si="29"/>
        <v>40664.208333333336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6">
        <f t="shared" si="24"/>
        <v>370.9</v>
      </c>
      <c r="P265" s="8">
        <f t="shared" si="25"/>
        <v>54.050251256281406</v>
      </c>
      <c r="Q265" t="str">
        <f t="shared" si="26"/>
        <v>photography</v>
      </c>
      <c r="R265" t="str">
        <f t="shared" si="27"/>
        <v>photography books</v>
      </c>
      <c r="S265" s="12">
        <f t="shared" si="28"/>
        <v>40187.25</v>
      </c>
      <c r="T265" s="12">
        <f t="shared" si="29"/>
        <v>40187.25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6">
        <f t="shared" si="24"/>
        <v>362.66</v>
      </c>
      <c r="P266" s="8">
        <f t="shared" si="25"/>
        <v>30.002721335268504</v>
      </c>
      <c r="Q266" t="str">
        <f t="shared" si="26"/>
        <v>theater</v>
      </c>
      <c r="R266" t="str">
        <f t="shared" si="27"/>
        <v>plays</v>
      </c>
      <c r="S266" s="12">
        <f t="shared" si="28"/>
        <v>41317.25</v>
      </c>
      <c r="T266" s="12">
        <f t="shared" si="29"/>
        <v>41333.25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6">
        <f t="shared" si="24"/>
        <v>123.08</v>
      </c>
      <c r="P267" s="8">
        <f t="shared" si="25"/>
        <v>70.127906976744185</v>
      </c>
      <c r="Q267" t="str">
        <f t="shared" si="26"/>
        <v>theater</v>
      </c>
      <c r="R267" t="str">
        <f t="shared" si="27"/>
        <v>plays</v>
      </c>
      <c r="S267" s="12">
        <f t="shared" si="28"/>
        <v>42372.25</v>
      </c>
      <c r="T267" s="12">
        <f t="shared" si="29"/>
        <v>42416.25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6">
        <f t="shared" si="24"/>
        <v>76.77</v>
      </c>
      <c r="P268" s="8">
        <f t="shared" si="25"/>
        <v>26.996228786926462</v>
      </c>
      <c r="Q268" t="str">
        <f t="shared" si="26"/>
        <v>music</v>
      </c>
      <c r="R268" t="str">
        <f t="shared" si="27"/>
        <v>jazz</v>
      </c>
      <c r="S268" s="12">
        <f t="shared" si="28"/>
        <v>41950.25</v>
      </c>
      <c r="T268" s="12">
        <f t="shared" si="29"/>
        <v>41983.25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6">
        <f t="shared" si="24"/>
        <v>233.62</v>
      </c>
      <c r="P269" s="8">
        <f t="shared" si="25"/>
        <v>51.990606936416185</v>
      </c>
      <c r="Q269" t="str">
        <f t="shared" si="26"/>
        <v>theater</v>
      </c>
      <c r="R269" t="str">
        <f t="shared" si="27"/>
        <v>plays</v>
      </c>
      <c r="S269" s="12">
        <f t="shared" si="28"/>
        <v>41206.208333333336</v>
      </c>
      <c r="T269" s="12">
        <f t="shared" si="29"/>
        <v>41222.25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6">
        <f t="shared" si="24"/>
        <v>180.53</v>
      </c>
      <c r="P270" s="8">
        <f t="shared" si="25"/>
        <v>56.416666666666664</v>
      </c>
      <c r="Q270" t="str">
        <f t="shared" si="26"/>
        <v>film &amp; video</v>
      </c>
      <c r="R270" t="str">
        <f t="shared" si="27"/>
        <v>documentary</v>
      </c>
      <c r="S270" s="12">
        <f t="shared" si="28"/>
        <v>41186.208333333336</v>
      </c>
      <c r="T270" s="12">
        <f t="shared" si="29"/>
        <v>41232.25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6">
        <f t="shared" si="24"/>
        <v>252.63</v>
      </c>
      <c r="P271" s="8">
        <f t="shared" si="25"/>
        <v>101.63218390804597</v>
      </c>
      <c r="Q271" t="str">
        <f t="shared" si="26"/>
        <v>film &amp; video</v>
      </c>
      <c r="R271" t="str">
        <f t="shared" si="27"/>
        <v>television</v>
      </c>
      <c r="S271" s="12">
        <f t="shared" si="28"/>
        <v>43496.25</v>
      </c>
      <c r="T271" s="12">
        <f t="shared" si="29"/>
        <v>43517.25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6">
        <f t="shared" si="24"/>
        <v>27.18</v>
      </c>
      <c r="P272" s="8">
        <f t="shared" si="25"/>
        <v>25.005291005291006</v>
      </c>
      <c r="Q272" t="str">
        <f t="shared" si="26"/>
        <v>games</v>
      </c>
      <c r="R272" t="str">
        <f t="shared" si="27"/>
        <v>video games</v>
      </c>
      <c r="S272" s="12">
        <f t="shared" si="28"/>
        <v>40514.25</v>
      </c>
      <c r="T272" s="12">
        <f t="shared" si="29"/>
        <v>40516.25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6">
        <f t="shared" si="24"/>
        <v>1.27</v>
      </c>
      <c r="P273" s="8">
        <f t="shared" si="25"/>
        <v>32.016393442622949</v>
      </c>
      <c r="Q273" t="str">
        <f t="shared" si="26"/>
        <v>photography</v>
      </c>
      <c r="R273" t="str">
        <f t="shared" si="27"/>
        <v>photography books</v>
      </c>
      <c r="S273" s="12">
        <f t="shared" si="28"/>
        <v>42345.25</v>
      </c>
      <c r="T273" s="12">
        <f t="shared" si="29"/>
        <v>42376.25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6">
        <f t="shared" si="24"/>
        <v>304.01</v>
      </c>
      <c r="P274" s="8">
        <f t="shared" si="25"/>
        <v>82.021647307286173</v>
      </c>
      <c r="Q274" t="str">
        <f t="shared" si="26"/>
        <v>theater</v>
      </c>
      <c r="R274" t="str">
        <f t="shared" si="27"/>
        <v>plays</v>
      </c>
      <c r="S274" s="12">
        <f t="shared" si="28"/>
        <v>43656.208333333328</v>
      </c>
      <c r="T274" s="12">
        <f t="shared" si="29"/>
        <v>43681.208333333328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6">
        <f t="shared" si="24"/>
        <v>137.22999999999999</v>
      </c>
      <c r="P275" s="8">
        <f t="shared" si="25"/>
        <v>37.957446808510639</v>
      </c>
      <c r="Q275" t="str">
        <f t="shared" si="26"/>
        <v>theater</v>
      </c>
      <c r="R275" t="str">
        <f t="shared" si="27"/>
        <v>plays</v>
      </c>
      <c r="S275" s="12">
        <f t="shared" si="28"/>
        <v>42995.208333333328</v>
      </c>
      <c r="T275" s="12">
        <f t="shared" si="29"/>
        <v>42998.208333333328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6">
        <f t="shared" si="24"/>
        <v>32.21</v>
      </c>
      <c r="P276" s="8">
        <f t="shared" si="25"/>
        <v>51.533333333333331</v>
      </c>
      <c r="Q276" t="str">
        <f t="shared" si="26"/>
        <v>theater</v>
      </c>
      <c r="R276" t="str">
        <f t="shared" si="27"/>
        <v>plays</v>
      </c>
      <c r="S276" s="12">
        <f t="shared" si="28"/>
        <v>43045.25</v>
      </c>
      <c r="T276" s="12">
        <f t="shared" si="29"/>
        <v>43050.25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6">
        <f t="shared" si="24"/>
        <v>241.51</v>
      </c>
      <c r="P277" s="8">
        <f t="shared" si="25"/>
        <v>81.198275862068968</v>
      </c>
      <c r="Q277" t="str">
        <f t="shared" si="26"/>
        <v>publishing</v>
      </c>
      <c r="R277" t="str">
        <f t="shared" si="27"/>
        <v>translations</v>
      </c>
      <c r="S277" s="12">
        <f t="shared" si="28"/>
        <v>43561.208333333328</v>
      </c>
      <c r="T277" s="12">
        <f t="shared" si="29"/>
        <v>43569.208333333328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6">
        <f t="shared" si="24"/>
        <v>96.8</v>
      </c>
      <c r="P278" s="8">
        <f t="shared" si="25"/>
        <v>40.030075187969928</v>
      </c>
      <c r="Q278" t="str">
        <f t="shared" si="26"/>
        <v>games</v>
      </c>
      <c r="R278" t="str">
        <f t="shared" si="27"/>
        <v>video games</v>
      </c>
      <c r="S278" s="12">
        <f t="shared" si="28"/>
        <v>41018.208333333336</v>
      </c>
      <c r="T278" s="12">
        <f t="shared" si="29"/>
        <v>41023.208333333336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6">
        <f t="shared" si="24"/>
        <v>1066.43</v>
      </c>
      <c r="P279" s="8">
        <f t="shared" si="25"/>
        <v>89.939759036144579</v>
      </c>
      <c r="Q279" t="str">
        <f t="shared" si="26"/>
        <v>theater</v>
      </c>
      <c r="R279" t="str">
        <f t="shared" si="27"/>
        <v>plays</v>
      </c>
      <c r="S279" s="12">
        <f t="shared" si="28"/>
        <v>40378.208333333336</v>
      </c>
      <c r="T279" s="12">
        <f t="shared" si="29"/>
        <v>40380.208333333336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6">
        <f t="shared" si="24"/>
        <v>325.89</v>
      </c>
      <c r="P280" s="8">
        <f t="shared" si="25"/>
        <v>96.692307692307693</v>
      </c>
      <c r="Q280" t="str">
        <f t="shared" si="26"/>
        <v>technology</v>
      </c>
      <c r="R280" t="str">
        <f t="shared" si="27"/>
        <v>web</v>
      </c>
      <c r="S280" s="12">
        <f t="shared" si="28"/>
        <v>41239.25</v>
      </c>
      <c r="T280" s="12">
        <f t="shared" si="29"/>
        <v>41264.25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6">
        <f t="shared" si="24"/>
        <v>170.7</v>
      </c>
      <c r="P281" s="8">
        <f t="shared" si="25"/>
        <v>25.010989010989011</v>
      </c>
      <c r="Q281" t="str">
        <f t="shared" si="26"/>
        <v>theater</v>
      </c>
      <c r="R281" t="str">
        <f t="shared" si="27"/>
        <v>plays</v>
      </c>
      <c r="S281" s="12">
        <f t="shared" si="28"/>
        <v>43346.208333333328</v>
      </c>
      <c r="T281" s="12">
        <f t="shared" si="29"/>
        <v>43349.208333333328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6">
        <f t="shared" si="24"/>
        <v>581.44000000000005</v>
      </c>
      <c r="P282" s="8">
        <f t="shared" si="25"/>
        <v>36.987277353689571</v>
      </c>
      <c r="Q282" t="str">
        <f t="shared" si="26"/>
        <v>film &amp; video</v>
      </c>
      <c r="R282" t="str">
        <f t="shared" si="27"/>
        <v>animation</v>
      </c>
      <c r="S282" s="12">
        <f t="shared" si="28"/>
        <v>43060.25</v>
      </c>
      <c r="T282" s="12">
        <f t="shared" si="29"/>
        <v>43066.25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6">
        <f t="shared" si="24"/>
        <v>91.52</v>
      </c>
      <c r="P283" s="8">
        <f t="shared" si="25"/>
        <v>73.012609117361791</v>
      </c>
      <c r="Q283" t="str">
        <f t="shared" si="26"/>
        <v>theater</v>
      </c>
      <c r="R283" t="str">
        <f t="shared" si="27"/>
        <v>plays</v>
      </c>
      <c r="S283" s="12">
        <f t="shared" si="28"/>
        <v>40979.25</v>
      </c>
      <c r="T283" s="12">
        <f t="shared" si="29"/>
        <v>41000.208333333336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6">
        <f t="shared" si="24"/>
        <v>108.05</v>
      </c>
      <c r="P284" s="8">
        <f t="shared" si="25"/>
        <v>68.240601503759393</v>
      </c>
      <c r="Q284" t="str">
        <f t="shared" si="26"/>
        <v>film &amp; video</v>
      </c>
      <c r="R284" t="str">
        <f t="shared" si="27"/>
        <v>television</v>
      </c>
      <c r="S284" s="12">
        <f t="shared" si="28"/>
        <v>42701.25</v>
      </c>
      <c r="T284" s="12">
        <f t="shared" si="29"/>
        <v>42707.25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6">
        <f t="shared" si="24"/>
        <v>18.73</v>
      </c>
      <c r="P285" s="8">
        <f t="shared" si="25"/>
        <v>52.310344827586206</v>
      </c>
      <c r="Q285" t="str">
        <f t="shared" si="26"/>
        <v>music</v>
      </c>
      <c r="R285" t="str">
        <f t="shared" si="27"/>
        <v>rock</v>
      </c>
      <c r="S285" s="12">
        <f t="shared" si="28"/>
        <v>42520.208333333328</v>
      </c>
      <c r="T285" s="12">
        <f t="shared" si="29"/>
        <v>42525.208333333328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6">
        <f t="shared" si="24"/>
        <v>83.19</v>
      </c>
      <c r="P286" s="8">
        <f t="shared" si="25"/>
        <v>61.765151515151516</v>
      </c>
      <c r="Q286" t="str">
        <f t="shared" si="26"/>
        <v>technology</v>
      </c>
      <c r="R286" t="str">
        <f t="shared" si="27"/>
        <v>web</v>
      </c>
      <c r="S286" s="12">
        <f t="shared" si="28"/>
        <v>41030.208333333336</v>
      </c>
      <c r="T286" s="12">
        <f t="shared" si="29"/>
        <v>41035.208333333336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6">
        <f t="shared" si="24"/>
        <v>706.33</v>
      </c>
      <c r="P287" s="8">
        <f t="shared" si="25"/>
        <v>25.027559055118111</v>
      </c>
      <c r="Q287" t="str">
        <f t="shared" si="26"/>
        <v>theater</v>
      </c>
      <c r="R287" t="str">
        <f t="shared" si="27"/>
        <v>plays</v>
      </c>
      <c r="S287" s="12">
        <f t="shared" si="28"/>
        <v>42623.208333333328</v>
      </c>
      <c r="T287" s="12">
        <f t="shared" si="29"/>
        <v>42661.208333333328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6">
        <f t="shared" si="24"/>
        <v>17.45</v>
      </c>
      <c r="P288" s="8">
        <f t="shared" si="25"/>
        <v>106.28804347826087</v>
      </c>
      <c r="Q288" t="str">
        <f t="shared" si="26"/>
        <v>theater</v>
      </c>
      <c r="R288" t="str">
        <f t="shared" si="27"/>
        <v>plays</v>
      </c>
      <c r="S288" s="12">
        <f t="shared" si="28"/>
        <v>42697.25</v>
      </c>
      <c r="T288" s="12">
        <f t="shared" si="29"/>
        <v>42704.25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6">
        <f t="shared" si="24"/>
        <v>209.73</v>
      </c>
      <c r="P289" s="8">
        <f t="shared" si="25"/>
        <v>75.07386363636364</v>
      </c>
      <c r="Q289" t="str">
        <f t="shared" si="26"/>
        <v>music</v>
      </c>
      <c r="R289" t="str">
        <f t="shared" si="27"/>
        <v>electric music</v>
      </c>
      <c r="S289" s="12">
        <f t="shared" si="28"/>
        <v>42122.208333333328</v>
      </c>
      <c r="T289" s="12">
        <f t="shared" si="29"/>
        <v>42122.208333333328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6">
        <f t="shared" si="24"/>
        <v>97.79</v>
      </c>
      <c r="P290" s="8">
        <f t="shared" si="25"/>
        <v>39.970802919708028</v>
      </c>
      <c r="Q290" t="str">
        <f t="shared" si="26"/>
        <v>music</v>
      </c>
      <c r="R290" t="str">
        <f t="shared" si="27"/>
        <v>metal</v>
      </c>
      <c r="S290" s="12">
        <f t="shared" si="28"/>
        <v>40982.208333333336</v>
      </c>
      <c r="T290" s="12">
        <f t="shared" si="29"/>
        <v>40983.208333333336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6">
        <f t="shared" si="24"/>
        <v>1684.25</v>
      </c>
      <c r="P291" s="8">
        <f t="shared" si="25"/>
        <v>39.982195845697326</v>
      </c>
      <c r="Q291" t="str">
        <f t="shared" si="26"/>
        <v>theater</v>
      </c>
      <c r="R291" t="str">
        <f t="shared" si="27"/>
        <v>plays</v>
      </c>
      <c r="S291" s="12">
        <f t="shared" si="28"/>
        <v>42219.208333333328</v>
      </c>
      <c r="T291" s="12">
        <f t="shared" si="29"/>
        <v>42222.208333333328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6">
        <f t="shared" si="24"/>
        <v>54.4</v>
      </c>
      <c r="P292" s="8">
        <f t="shared" si="25"/>
        <v>101.01541850220265</v>
      </c>
      <c r="Q292" t="str">
        <f t="shared" si="26"/>
        <v>film &amp; video</v>
      </c>
      <c r="R292" t="str">
        <f t="shared" si="27"/>
        <v>documentary</v>
      </c>
      <c r="S292" s="12">
        <f t="shared" si="28"/>
        <v>41404.208333333336</v>
      </c>
      <c r="T292" s="12">
        <f t="shared" si="29"/>
        <v>41436.208333333336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6">
        <f t="shared" si="24"/>
        <v>456.61</v>
      </c>
      <c r="P293" s="8">
        <f t="shared" si="25"/>
        <v>76.813084112149539</v>
      </c>
      <c r="Q293" t="str">
        <f t="shared" si="26"/>
        <v>technology</v>
      </c>
      <c r="R293" t="str">
        <f t="shared" si="27"/>
        <v>web</v>
      </c>
      <c r="S293" s="12">
        <f t="shared" si="28"/>
        <v>40831.208333333336</v>
      </c>
      <c r="T293" s="12">
        <f t="shared" si="29"/>
        <v>40835.208333333336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6">
        <f t="shared" si="24"/>
        <v>9.82</v>
      </c>
      <c r="P294" s="8">
        <f t="shared" si="25"/>
        <v>71.7</v>
      </c>
      <c r="Q294" t="str">
        <f t="shared" si="26"/>
        <v>food</v>
      </c>
      <c r="R294" t="str">
        <f t="shared" si="27"/>
        <v>food trucks</v>
      </c>
      <c r="S294" s="12">
        <f t="shared" si="28"/>
        <v>40984.208333333336</v>
      </c>
      <c r="T294" s="12">
        <f t="shared" si="29"/>
        <v>41002.208333333336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6">
        <f t="shared" si="24"/>
        <v>16.38</v>
      </c>
      <c r="P295" s="8">
        <f t="shared" si="25"/>
        <v>33.28125</v>
      </c>
      <c r="Q295" t="str">
        <f t="shared" si="26"/>
        <v>theater</v>
      </c>
      <c r="R295" t="str">
        <f t="shared" si="27"/>
        <v>plays</v>
      </c>
      <c r="S295" s="12">
        <f t="shared" si="28"/>
        <v>40456.208333333336</v>
      </c>
      <c r="T295" s="12">
        <f t="shared" si="29"/>
        <v>40465.208333333336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6">
        <f t="shared" si="24"/>
        <v>1339.67</v>
      </c>
      <c r="P296" s="8">
        <f t="shared" si="25"/>
        <v>43.923497267759565</v>
      </c>
      <c r="Q296" t="str">
        <f t="shared" si="26"/>
        <v>theater</v>
      </c>
      <c r="R296" t="str">
        <f t="shared" si="27"/>
        <v>plays</v>
      </c>
      <c r="S296" s="12">
        <f t="shared" si="28"/>
        <v>43399.208333333328</v>
      </c>
      <c r="T296" s="12">
        <f t="shared" si="29"/>
        <v>43411.25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6">
        <f t="shared" si="24"/>
        <v>35.65</v>
      </c>
      <c r="P297" s="8">
        <f t="shared" si="25"/>
        <v>36.004712041884815</v>
      </c>
      <c r="Q297" t="str">
        <f t="shared" si="26"/>
        <v>theater</v>
      </c>
      <c r="R297" t="str">
        <f t="shared" si="27"/>
        <v>plays</v>
      </c>
      <c r="S297" s="12">
        <f t="shared" si="28"/>
        <v>41562.208333333336</v>
      </c>
      <c r="T297" s="12">
        <f t="shared" si="29"/>
        <v>41587.25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6">
        <f t="shared" si="24"/>
        <v>54.95</v>
      </c>
      <c r="P298" s="8">
        <f t="shared" si="25"/>
        <v>88.21052631578948</v>
      </c>
      <c r="Q298" t="str">
        <f t="shared" si="26"/>
        <v>theater</v>
      </c>
      <c r="R298" t="str">
        <f t="shared" si="27"/>
        <v>plays</v>
      </c>
      <c r="S298" s="12">
        <f t="shared" si="28"/>
        <v>43493.25</v>
      </c>
      <c r="T298" s="12">
        <f t="shared" si="29"/>
        <v>43515.25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6">
        <f t="shared" si="24"/>
        <v>94.24</v>
      </c>
      <c r="P299" s="8">
        <f t="shared" si="25"/>
        <v>65.240384615384613</v>
      </c>
      <c r="Q299" t="str">
        <f t="shared" si="26"/>
        <v>theater</v>
      </c>
      <c r="R299" t="str">
        <f t="shared" si="27"/>
        <v>plays</v>
      </c>
      <c r="S299" s="12">
        <f t="shared" si="28"/>
        <v>41653.25</v>
      </c>
      <c r="T299" s="12">
        <f t="shared" si="29"/>
        <v>41662.25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6">
        <f t="shared" si="24"/>
        <v>143.91</v>
      </c>
      <c r="P300" s="8">
        <f t="shared" si="25"/>
        <v>69.958333333333329</v>
      </c>
      <c r="Q300" t="str">
        <f t="shared" si="26"/>
        <v>music</v>
      </c>
      <c r="R300" t="str">
        <f t="shared" si="27"/>
        <v>rock</v>
      </c>
      <c r="S300" s="12">
        <f t="shared" si="28"/>
        <v>42426.25</v>
      </c>
      <c r="T300" s="12">
        <f t="shared" si="29"/>
        <v>42444.208333333328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6">
        <f t="shared" si="24"/>
        <v>51.42</v>
      </c>
      <c r="P301" s="8">
        <f t="shared" si="25"/>
        <v>39.877551020408163</v>
      </c>
      <c r="Q301" t="str">
        <f t="shared" si="26"/>
        <v>food</v>
      </c>
      <c r="R301" t="str">
        <f t="shared" si="27"/>
        <v>food trucks</v>
      </c>
      <c r="S301" s="12">
        <f t="shared" si="28"/>
        <v>42432.25</v>
      </c>
      <c r="T301" s="12">
        <f t="shared" si="29"/>
        <v>42488.208333333328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6">
        <f t="shared" si="24"/>
        <v>5</v>
      </c>
      <c r="P302" s="8">
        <f t="shared" si="25"/>
        <v>5</v>
      </c>
      <c r="Q302" t="str">
        <f t="shared" si="26"/>
        <v>publishing</v>
      </c>
      <c r="R302" t="str">
        <f t="shared" si="27"/>
        <v>nonfiction</v>
      </c>
      <c r="S302" s="12">
        <f t="shared" si="28"/>
        <v>42977.208333333328</v>
      </c>
      <c r="T302" s="12">
        <f t="shared" si="29"/>
        <v>42978.208333333328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6">
        <f t="shared" si="24"/>
        <v>1344.67</v>
      </c>
      <c r="P303" s="8">
        <f t="shared" si="25"/>
        <v>41.023728813559323</v>
      </c>
      <c r="Q303" t="str">
        <f t="shared" si="26"/>
        <v>film &amp; video</v>
      </c>
      <c r="R303" t="str">
        <f t="shared" si="27"/>
        <v>documentary</v>
      </c>
      <c r="S303" s="12">
        <f t="shared" si="28"/>
        <v>42061.25</v>
      </c>
      <c r="T303" s="12">
        <f t="shared" si="29"/>
        <v>42078.208333333328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6">
        <f t="shared" si="24"/>
        <v>31.84</v>
      </c>
      <c r="P304" s="8">
        <f t="shared" si="25"/>
        <v>98.914285714285711</v>
      </c>
      <c r="Q304" t="str">
        <f t="shared" si="26"/>
        <v>theater</v>
      </c>
      <c r="R304" t="str">
        <f t="shared" si="27"/>
        <v>plays</v>
      </c>
      <c r="S304" s="12">
        <f t="shared" si="28"/>
        <v>43345.208333333328</v>
      </c>
      <c r="T304" s="12">
        <f t="shared" si="29"/>
        <v>43359.208333333328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6">
        <f t="shared" si="24"/>
        <v>82.62</v>
      </c>
      <c r="P305" s="8">
        <f t="shared" si="25"/>
        <v>87.78125</v>
      </c>
      <c r="Q305" t="str">
        <f t="shared" si="26"/>
        <v>music</v>
      </c>
      <c r="R305" t="str">
        <f t="shared" si="27"/>
        <v>indie rock</v>
      </c>
      <c r="S305" s="12">
        <f t="shared" si="28"/>
        <v>42376.25</v>
      </c>
      <c r="T305" s="12">
        <f t="shared" si="29"/>
        <v>42381.25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6">
        <f t="shared" si="24"/>
        <v>546.14</v>
      </c>
      <c r="P306" s="8">
        <f t="shared" si="25"/>
        <v>80.767605633802816</v>
      </c>
      <c r="Q306" t="str">
        <f t="shared" si="26"/>
        <v>film &amp; video</v>
      </c>
      <c r="R306" t="str">
        <f t="shared" si="27"/>
        <v>documentary</v>
      </c>
      <c r="S306" s="12">
        <f t="shared" si="28"/>
        <v>42589.208333333328</v>
      </c>
      <c r="T306" s="12">
        <f t="shared" si="29"/>
        <v>42630.208333333328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6">
        <f t="shared" si="24"/>
        <v>286.20999999999998</v>
      </c>
      <c r="P307" s="8">
        <f t="shared" si="25"/>
        <v>94.28235294117647</v>
      </c>
      <c r="Q307" t="str">
        <f t="shared" si="26"/>
        <v>theater</v>
      </c>
      <c r="R307" t="str">
        <f t="shared" si="27"/>
        <v>plays</v>
      </c>
      <c r="S307" s="12">
        <f t="shared" si="28"/>
        <v>42448.208333333328</v>
      </c>
      <c r="T307" s="12">
        <f t="shared" si="29"/>
        <v>42489.208333333328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6">
        <f t="shared" si="24"/>
        <v>7.91</v>
      </c>
      <c r="P308" s="8">
        <f t="shared" si="25"/>
        <v>73.428571428571431</v>
      </c>
      <c r="Q308" t="str">
        <f t="shared" si="26"/>
        <v>theater</v>
      </c>
      <c r="R308" t="str">
        <f t="shared" si="27"/>
        <v>plays</v>
      </c>
      <c r="S308" s="12">
        <f t="shared" si="28"/>
        <v>42930.208333333328</v>
      </c>
      <c r="T308" s="12">
        <f t="shared" si="29"/>
        <v>42933.208333333328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6">
        <f t="shared" si="24"/>
        <v>132.13999999999999</v>
      </c>
      <c r="P309" s="8">
        <f t="shared" si="25"/>
        <v>65.968133535660087</v>
      </c>
      <c r="Q309" t="str">
        <f t="shared" si="26"/>
        <v>publishing</v>
      </c>
      <c r="R309" t="str">
        <f t="shared" si="27"/>
        <v>fiction</v>
      </c>
      <c r="S309" s="12">
        <f t="shared" si="28"/>
        <v>41066.208333333336</v>
      </c>
      <c r="T309" s="12">
        <f t="shared" si="29"/>
        <v>41086.208333333336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6">
        <f t="shared" si="24"/>
        <v>74.08</v>
      </c>
      <c r="P310" s="8">
        <f t="shared" si="25"/>
        <v>109.04109589041096</v>
      </c>
      <c r="Q310" t="str">
        <f t="shared" si="26"/>
        <v>theater</v>
      </c>
      <c r="R310" t="str">
        <f t="shared" si="27"/>
        <v>plays</v>
      </c>
      <c r="S310" s="12">
        <f t="shared" si="28"/>
        <v>40651.208333333336</v>
      </c>
      <c r="T310" s="12">
        <f t="shared" si="29"/>
        <v>40652.208333333336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6">
        <f t="shared" si="24"/>
        <v>75.290000000000006</v>
      </c>
      <c r="P311" s="8">
        <f t="shared" si="25"/>
        <v>41.16</v>
      </c>
      <c r="Q311" t="str">
        <f t="shared" si="26"/>
        <v>music</v>
      </c>
      <c r="R311" t="str">
        <f t="shared" si="27"/>
        <v>indie rock</v>
      </c>
      <c r="S311" s="12">
        <f t="shared" si="28"/>
        <v>40807.208333333336</v>
      </c>
      <c r="T311" s="12">
        <f t="shared" si="29"/>
        <v>40827.208333333336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6">
        <f t="shared" si="24"/>
        <v>20.329999999999998</v>
      </c>
      <c r="P312" s="8">
        <f t="shared" si="25"/>
        <v>99.125</v>
      </c>
      <c r="Q312" t="str">
        <f t="shared" si="26"/>
        <v>games</v>
      </c>
      <c r="R312" t="str">
        <f t="shared" si="27"/>
        <v>video games</v>
      </c>
      <c r="S312" s="12">
        <f t="shared" si="28"/>
        <v>40277.208333333336</v>
      </c>
      <c r="T312" s="12">
        <f t="shared" si="29"/>
        <v>40293.208333333336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6">
        <f t="shared" si="24"/>
        <v>203.37</v>
      </c>
      <c r="P313" s="8">
        <f t="shared" si="25"/>
        <v>105.88429752066116</v>
      </c>
      <c r="Q313" t="str">
        <f t="shared" si="26"/>
        <v>theater</v>
      </c>
      <c r="R313" t="str">
        <f t="shared" si="27"/>
        <v>plays</v>
      </c>
      <c r="S313" s="12">
        <f t="shared" si="28"/>
        <v>40590.25</v>
      </c>
      <c r="T313" s="12">
        <f t="shared" si="29"/>
        <v>40602.25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6">
        <f t="shared" si="24"/>
        <v>310.23</v>
      </c>
      <c r="P314" s="8">
        <f t="shared" si="25"/>
        <v>48.996525921966864</v>
      </c>
      <c r="Q314" t="str">
        <f t="shared" si="26"/>
        <v>theater</v>
      </c>
      <c r="R314" t="str">
        <f t="shared" si="27"/>
        <v>plays</v>
      </c>
      <c r="S314" s="12">
        <f t="shared" si="28"/>
        <v>41572.208333333336</v>
      </c>
      <c r="T314" s="12">
        <f t="shared" si="29"/>
        <v>41579.208333333336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6">
        <f t="shared" si="24"/>
        <v>395.32</v>
      </c>
      <c r="P315" s="8">
        <f t="shared" si="25"/>
        <v>39</v>
      </c>
      <c r="Q315" t="str">
        <f t="shared" si="26"/>
        <v>music</v>
      </c>
      <c r="R315" t="str">
        <f t="shared" si="27"/>
        <v>rock</v>
      </c>
      <c r="S315" s="12">
        <f t="shared" si="28"/>
        <v>40966.25</v>
      </c>
      <c r="T315" s="12">
        <f t="shared" si="29"/>
        <v>40968.25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6">
        <f t="shared" si="24"/>
        <v>294.70999999999998</v>
      </c>
      <c r="P316" s="8">
        <f t="shared" si="25"/>
        <v>31.022556390977442</v>
      </c>
      <c r="Q316" t="str">
        <f t="shared" si="26"/>
        <v>film &amp; video</v>
      </c>
      <c r="R316" t="str">
        <f t="shared" si="27"/>
        <v>documentary</v>
      </c>
      <c r="S316" s="12">
        <f t="shared" si="28"/>
        <v>43536.208333333328</v>
      </c>
      <c r="T316" s="12">
        <f t="shared" si="29"/>
        <v>43541.208333333328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6">
        <f t="shared" si="24"/>
        <v>33.89</v>
      </c>
      <c r="P317" s="8">
        <f t="shared" si="25"/>
        <v>103.87096774193549</v>
      </c>
      <c r="Q317" t="str">
        <f t="shared" si="26"/>
        <v>theater</v>
      </c>
      <c r="R317" t="str">
        <f t="shared" si="27"/>
        <v>plays</v>
      </c>
      <c r="S317" s="12">
        <f t="shared" si="28"/>
        <v>41783.208333333336</v>
      </c>
      <c r="T317" s="12">
        <f t="shared" si="29"/>
        <v>41812.208333333336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6">
        <f t="shared" si="24"/>
        <v>66.680000000000007</v>
      </c>
      <c r="P318" s="8">
        <f t="shared" si="25"/>
        <v>59.268518518518519</v>
      </c>
      <c r="Q318" t="str">
        <f t="shared" si="26"/>
        <v>food</v>
      </c>
      <c r="R318" t="str">
        <f t="shared" si="27"/>
        <v>food trucks</v>
      </c>
      <c r="S318" s="12">
        <f t="shared" si="28"/>
        <v>43788.25</v>
      </c>
      <c r="T318" s="12">
        <f t="shared" si="29"/>
        <v>43789.25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6">
        <f t="shared" si="24"/>
        <v>19.23</v>
      </c>
      <c r="P319" s="8">
        <f t="shared" si="25"/>
        <v>42.3</v>
      </c>
      <c r="Q319" t="str">
        <f t="shared" si="26"/>
        <v>theater</v>
      </c>
      <c r="R319" t="str">
        <f t="shared" si="27"/>
        <v>plays</v>
      </c>
      <c r="S319" s="12">
        <f t="shared" si="28"/>
        <v>42869.208333333328</v>
      </c>
      <c r="T319" s="12">
        <f t="shared" si="29"/>
        <v>42882.208333333328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6">
        <f t="shared" si="24"/>
        <v>15.84</v>
      </c>
      <c r="P320" s="8">
        <f t="shared" si="25"/>
        <v>53.117647058823529</v>
      </c>
      <c r="Q320" t="str">
        <f t="shared" si="26"/>
        <v>music</v>
      </c>
      <c r="R320" t="str">
        <f t="shared" si="27"/>
        <v>rock</v>
      </c>
      <c r="S320" s="12">
        <f t="shared" si="28"/>
        <v>41684.25</v>
      </c>
      <c r="T320" s="12">
        <f t="shared" si="29"/>
        <v>41686.25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6">
        <f t="shared" si="24"/>
        <v>38.700000000000003</v>
      </c>
      <c r="P321" s="8">
        <f t="shared" si="25"/>
        <v>50.796875</v>
      </c>
      <c r="Q321" t="str">
        <f t="shared" si="26"/>
        <v>technology</v>
      </c>
      <c r="R321" t="str">
        <f t="shared" si="27"/>
        <v>web</v>
      </c>
      <c r="S321" s="12">
        <f t="shared" si="28"/>
        <v>40402.208333333336</v>
      </c>
      <c r="T321" s="12">
        <f t="shared" si="29"/>
        <v>40426.208333333336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6">
        <f t="shared" si="24"/>
        <v>9.59</v>
      </c>
      <c r="P322" s="8">
        <f t="shared" si="25"/>
        <v>101.15</v>
      </c>
      <c r="Q322" t="str">
        <f t="shared" si="26"/>
        <v>publishing</v>
      </c>
      <c r="R322" t="str">
        <f t="shared" si="27"/>
        <v>fiction</v>
      </c>
      <c r="S322" s="12">
        <f t="shared" si="28"/>
        <v>40673.208333333336</v>
      </c>
      <c r="T322" s="12">
        <f t="shared" si="29"/>
        <v>40682.208333333336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6">
        <f t="shared" ref="O323:O386" si="30">ROUND(((E323/D323)*100), 2)</f>
        <v>94.14</v>
      </c>
      <c r="P323" s="8">
        <f t="shared" ref="P323:P386" si="31">IFERROR((AVERAGE(E323/G323)), 0)</f>
        <v>65.000810372771468</v>
      </c>
      <c r="Q323" t="str">
        <f t="shared" ref="Q323:Q386" si="32">LEFT(N323, SEARCH("/", N323)-1)</f>
        <v>film &amp; video</v>
      </c>
      <c r="R323" t="str">
        <f t="shared" ref="R323:R386" si="33">RIGHT(N323,LEN(N323)-SEARCH("/", N323))</f>
        <v>shorts</v>
      </c>
      <c r="S323" s="12">
        <f t="shared" ref="S323:S386" si="34" xml:space="preserve"> (((J323/60)/60)/24)+DATE(1970,1,1)</f>
        <v>40634.208333333336</v>
      </c>
      <c r="T323" s="12">
        <f t="shared" ref="T323:T386" si="35" xml:space="preserve"> (((K323/60)/60)/24)+DATE(1970,1,1)</f>
        <v>40642.208333333336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6">
        <f t="shared" si="30"/>
        <v>166.56</v>
      </c>
      <c r="P324" s="8">
        <f t="shared" si="31"/>
        <v>37.998645510835914</v>
      </c>
      <c r="Q324" t="str">
        <f t="shared" si="32"/>
        <v>theater</v>
      </c>
      <c r="R324" t="str">
        <f t="shared" si="33"/>
        <v>plays</v>
      </c>
      <c r="S324" s="12">
        <f t="shared" si="34"/>
        <v>40507.25</v>
      </c>
      <c r="T324" s="12">
        <f t="shared" si="35"/>
        <v>40520.25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6">
        <f t="shared" si="30"/>
        <v>24.13</v>
      </c>
      <c r="P325" s="8">
        <f t="shared" si="31"/>
        <v>82.615384615384613</v>
      </c>
      <c r="Q325" t="str">
        <f t="shared" si="32"/>
        <v>film &amp; video</v>
      </c>
      <c r="R325" t="str">
        <f t="shared" si="33"/>
        <v>documentary</v>
      </c>
      <c r="S325" s="12">
        <f t="shared" si="34"/>
        <v>41725.208333333336</v>
      </c>
      <c r="T325" s="12">
        <f t="shared" si="35"/>
        <v>41727.208333333336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6">
        <f t="shared" si="30"/>
        <v>164.06</v>
      </c>
      <c r="P326" s="8">
        <f t="shared" si="31"/>
        <v>37.941368078175898</v>
      </c>
      <c r="Q326" t="str">
        <f t="shared" si="32"/>
        <v>theater</v>
      </c>
      <c r="R326" t="str">
        <f t="shared" si="33"/>
        <v>plays</v>
      </c>
      <c r="S326" s="12">
        <f t="shared" si="34"/>
        <v>42176.208333333328</v>
      </c>
      <c r="T326" s="12">
        <f t="shared" si="35"/>
        <v>42188.208333333328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6">
        <f t="shared" si="30"/>
        <v>90.72</v>
      </c>
      <c r="P327" s="8">
        <f t="shared" si="31"/>
        <v>80.780821917808225</v>
      </c>
      <c r="Q327" t="str">
        <f t="shared" si="32"/>
        <v>theater</v>
      </c>
      <c r="R327" t="str">
        <f t="shared" si="33"/>
        <v>plays</v>
      </c>
      <c r="S327" s="12">
        <f t="shared" si="34"/>
        <v>43267.208333333328</v>
      </c>
      <c r="T327" s="12">
        <f t="shared" si="35"/>
        <v>43290.208333333328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6">
        <f t="shared" si="30"/>
        <v>46.19</v>
      </c>
      <c r="P328" s="8">
        <f t="shared" si="31"/>
        <v>25.984375</v>
      </c>
      <c r="Q328" t="str">
        <f t="shared" si="32"/>
        <v>film &amp; video</v>
      </c>
      <c r="R328" t="str">
        <f t="shared" si="33"/>
        <v>animation</v>
      </c>
      <c r="S328" s="12">
        <f t="shared" si="34"/>
        <v>42364.25</v>
      </c>
      <c r="T328" s="12">
        <f t="shared" si="35"/>
        <v>42370.25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6">
        <f t="shared" si="30"/>
        <v>38.54</v>
      </c>
      <c r="P329" s="8">
        <f t="shared" si="31"/>
        <v>30.363636363636363</v>
      </c>
      <c r="Q329" t="str">
        <f t="shared" si="32"/>
        <v>theater</v>
      </c>
      <c r="R329" t="str">
        <f t="shared" si="33"/>
        <v>plays</v>
      </c>
      <c r="S329" s="12">
        <f t="shared" si="34"/>
        <v>43705.208333333328</v>
      </c>
      <c r="T329" s="12">
        <f t="shared" si="35"/>
        <v>43709.208333333328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6">
        <f t="shared" si="30"/>
        <v>133.56</v>
      </c>
      <c r="P330" s="8">
        <f t="shared" si="31"/>
        <v>54.004916018025398</v>
      </c>
      <c r="Q330" t="str">
        <f t="shared" si="32"/>
        <v>music</v>
      </c>
      <c r="R330" t="str">
        <f t="shared" si="33"/>
        <v>rock</v>
      </c>
      <c r="S330" s="12">
        <f t="shared" si="34"/>
        <v>43434.25</v>
      </c>
      <c r="T330" s="12">
        <f t="shared" si="35"/>
        <v>43445.25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6">
        <f t="shared" si="30"/>
        <v>22.9</v>
      </c>
      <c r="P331" s="8">
        <f t="shared" si="31"/>
        <v>101.78672985781991</v>
      </c>
      <c r="Q331" t="str">
        <f t="shared" si="32"/>
        <v>games</v>
      </c>
      <c r="R331" t="str">
        <f t="shared" si="33"/>
        <v>video games</v>
      </c>
      <c r="S331" s="12">
        <f t="shared" si="34"/>
        <v>42716.25</v>
      </c>
      <c r="T331" s="12">
        <f t="shared" si="35"/>
        <v>42727.25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6">
        <f t="shared" si="30"/>
        <v>184.96</v>
      </c>
      <c r="P332" s="8">
        <f t="shared" si="31"/>
        <v>45.003610108303249</v>
      </c>
      <c r="Q332" t="str">
        <f t="shared" si="32"/>
        <v>film &amp; video</v>
      </c>
      <c r="R332" t="str">
        <f t="shared" si="33"/>
        <v>documentary</v>
      </c>
      <c r="S332" s="12">
        <f t="shared" si="34"/>
        <v>43077.25</v>
      </c>
      <c r="T332" s="12">
        <f t="shared" si="35"/>
        <v>43078.25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6">
        <f t="shared" si="30"/>
        <v>443.73</v>
      </c>
      <c r="P333" s="8">
        <f t="shared" si="31"/>
        <v>77.068421052631578</v>
      </c>
      <c r="Q333" t="str">
        <f t="shared" si="32"/>
        <v>food</v>
      </c>
      <c r="R333" t="str">
        <f t="shared" si="33"/>
        <v>food trucks</v>
      </c>
      <c r="S333" s="12">
        <f t="shared" si="34"/>
        <v>40896.25</v>
      </c>
      <c r="T333" s="12">
        <f t="shared" si="35"/>
        <v>40897.25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6">
        <f t="shared" si="30"/>
        <v>199.98</v>
      </c>
      <c r="P334" s="8">
        <f t="shared" si="31"/>
        <v>88.076595744680844</v>
      </c>
      <c r="Q334" t="str">
        <f t="shared" si="32"/>
        <v>technology</v>
      </c>
      <c r="R334" t="str">
        <f t="shared" si="33"/>
        <v>wearables</v>
      </c>
      <c r="S334" s="12">
        <f t="shared" si="34"/>
        <v>41361.208333333336</v>
      </c>
      <c r="T334" s="12">
        <f t="shared" si="35"/>
        <v>41362.208333333336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6">
        <f t="shared" si="30"/>
        <v>123.96</v>
      </c>
      <c r="P335" s="8">
        <f t="shared" si="31"/>
        <v>47.035573122529641</v>
      </c>
      <c r="Q335" t="str">
        <f t="shared" si="32"/>
        <v>theater</v>
      </c>
      <c r="R335" t="str">
        <f t="shared" si="33"/>
        <v>plays</v>
      </c>
      <c r="S335" s="12">
        <f t="shared" si="34"/>
        <v>43424.25</v>
      </c>
      <c r="T335" s="12">
        <f t="shared" si="35"/>
        <v>43452.25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6">
        <f t="shared" si="30"/>
        <v>186.61</v>
      </c>
      <c r="P336" s="8">
        <f t="shared" si="31"/>
        <v>110.99550763701707</v>
      </c>
      <c r="Q336" t="str">
        <f t="shared" si="32"/>
        <v>music</v>
      </c>
      <c r="R336" t="str">
        <f t="shared" si="33"/>
        <v>rock</v>
      </c>
      <c r="S336" s="12">
        <f t="shared" si="34"/>
        <v>43110.25</v>
      </c>
      <c r="T336" s="12">
        <f t="shared" si="35"/>
        <v>43117.25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6">
        <f t="shared" si="30"/>
        <v>114.29</v>
      </c>
      <c r="P337" s="8">
        <f t="shared" si="31"/>
        <v>87.003066141042481</v>
      </c>
      <c r="Q337" t="str">
        <f t="shared" si="32"/>
        <v>music</v>
      </c>
      <c r="R337" t="str">
        <f t="shared" si="33"/>
        <v>rock</v>
      </c>
      <c r="S337" s="12">
        <f t="shared" si="34"/>
        <v>43784.25</v>
      </c>
      <c r="T337" s="12">
        <f t="shared" si="35"/>
        <v>43797.25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6">
        <f t="shared" si="30"/>
        <v>97.03</v>
      </c>
      <c r="P338" s="8">
        <f t="shared" si="31"/>
        <v>63.994402985074629</v>
      </c>
      <c r="Q338" t="str">
        <f t="shared" si="32"/>
        <v>music</v>
      </c>
      <c r="R338" t="str">
        <f t="shared" si="33"/>
        <v>rock</v>
      </c>
      <c r="S338" s="12">
        <f t="shared" si="34"/>
        <v>40527.25</v>
      </c>
      <c r="T338" s="12">
        <f t="shared" si="35"/>
        <v>40528.25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6">
        <f t="shared" si="30"/>
        <v>122.82</v>
      </c>
      <c r="P339" s="8">
        <f t="shared" si="31"/>
        <v>105.9945205479452</v>
      </c>
      <c r="Q339" t="str">
        <f t="shared" si="32"/>
        <v>theater</v>
      </c>
      <c r="R339" t="str">
        <f t="shared" si="33"/>
        <v>plays</v>
      </c>
      <c r="S339" s="12">
        <f t="shared" si="34"/>
        <v>43780.25</v>
      </c>
      <c r="T339" s="12">
        <f t="shared" si="35"/>
        <v>43781.25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6">
        <f t="shared" si="30"/>
        <v>179.14</v>
      </c>
      <c r="P340" s="8">
        <f t="shared" si="31"/>
        <v>73.989349112426041</v>
      </c>
      <c r="Q340" t="str">
        <f t="shared" si="32"/>
        <v>theater</v>
      </c>
      <c r="R340" t="str">
        <f t="shared" si="33"/>
        <v>plays</v>
      </c>
      <c r="S340" s="12">
        <f t="shared" si="34"/>
        <v>40821.208333333336</v>
      </c>
      <c r="T340" s="12">
        <f t="shared" si="35"/>
        <v>40851.208333333336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6">
        <f t="shared" si="30"/>
        <v>79.95</v>
      </c>
      <c r="P341" s="8">
        <f t="shared" si="31"/>
        <v>84.02004626060139</v>
      </c>
      <c r="Q341" t="str">
        <f t="shared" si="32"/>
        <v>theater</v>
      </c>
      <c r="R341" t="str">
        <f t="shared" si="33"/>
        <v>plays</v>
      </c>
      <c r="S341" s="12">
        <f t="shared" si="34"/>
        <v>42949.208333333328</v>
      </c>
      <c r="T341" s="12">
        <f t="shared" si="35"/>
        <v>42963.208333333328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6">
        <f t="shared" si="30"/>
        <v>94.24</v>
      </c>
      <c r="P342" s="8">
        <f t="shared" si="31"/>
        <v>88.966921119592882</v>
      </c>
      <c r="Q342" t="str">
        <f t="shared" si="32"/>
        <v>photography</v>
      </c>
      <c r="R342" t="str">
        <f t="shared" si="33"/>
        <v>photography books</v>
      </c>
      <c r="S342" s="12">
        <f t="shared" si="34"/>
        <v>40889.25</v>
      </c>
      <c r="T342" s="12">
        <f t="shared" si="35"/>
        <v>40890.25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6">
        <f t="shared" si="30"/>
        <v>84.67</v>
      </c>
      <c r="P343" s="8">
        <f t="shared" si="31"/>
        <v>76.990453460620529</v>
      </c>
      <c r="Q343" t="str">
        <f t="shared" si="32"/>
        <v>music</v>
      </c>
      <c r="R343" t="str">
        <f t="shared" si="33"/>
        <v>indie rock</v>
      </c>
      <c r="S343" s="12">
        <f t="shared" si="34"/>
        <v>42244.208333333328</v>
      </c>
      <c r="T343" s="12">
        <f t="shared" si="35"/>
        <v>42251.208333333328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6">
        <f t="shared" si="30"/>
        <v>66.52</v>
      </c>
      <c r="P344" s="8">
        <f t="shared" si="31"/>
        <v>97.146341463414629</v>
      </c>
      <c r="Q344" t="str">
        <f t="shared" si="32"/>
        <v>theater</v>
      </c>
      <c r="R344" t="str">
        <f t="shared" si="33"/>
        <v>plays</v>
      </c>
      <c r="S344" s="12">
        <f t="shared" si="34"/>
        <v>41475.208333333336</v>
      </c>
      <c r="T344" s="12">
        <f t="shared" si="35"/>
        <v>41487.208333333336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6">
        <f t="shared" si="30"/>
        <v>53.92</v>
      </c>
      <c r="P345" s="8">
        <f t="shared" si="31"/>
        <v>33.013605442176868</v>
      </c>
      <c r="Q345" t="str">
        <f t="shared" si="32"/>
        <v>theater</v>
      </c>
      <c r="R345" t="str">
        <f t="shared" si="33"/>
        <v>plays</v>
      </c>
      <c r="S345" s="12">
        <f t="shared" si="34"/>
        <v>41597.25</v>
      </c>
      <c r="T345" s="12">
        <f t="shared" si="35"/>
        <v>41650.25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6">
        <f t="shared" si="30"/>
        <v>41.98</v>
      </c>
      <c r="P346" s="8">
        <f t="shared" si="31"/>
        <v>99.950602409638549</v>
      </c>
      <c r="Q346" t="str">
        <f t="shared" si="32"/>
        <v>games</v>
      </c>
      <c r="R346" t="str">
        <f t="shared" si="33"/>
        <v>video games</v>
      </c>
      <c r="S346" s="12">
        <f t="shared" si="34"/>
        <v>43122.25</v>
      </c>
      <c r="T346" s="12">
        <f t="shared" si="35"/>
        <v>43162.25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6">
        <f t="shared" si="30"/>
        <v>14.69</v>
      </c>
      <c r="P347" s="8">
        <f t="shared" si="31"/>
        <v>69.966767371601208</v>
      </c>
      <c r="Q347" t="str">
        <f t="shared" si="32"/>
        <v>film &amp; video</v>
      </c>
      <c r="R347" t="str">
        <f t="shared" si="33"/>
        <v>drama</v>
      </c>
      <c r="S347" s="12">
        <f t="shared" si="34"/>
        <v>42194.208333333328</v>
      </c>
      <c r="T347" s="12">
        <f t="shared" si="35"/>
        <v>42195.208333333328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6">
        <f t="shared" si="30"/>
        <v>34.479999999999997</v>
      </c>
      <c r="P348" s="8">
        <f t="shared" si="31"/>
        <v>110.32</v>
      </c>
      <c r="Q348" t="str">
        <f t="shared" si="32"/>
        <v>music</v>
      </c>
      <c r="R348" t="str">
        <f t="shared" si="33"/>
        <v>indie rock</v>
      </c>
      <c r="S348" s="12">
        <f t="shared" si="34"/>
        <v>42971.208333333328</v>
      </c>
      <c r="T348" s="12">
        <f t="shared" si="35"/>
        <v>43026.208333333328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6">
        <f t="shared" si="30"/>
        <v>1400.78</v>
      </c>
      <c r="P349" s="8">
        <f t="shared" si="31"/>
        <v>66.005235602094245</v>
      </c>
      <c r="Q349" t="str">
        <f t="shared" si="32"/>
        <v>technology</v>
      </c>
      <c r="R349" t="str">
        <f t="shared" si="33"/>
        <v>web</v>
      </c>
      <c r="S349" s="12">
        <f t="shared" si="34"/>
        <v>42046.25</v>
      </c>
      <c r="T349" s="12">
        <f t="shared" si="35"/>
        <v>42070.25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6">
        <f t="shared" si="30"/>
        <v>71.77</v>
      </c>
      <c r="P350" s="8">
        <f t="shared" si="31"/>
        <v>41.005742176284812</v>
      </c>
      <c r="Q350" t="str">
        <f t="shared" si="32"/>
        <v>food</v>
      </c>
      <c r="R350" t="str">
        <f t="shared" si="33"/>
        <v>food trucks</v>
      </c>
      <c r="S350" s="12">
        <f t="shared" si="34"/>
        <v>42782.25</v>
      </c>
      <c r="T350" s="12">
        <f t="shared" si="35"/>
        <v>42795.25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6">
        <f t="shared" si="30"/>
        <v>53.07</v>
      </c>
      <c r="P351" s="8">
        <f t="shared" si="31"/>
        <v>103.96316359696641</v>
      </c>
      <c r="Q351" t="str">
        <f t="shared" si="32"/>
        <v>theater</v>
      </c>
      <c r="R351" t="str">
        <f t="shared" si="33"/>
        <v>plays</v>
      </c>
      <c r="S351" s="12">
        <f t="shared" si="34"/>
        <v>42930.208333333328</v>
      </c>
      <c r="T351" s="12">
        <f t="shared" si="35"/>
        <v>42960.208333333328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6">
        <f t="shared" si="30"/>
        <v>5</v>
      </c>
      <c r="P352" s="8">
        <f t="shared" si="31"/>
        <v>5</v>
      </c>
      <c r="Q352" t="str">
        <f t="shared" si="32"/>
        <v>music</v>
      </c>
      <c r="R352" t="str">
        <f t="shared" si="33"/>
        <v>jazz</v>
      </c>
      <c r="S352" s="12">
        <f t="shared" si="34"/>
        <v>42144.208333333328</v>
      </c>
      <c r="T352" s="12">
        <f t="shared" si="35"/>
        <v>42162.208333333328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6">
        <f t="shared" si="30"/>
        <v>127.71</v>
      </c>
      <c r="P353" s="8">
        <f t="shared" si="31"/>
        <v>47.009935419771487</v>
      </c>
      <c r="Q353" t="str">
        <f t="shared" si="32"/>
        <v>music</v>
      </c>
      <c r="R353" t="str">
        <f t="shared" si="33"/>
        <v>rock</v>
      </c>
      <c r="S353" s="12">
        <f t="shared" si="34"/>
        <v>42240.208333333328</v>
      </c>
      <c r="T353" s="12">
        <f t="shared" si="35"/>
        <v>42254.208333333328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6">
        <f t="shared" si="30"/>
        <v>34.89</v>
      </c>
      <c r="P354" s="8">
        <f t="shared" si="31"/>
        <v>29.606060606060606</v>
      </c>
      <c r="Q354" t="str">
        <f t="shared" si="32"/>
        <v>theater</v>
      </c>
      <c r="R354" t="str">
        <f t="shared" si="33"/>
        <v>plays</v>
      </c>
      <c r="S354" s="12">
        <f t="shared" si="34"/>
        <v>42315.25</v>
      </c>
      <c r="T354" s="12">
        <f t="shared" si="35"/>
        <v>42323.25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6">
        <f t="shared" si="30"/>
        <v>410.6</v>
      </c>
      <c r="P355" s="8">
        <f t="shared" si="31"/>
        <v>81.010569583088667</v>
      </c>
      <c r="Q355" t="str">
        <f t="shared" si="32"/>
        <v>theater</v>
      </c>
      <c r="R355" t="str">
        <f t="shared" si="33"/>
        <v>plays</v>
      </c>
      <c r="S355" s="12">
        <f t="shared" si="34"/>
        <v>43651.208333333328</v>
      </c>
      <c r="T355" s="12">
        <f t="shared" si="35"/>
        <v>43652.208333333328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6">
        <f t="shared" si="30"/>
        <v>123.74</v>
      </c>
      <c r="P356" s="8">
        <f t="shared" si="31"/>
        <v>94.35</v>
      </c>
      <c r="Q356" t="str">
        <f t="shared" si="32"/>
        <v>film &amp; video</v>
      </c>
      <c r="R356" t="str">
        <f t="shared" si="33"/>
        <v>documentary</v>
      </c>
      <c r="S356" s="12">
        <f t="shared" si="34"/>
        <v>41520.208333333336</v>
      </c>
      <c r="T356" s="12">
        <f t="shared" si="35"/>
        <v>41527.208333333336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6">
        <f t="shared" si="30"/>
        <v>58.97</v>
      </c>
      <c r="P357" s="8">
        <f t="shared" si="31"/>
        <v>26.058139534883722</v>
      </c>
      <c r="Q357" t="str">
        <f t="shared" si="32"/>
        <v>technology</v>
      </c>
      <c r="R357" t="str">
        <f t="shared" si="33"/>
        <v>wearables</v>
      </c>
      <c r="S357" s="12">
        <f t="shared" si="34"/>
        <v>42757.25</v>
      </c>
      <c r="T357" s="12">
        <f t="shared" si="35"/>
        <v>42797.25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6">
        <f t="shared" si="30"/>
        <v>36.89</v>
      </c>
      <c r="P358" s="8">
        <f t="shared" si="31"/>
        <v>85.775000000000006</v>
      </c>
      <c r="Q358" t="str">
        <f t="shared" si="32"/>
        <v>theater</v>
      </c>
      <c r="R358" t="str">
        <f t="shared" si="33"/>
        <v>plays</v>
      </c>
      <c r="S358" s="12">
        <f t="shared" si="34"/>
        <v>40922.25</v>
      </c>
      <c r="T358" s="12">
        <f t="shared" si="35"/>
        <v>40931.25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6">
        <f t="shared" si="30"/>
        <v>184.91</v>
      </c>
      <c r="P359" s="8">
        <f t="shared" si="31"/>
        <v>103.73170731707317</v>
      </c>
      <c r="Q359" t="str">
        <f t="shared" si="32"/>
        <v>games</v>
      </c>
      <c r="R359" t="str">
        <f t="shared" si="33"/>
        <v>video games</v>
      </c>
      <c r="S359" s="12">
        <f t="shared" si="34"/>
        <v>42250.208333333328</v>
      </c>
      <c r="T359" s="12">
        <f t="shared" si="35"/>
        <v>42275.208333333328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6">
        <f t="shared" si="30"/>
        <v>11.81</v>
      </c>
      <c r="P360" s="8">
        <f t="shared" si="31"/>
        <v>49.826086956521742</v>
      </c>
      <c r="Q360" t="str">
        <f t="shared" si="32"/>
        <v>photography</v>
      </c>
      <c r="R360" t="str">
        <f t="shared" si="33"/>
        <v>photography books</v>
      </c>
      <c r="S360" s="12">
        <f t="shared" si="34"/>
        <v>43322.208333333328</v>
      </c>
      <c r="T360" s="12">
        <f t="shared" si="35"/>
        <v>43325.208333333328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6">
        <f t="shared" si="30"/>
        <v>298.7</v>
      </c>
      <c r="P361" s="8">
        <f t="shared" si="31"/>
        <v>63.893048128342244</v>
      </c>
      <c r="Q361" t="str">
        <f t="shared" si="32"/>
        <v>film &amp; video</v>
      </c>
      <c r="R361" t="str">
        <f t="shared" si="33"/>
        <v>animation</v>
      </c>
      <c r="S361" s="12">
        <f t="shared" si="34"/>
        <v>40782.208333333336</v>
      </c>
      <c r="T361" s="12">
        <f t="shared" si="35"/>
        <v>40789.208333333336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6">
        <f t="shared" si="30"/>
        <v>226.35</v>
      </c>
      <c r="P362" s="8">
        <f t="shared" si="31"/>
        <v>47.002434782608695</v>
      </c>
      <c r="Q362" t="str">
        <f t="shared" si="32"/>
        <v>theater</v>
      </c>
      <c r="R362" t="str">
        <f t="shared" si="33"/>
        <v>plays</v>
      </c>
      <c r="S362" s="12">
        <f t="shared" si="34"/>
        <v>40544.25</v>
      </c>
      <c r="T362" s="12">
        <f t="shared" si="35"/>
        <v>40558.25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6">
        <f t="shared" si="30"/>
        <v>173.56</v>
      </c>
      <c r="P363" s="8">
        <f t="shared" si="31"/>
        <v>108.47727272727273</v>
      </c>
      <c r="Q363" t="str">
        <f t="shared" si="32"/>
        <v>theater</v>
      </c>
      <c r="R363" t="str">
        <f t="shared" si="33"/>
        <v>plays</v>
      </c>
      <c r="S363" s="12">
        <f t="shared" si="34"/>
        <v>43015.208333333328</v>
      </c>
      <c r="T363" s="12">
        <f t="shared" si="35"/>
        <v>43039.208333333328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6">
        <f t="shared" si="30"/>
        <v>371.76</v>
      </c>
      <c r="P364" s="8">
        <f t="shared" si="31"/>
        <v>72.015706806282722</v>
      </c>
      <c r="Q364" t="str">
        <f t="shared" si="32"/>
        <v>music</v>
      </c>
      <c r="R364" t="str">
        <f t="shared" si="33"/>
        <v>rock</v>
      </c>
      <c r="S364" s="12">
        <f t="shared" si="34"/>
        <v>40570.25</v>
      </c>
      <c r="T364" s="12">
        <f t="shared" si="35"/>
        <v>40608.25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6">
        <f t="shared" si="30"/>
        <v>160.19</v>
      </c>
      <c r="P365" s="8">
        <f t="shared" si="31"/>
        <v>59.928057553956833</v>
      </c>
      <c r="Q365" t="str">
        <f t="shared" si="32"/>
        <v>music</v>
      </c>
      <c r="R365" t="str">
        <f t="shared" si="33"/>
        <v>rock</v>
      </c>
      <c r="S365" s="12">
        <f t="shared" si="34"/>
        <v>40904.25</v>
      </c>
      <c r="T365" s="12">
        <f t="shared" si="35"/>
        <v>40905.25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6">
        <f t="shared" si="30"/>
        <v>1616.33</v>
      </c>
      <c r="P366" s="8">
        <f t="shared" si="31"/>
        <v>78.209677419354833</v>
      </c>
      <c r="Q366" t="str">
        <f t="shared" si="32"/>
        <v>music</v>
      </c>
      <c r="R366" t="str">
        <f t="shared" si="33"/>
        <v>indie rock</v>
      </c>
      <c r="S366" s="12">
        <f t="shared" si="34"/>
        <v>43164.25</v>
      </c>
      <c r="T366" s="12">
        <f t="shared" si="35"/>
        <v>43194.208333333328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6">
        <f t="shared" si="30"/>
        <v>733.44</v>
      </c>
      <c r="P367" s="8">
        <f t="shared" si="31"/>
        <v>104.77678571428571</v>
      </c>
      <c r="Q367" t="str">
        <f t="shared" si="32"/>
        <v>theater</v>
      </c>
      <c r="R367" t="str">
        <f t="shared" si="33"/>
        <v>plays</v>
      </c>
      <c r="S367" s="12">
        <f t="shared" si="34"/>
        <v>42733.25</v>
      </c>
      <c r="T367" s="12">
        <f t="shared" si="35"/>
        <v>42760.25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6">
        <f t="shared" si="30"/>
        <v>592.11</v>
      </c>
      <c r="P368" s="8">
        <f t="shared" si="31"/>
        <v>105.52475247524752</v>
      </c>
      <c r="Q368" t="str">
        <f t="shared" si="32"/>
        <v>theater</v>
      </c>
      <c r="R368" t="str">
        <f t="shared" si="33"/>
        <v>plays</v>
      </c>
      <c r="S368" s="12">
        <f t="shared" si="34"/>
        <v>40546.25</v>
      </c>
      <c r="T368" s="12">
        <f t="shared" si="35"/>
        <v>40547.25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6">
        <f t="shared" si="30"/>
        <v>18.89</v>
      </c>
      <c r="P369" s="8">
        <f t="shared" si="31"/>
        <v>24.933333333333334</v>
      </c>
      <c r="Q369" t="str">
        <f t="shared" si="32"/>
        <v>theater</v>
      </c>
      <c r="R369" t="str">
        <f t="shared" si="33"/>
        <v>plays</v>
      </c>
      <c r="S369" s="12">
        <f t="shared" si="34"/>
        <v>41930.208333333336</v>
      </c>
      <c r="T369" s="12">
        <f t="shared" si="35"/>
        <v>41954.25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6">
        <f t="shared" si="30"/>
        <v>276.81</v>
      </c>
      <c r="P370" s="8">
        <f t="shared" si="31"/>
        <v>69.873786407766985</v>
      </c>
      <c r="Q370" t="str">
        <f t="shared" si="32"/>
        <v>film &amp; video</v>
      </c>
      <c r="R370" t="str">
        <f t="shared" si="33"/>
        <v>documentary</v>
      </c>
      <c r="S370" s="12">
        <f t="shared" si="34"/>
        <v>40464.208333333336</v>
      </c>
      <c r="T370" s="12">
        <f t="shared" si="35"/>
        <v>40487.208333333336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6">
        <f t="shared" si="30"/>
        <v>273.02</v>
      </c>
      <c r="P371" s="8">
        <f t="shared" si="31"/>
        <v>95.733766233766232</v>
      </c>
      <c r="Q371" t="str">
        <f t="shared" si="32"/>
        <v>film &amp; video</v>
      </c>
      <c r="R371" t="str">
        <f t="shared" si="33"/>
        <v>television</v>
      </c>
      <c r="S371" s="12">
        <f t="shared" si="34"/>
        <v>41308.25</v>
      </c>
      <c r="T371" s="12">
        <f t="shared" si="35"/>
        <v>41347.208333333336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6">
        <f t="shared" si="30"/>
        <v>159.36000000000001</v>
      </c>
      <c r="P372" s="8">
        <f t="shared" si="31"/>
        <v>29.997485752598056</v>
      </c>
      <c r="Q372" t="str">
        <f t="shared" si="32"/>
        <v>theater</v>
      </c>
      <c r="R372" t="str">
        <f t="shared" si="33"/>
        <v>plays</v>
      </c>
      <c r="S372" s="12">
        <f t="shared" si="34"/>
        <v>43570.208333333328</v>
      </c>
      <c r="T372" s="12">
        <f t="shared" si="35"/>
        <v>43576.208333333328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6">
        <f t="shared" si="30"/>
        <v>67.87</v>
      </c>
      <c r="P373" s="8">
        <f t="shared" si="31"/>
        <v>59.011948529411768</v>
      </c>
      <c r="Q373" t="str">
        <f t="shared" si="32"/>
        <v>theater</v>
      </c>
      <c r="R373" t="str">
        <f t="shared" si="33"/>
        <v>plays</v>
      </c>
      <c r="S373" s="12">
        <f t="shared" si="34"/>
        <v>42043.25</v>
      </c>
      <c r="T373" s="12">
        <f t="shared" si="35"/>
        <v>42094.208333333328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6">
        <f t="shared" si="30"/>
        <v>1591.56</v>
      </c>
      <c r="P374" s="8">
        <f t="shared" si="31"/>
        <v>84.757396449704146</v>
      </c>
      <c r="Q374" t="str">
        <f t="shared" si="32"/>
        <v>film &amp; video</v>
      </c>
      <c r="R374" t="str">
        <f t="shared" si="33"/>
        <v>documentary</v>
      </c>
      <c r="S374" s="12">
        <f t="shared" si="34"/>
        <v>42012.25</v>
      </c>
      <c r="T374" s="12">
        <f t="shared" si="35"/>
        <v>42032.25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6">
        <f t="shared" si="30"/>
        <v>730.18</v>
      </c>
      <c r="P375" s="8">
        <f t="shared" si="31"/>
        <v>78.010921177587846</v>
      </c>
      <c r="Q375" t="str">
        <f t="shared" si="32"/>
        <v>theater</v>
      </c>
      <c r="R375" t="str">
        <f t="shared" si="33"/>
        <v>plays</v>
      </c>
      <c r="S375" s="12">
        <f t="shared" si="34"/>
        <v>42964.208333333328</v>
      </c>
      <c r="T375" s="12">
        <f t="shared" si="35"/>
        <v>42972.208333333328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6">
        <f t="shared" si="30"/>
        <v>13.19</v>
      </c>
      <c r="P376" s="8">
        <f t="shared" si="31"/>
        <v>50.05215419501134</v>
      </c>
      <c r="Q376" t="str">
        <f t="shared" si="32"/>
        <v>film &amp; video</v>
      </c>
      <c r="R376" t="str">
        <f t="shared" si="33"/>
        <v>documentary</v>
      </c>
      <c r="S376" s="12">
        <f t="shared" si="34"/>
        <v>43476.25</v>
      </c>
      <c r="T376" s="12">
        <f t="shared" si="35"/>
        <v>43481.25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6">
        <f t="shared" si="30"/>
        <v>54.78</v>
      </c>
      <c r="P377" s="8">
        <f t="shared" si="31"/>
        <v>59.16</v>
      </c>
      <c r="Q377" t="str">
        <f t="shared" si="32"/>
        <v>music</v>
      </c>
      <c r="R377" t="str">
        <f t="shared" si="33"/>
        <v>indie rock</v>
      </c>
      <c r="S377" s="12">
        <f t="shared" si="34"/>
        <v>42293.208333333328</v>
      </c>
      <c r="T377" s="12">
        <f t="shared" si="35"/>
        <v>42350.25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6">
        <f t="shared" si="30"/>
        <v>361.03</v>
      </c>
      <c r="P378" s="8">
        <f t="shared" si="31"/>
        <v>93.702290076335885</v>
      </c>
      <c r="Q378" t="str">
        <f t="shared" si="32"/>
        <v>music</v>
      </c>
      <c r="R378" t="str">
        <f t="shared" si="33"/>
        <v>rock</v>
      </c>
      <c r="S378" s="12">
        <f t="shared" si="34"/>
        <v>41826.208333333336</v>
      </c>
      <c r="T378" s="12">
        <f t="shared" si="35"/>
        <v>41832.208333333336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6">
        <f t="shared" si="30"/>
        <v>10.26</v>
      </c>
      <c r="P379" s="8">
        <f t="shared" si="31"/>
        <v>40.14173228346457</v>
      </c>
      <c r="Q379" t="str">
        <f t="shared" si="32"/>
        <v>theater</v>
      </c>
      <c r="R379" t="str">
        <f t="shared" si="33"/>
        <v>plays</v>
      </c>
      <c r="S379" s="12">
        <f t="shared" si="34"/>
        <v>43760.208333333328</v>
      </c>
      <c r="T379" s="12">
        <f t="shared" si="35"/>
        <v>43774.25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6">
        <f t="shared" si="30"/>
        <v>13.96</v>
      </c>
      <c r="P380" s="8">
        <f t="shared" si="31"/>
        <v>70.090140845070422</v>
      </c>
      <c r="Q380" t="str">
        <f t="shared" si="32"/>
        <v>film &amp; video</v>
      </c>
      <c r="R380" t="str">
        <f t="shared" si="33"/>
        <v>documentary</v>
      </c>
      <c r="S380" s="12">
        <f t="shared" si="34"/>
        <v>43241.208333333328</v>
      </c>
      <c r="T380" s="12">
        <f t="shared" si="35"/>
        <v>43279.208333333328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6">
        <f t="shared" si="30"/>
        <v>40.44</v>
      </c>
      <c r="P381" s="8">
        <f t="shared" si="31"/>
        <v>66.181818181818187</v>
      </c>
      <c r="Q381" t="str">
        <f t="shared" si="32"/>
        <v>theater</v>
      </c>
      <c r="R381" t="str">
        <f t="shared" si="33"/>
        <v>plays</v>
      </c>
      <c r="S381" s="12">
        <f t="shared" si="34"/>
        <v>40843.208333333336</v>
      </c>
      <c r="T381" s="12">
        <f t="shared" si="35"/>
        <v>40857.25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6">
        <f t="shared" si="30"/>
        <v>160.32</v>
      </c>
      <c r="P382" s="8">
        <f t="shared" si="31"/>
        <v>47.714285714285715</v>
      </c>
      <c r="Q382" t="str">
        <f t="shared" si="32"/>
        <v>theater</v>
      </c>
      <c r="R382" t="str">
        <f t="shared" si="33"/>
        <v>plays</v>
      </c>
      <c r="S382" s="12">
        <f t="shared" si="34"/>
        <v>41448.208333333336</v>
      </c>
      <c r="T382" s="12">
        <f t="shared" si="35"/>
        <v>41453.208333333336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6">
        <f t="shared" si="30"/>
        <v>183.94</v>
      </c>
      <c r="P383" s="8">
        <f t="shared" si="31"/>
        <v>62.896774193548389</v>
      </c>
      <c r="Q383" t="str">
        <f t="shared" si="32"/>
        <v>theater</v>
      </c>
      <c r="R383" t="str">
        <f t="shared" si="33"/>
        <v>plays</v>
      </c>
      <c r="S383" s="12">
        <f t="shared" si="34"/>
        <v>42163.208333333328</v>
      </c>
      <c r="T383" s="12">
        <f t="shared" si="35"/>
        <v>42209.208333333328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6">
        <f t="shared" si="30"/>
        <v>63.77</v>
      </c>
      <c r="P384" s="8">
        <f t="shared" si="31"/>
        <v>86.611940298507463</v>
      </c>
      <c r="Q384" t="str">
        <f t="shared" si="32"/>
        <v>photography</v>
      </c>
      <c r="R384" t="str">
        <f t="shared" si="33"/>
        <v>photography books</v>
      </c>
      <c r="S384" s="12">
        <f t="shared" si="34"/>
        <v>43024.208333333328</v>
      </c>
      <c r="T384" s="12">
        <f t="shared" si="35"/>
        <v>43043.208333333328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6">
        <f t="shared" si="30"/>
        <v>225.38</v>
      </c>
      <c r="P385" s="8">
        <f t="shared" si="31"/>
        <v>75.126984126984127</v>
      </c>
      <c r="Q385" t="str">
        <f t="shared" si="32"/>
        <v>food</v>
      </c>
      <c r="R385" t="str">
        <f t="shared" si="33"/>
        <v>food trucks</v>
      </c>
      <c r="S385" s="12">
        <f t="shared" si="34"/>
        <v>43509.25</v>
      </c>
      <c r="T385" s="12">
        <f t="shared" si="35"/>
        <v>43515.25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6">
        <f t="shared" si="30"/>
        <v>172.01</v>
      </c>
      <c r="P386" s="8">
        <f t="shared" si="31"/>
        <v>41.004167534903104</v>
      </c>
      <c r="Q386" t="str">
        <f t="shared" si="32"/>
        <v>film &amp; video</v>
      </c>
      <c r="R386" t="str">
        <f t="shared" si="33"/>
        <v>documentary</v>
      </c>
      <c r="S386" s="12">
        <f t="shared" si="34"/>
        <v>42776.25</v>
      </c>
      <c r="T386" s="12">
        <f t="shared" si="35"/>
        <v>42803.25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6">
        <f t="shared" ref="O387:O450" si="36">ROUND(((E387/D387)*100), 2)</f>
        <v>146.16999999999999</v>
      </c>
      <c r="P387" s="8">
        <f t="shared" ref="P387:P450" si="37">IFERROR((AVERAGE(E387/G387)), 0)</f>
        <v>50.007915567282325</v>
      </c>
      <c r="Q387" t="str">
        <f t="shared" ref="Q387:Q450" si="38">LEFT(N387, SEARCH("/", N387)-1)</f>
        <v>publishing</v>
      </c>
      <c r="R387" t="str">
        <f t="shared" ref="R387:R450" si="39">RIGHT(N387,LEN(N387)-SEARCH("/", N387))</f>
        <v>nonfiction</v>
      </c>
      <c r="S387" s="12">
        <f t="shared" ref="S387:S450" si="40" xml:space="preserve"> (((J387/60)/60)/24)+DATE(1970,1,1)</f>
        <v>43553.208333333328</v>
      </c>
      <c r="T387" s="12">
        <f t="shared" ref="T387:T450" si="41" xml:space="preserve"> (((K387/60)/60)/24)+DATE(1970,1,1)</f>
        <v>43585.208333333328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6">
        <f t="shared" si="36"/>
        <v>76.42</v>
      </c>
      <c r="P388" s="8">
        <f t="shared" si="37"/>
        <v>96.960674157303373</v>
      </c>
      <c r="Q388" t="str">
        <f t="shared" si="38"/>
        <v>theater</v>
      </c>
      <c r="R388" t="str">
        <f t="shared" si="39"/>
        <v>plays</v>
      </c>
      <c r="S388" s="12">
        <f t="shared" si="40"/>
        <v>40355.208333333336</v>
      </c>
      <c r="T388" s="12">
        <f t="shared" si="41"/>
        <v>40367.208333333336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6">
        <f t="shared" si="36"/>
        <v>39.26</v>
      </c>
      <c r="P389" s="8">
        <f t="shared" si="37"/>
        <v>100.93160377358491</v>
      </c>
      <c r="Q389" t="str">
        <f t="shared" si="38"/>
        <v>technology</v>
      </c>
      <c r="R389" t="str">
        <f t="shared" si="39"/>
        <v>wearables</v>
      </c>
      <c r="S389" s="12">
        <f t="shared" si="40"/>
        <v>41072.208333333336</v>
      </c>
      <c r="T389" s="12">
        <f t="shared" si="41"/>
        <v>41077.208333333336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6">
        <f t="shared" si="36"/>
        <v>11.27</v>
      </c>
      <c r="P390" s="8">
        <f t="shared" si="37"/>
        <v>89.227586206896547</v>
      </c>
      <c r="Q390" t="str">
        <f t="shared" si="38"/>
        <v>music</v>
      </c>
      <c r="R390" t="str">
        <f t="shared" si="39"/>
        <v>indie rock</v>
      </c>
      <c r="S390" s="12">
        <f t="shared" si="40"/>
        <v>40912.25</v>
      </c>
      <c r="T390" s="12">
        <f t="shared" si="41"/>
        <v>40914.25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6">
        <f t="shared" si="36"/>
        <v>122.11</v>
      </c>
      <c r="P391" s="8">
        <f t="shared" si="37"/>
        <v>87.979166666666671</v>
      </c>
      <c r="Q391" t="str">
        <f t="shared" si="38"/>
        <v>theater</v>
      </c>
      <c r="R391" t="str">
        <f t="shared" si="39"/>
        <v>plays</v>
      </c>
      <c r="S391" s="12">
        <f t="shared" si="40"/>
        <v>40479.208333333336</v>
      </c>
      <c r="T391" s="12">
        <f t="shared" si="41"/>
        <v>40506.25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6">
        <f t="shared" si="36"/>
        <v>186.54</v>
      </c>
      <c r="P392" s="8">
        <f t="shared" si="37"/>
        <v>89.54</v>
      </c>
      <c r="Q392" t="str">
        <f t="shared" si="38"/>
        <v>photography</v>
      </c>
      <c r="R392" t="str">
        <f t="shared" si="39"/>
        <v>photography books</v>
      </c>
      <c r="S392" s="12">
        <f t="shared" si="40"/>
        <v>41530.208333333336</v>
      </c>
      <c r="T392" s="12">
        <f t="shared" si="41"/>
        <v>41545.208333333336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6">
        <f t="shared" si="36"/>
        <v>7.27</v>
      </c>
      <c r="P393" s="8">
        <f t="shared" si="37"/>
        <v>29.09271523178808</v>
      </c>
      <c r="Q393" t="str">
        <f t="shared" si="38"/>
        <v>publishing</v>
      </c>
      <c r="R393" t="str">
        <f t="shared" si="39"/>
        <v>nonfiction</v>
      </c>
      <c r="S393" s="12">
        <f t="shared" si="40"/>
        <v>41653.25</v>
      </c>
      <c r="T393" s="12">
        <f t="shared" si="41"/>
        <v>41655.25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6">
        <f t="shared" si="36"/>
        <v>65.64</v>
      </c>
      <c r="P394" s="8">
        <f t="shared" si="37"/>
        <v>42.006218905472636</v>
      </c>
      <c r="Q394" t="str">
        <f t="shared" si="38"/>
        <v>technology</v>
      </c>
      <c r="R394" t="str">
        <f t="shared" si="39"/>
        <v>wearables</v>
      </c>
      <c r="S394" s="12">
        <f t="shared" si="40"/>
        <v>40549.25</v>
      </c>
      <c r="T394" s="12">
        <f t="shared" si="41"/>
        <v>40551.25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6">
        <f t="shared" si="36"/>
        <v>228.96</v>
      </c>
      <c r="P395" s="8">
        <f t="shared" si="37"/>
        <v>47.004903563255965</v>
      </c>
      <c r="Q395" t="str">
        <f t="shared" si="38"/>
        <v>music</v>
      </c>
      <c r="R395" t="str">
        <f t="shared" si="39"/>
        <v>jazz</v>
      </c>
      <c r="S395" s="12">
        <f t="shared" si="40"/>
        <v>42933.208333333328</v>
      </c>
      <c r="T395" s="12">
        <f t="shared" si="41"/>
        <v>42934.208333333328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6">
        <f t="shared" si="36"/>
        <v>469.38</v>
      </c>
      <c r="P396" s="8">
        <f t="shared" si="37"/>
        <v>110.44117647058823</v>
      </c>
      <c r="Q396" t="str">
        <f t="shared" si="38"/>
        <v>film &amp; video</v>
      </c>
      <c r="R396" t="str">
        <f t="shared" si="39"/>
        <v>documentary</v>
      </c>
      <c r="S396" s="12">
        <f t="shared" si="40"/>
        <v>41484.208333333336</v>
      </c>
      <c r="T396" s="12">
        <f t="shared" si="41"/>
        <v>41494.208333333336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6">
        <f t="shared" si="36"/>
        <v>130.11000000000001</v>
      </c>
      <c r="P397" s="8">
        <f t="shared" si="37"/>
        <v>41.990909090909092</v>
      </c>
      <c r="Q397" t="str">
        <f t="shared" si="38"/>
        <v>theater</v>
      </c>
      <c r="R397" t="str">
        <f t="shared" si="39"/>
        <v>plays</v>
      </c>
      <c r="S397" s="12">
        <f t="shared" si="40"/>
        <v>40885.25</v>
      </c>
      <c r="T397" s="12">
        <f t="shared" si="41"/>
        <v>40886.25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6">
        <f t="shared" si="36"/>
        <v>167.05</v>
      </c>
      <c r="P398" s="8">
        <f t="shared" si="37"/>
        <v>48.012468827930178</v>
      </c>
      <c r="Q398" t="str">
        <f t="shared" si="38"/>
        <v>film &amp; video</v>
      </c>
      <c r="R398" t="str">
        <f t="shared" si="39"/>
        <v>drama</v>
      </c>
      <c r="S398" s="12">
        <f t="shared" si="40"/>
        <v>43378.208333333328</v>
      </c>
      <c r="T398" s="12">
        <f t="shared" si="41"/>
        <v>43386.208333333328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6">
        <f t="shared" si="36"/>
        <v>173.86</v>
      </c>
      <c r="P399" s="8">
        <f t="shared" si="37"/>
        <v>31.019823788546255</v>
      </c>
      <c r="Q399" t="str">
        <f t="shared" si="38"/>
        <v>music</v>
      </c>
      <c r="R399" t="str">
        <f t="shared" si="39"/>
        <v>rock</v>
      </c>
      <c r="S399" s="12">
        <f t="shared" si="40"/>
        <v>41417.208333333336</v>
      </c>
      <c r="T399" s="12">
        <f t="shared" si="41"/>
        <v>41423.208333333336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6">
        <f t="shared" si="36"/>
        <v>717.76</v>
      </c>
      <c r="P400" s="8">
        <f t="shared" si="37"/>
        <v>99.203252032520325</v>
      </c>
      <c r="Q400" t="str">
        <f t="shared" si="38"/>
        <v>film &amp; video</v>
      </c>
      <c r="R400" t="str">
        <f t="shared" si="39"/>
        <v>animation</v>
      </c>
      <c r="S400" s="12">
        <f t="shared" si="40"/>
        <v>43228.208333333328</v>
      </c>
      <c r="T400" s="12">
        <f t="shared" si="41"/>
        <v>43230.208333333328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6">
        <f t="shared" si="36"/>
        <v>63.85</v>
      </c>
      <c r="P401" s="8">
        <f t="shared" si="37"/>
        <v>66.022316684378325</v>
      </c>
      <c r="Q401" t="str">
        <f t="shared" si="38"/>
        <v>music</v>
      </c>
      <c r="R401" t="str">
        <f t="shared" si="39"/>
        <v>indie rock</v>
      </c>
      <c r="S401" s="12">
        <f t="shared" si="40"/>
        <v>40576.25</v>
      </c>
      <c r="T401" s="12">
        <f t="shared" si="41"/>
        <v>40583.25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6">
        <f t="shared" si="36"/>
        <v>2</v>
      </c>
      <c r="P402" s="8">
        <f t="shared" si="37"/>
        <v>2</v>
      </c>
      <c r="Q402" t="str">
        <f t="shared" si="38"/>
        <v>photography</v>
      </c>
      <c r="R402" t="str">
        <f t="shared" si="39"/>
        <v>photography books</v>
      </c>
      <c r="S402" s="12">
        <f t="shared" si="40"/>
        <v>41502.208333333336</v>
      </c>
      <c r="T402" s="12">
        <f t="shared" si="41"/>
        <v>41524.208333333336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6">
        <f t="shared" si="36"/>
        <v>1530.22</v>
      </c>
      <c r="P403" s="8">
        <f t="shared" si="37"/>
        <v>46.060200668896321</v>
      </c>
      <c r="Q403" t="str">
        <f t="shared" si="38"/>
        <v>theater</v>
      </c>
      <c r="R403" t="str">
        <f t="shared" si="39"/>
        <v>plays</v>
      </c>
      <c r="S403" s="12">
        <f t="shared" si="40"/>
        <v>43765.208333333328</v>
      </c>
      <c r="T403" s="12">
        <f t="shared" si="41"/>
        <v>43765.208333333328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6">
        <f t="shared" si="36"/>
        <v>40.36</v>
      </c>
      <c r="P404" s="8">
        <f t="shared" si="37"/>
        <v>73.650000000000006</v>
      </c>
      <c r="Q404" t="str">
        <f t="shared" si="38"/>
        <v>film &amp; video</v>
      </c>
      <c r="R404" t="str">
        <f t="shared" si="39"/>
        <v>shorts</v>
      </c>
      <c r="S404" s="12">
        <f t="shared" si="40"/>
        <v>40914.25</v>
      </c>
      <c r="T404" s="12">
        <f t="shared" si="41"/>
        <v>40961.25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6">
        <f t="shared" si="36"/>
        <v>86.22</v>
      </c>
      <c r="P405" s="8">
        <f t="shared" si="37"/>
        <v>55.99336650082919</v>
      </c>
      <c r="Q405" t="str">
        <f t="shared" si="38"/>
        <v>theater</v>
      </c>
      <c r="R405" t="str">
        <f t="shared" si="39"/>
        <v>plays</v>
      </c>
      <c r="S405" s="12">
        <f t="shared" si="40"/>
        <v>40310.208333333336</v>
      </c>
      <c r="T405" s="12">
        <f t="shared" si="41"/>
        <v>40346.208333333336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6">
        <f t="shared" si="36"/>
        <v>315.58</v>
      </c>
      <c r="P406" s="8">
        <f t="shared" si="37"/>
        <v>68.985695127402778</v>
      </c>
      <c r="Q406" t="str">
        <f t="shared" si="38"/>
        <v>theater</v>
      </c>
      <c r="R406" t="str">
        <f t="shared" si="39"/>
        <v>plays</v>
      </c>
      <c r="S406" s="12">
        <f t="shared" si="40"/>
        <v>43053.25</v>
      </c>
      <c r="T406" s="12">
        <f t="shared" si="41"/>
        <v>43056.25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6">
        <f t="shared" si="36"/>
        <v>89.62</v>
      </c>
      <c r="P407" s="8">
        <f t="shared" si="37"/>
        <v>60.981609195402299</v>
      </c>
      <c r="Q407" t="str">
        <f t="shared" si="38"/>
        <v>theater</v>
      </c>
      <c r="R407" t="str">
        <f t="shared" si="39"/>
        <v>plays</v>
      </c>
      <c r="S407" s="12">
        <f t="shared" si="40"/>
        <v>43255.208333333328</v>
      </c>
      <c r="T407" s="12">
        <f t="shared" si="41"/>
        <v>43305.208333333328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6">
        <f t="shared" si="36"/>
        <v>182.15</v>
      </c>
      <c r="P408" s="8">
        <f t="shared" si="37"/>
        <v>110.98139534883721</v>
      </c>
      <c r="Q408" t="str">
        <f t="shared" si="38"/>
        <v>film &amp; video</v>
      </c>
      <c r="R408" t="str">
        <f t="shared" si="39"/>
        <v>documentary</v>
      </c>
      <c r="S408" s="12">
        <f t="shared" si="40"/>
        <v>41304.25</v>
      </c>
      <c r="T408" s="12">
        <f t="shared" si="41"/>
        <v>41316.25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6">
        <f t="shared" si="36"/>
        <v>355.88</v>
      </c>
      <c r="P409" s="8">
        <f t="shared" si="37"/>
        <v>25</v>
      </c>
      <c r="Q409" t="str">
        <f t="shared" si="38"/>
        <v>theater</v>
      </c>
      <c r="R409" t="str">
        <f t="shared" si="39"/>
        <v>plays</v>
      </c>
      <c r="S409" s="12">
        <f t="shared" si="40"/>
        <v>43751.208333333328</v>
      </c>
      <c r="T409" s="12">
        <f t="shared" si="41"/>
        <v>43758.208333333328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6">
        <f t="shared" si="36"/>
        <v>131.84</v>
      </c>
      <c r="P410" s="8">
        <f t="shared" si="37"/>
        <v>78.759740259740255</v>
      </c>
      <c r="Q410" t="str">
        <f t="shared" si="38"/>
        <v>film &amp; video</v>
      </c>
      <c r="R410" t="str">
        <f t="shared" si="39"/>
        <v>documentary</v>
      </c>
      <c r="S410" s="12">
        <f t="shared" si="40"/>
        <v>42541.208333333328</v>
      </c>
      <c r="T410" s="12">
        <f t="shared" si="41"/>
        <v>42561.208333333328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6">
        <f t="shared" si="36"/>
        <v>46.32</v>
      </c>
      <c r="P411" s="8">
        <f t="shared" si="37"/>
        <v>87.960784313725483</v>
      </c>
      <c r="Q411" t="str">
        <f t="shared" si="38"/>
        <v>music</v>
      </c>
      <c r="R411" t="str">
        <f t="shared" si="39"/>
        <v>rock</v>
      </c>
      <c r="S411" s="12">
        <f t="shared" si="40"/>
        <v>42843.208333333328</v>
      </c>
      <c r="T411" s="12">
        <f t="shared" si="41"/>
        <v>42847.208333333328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6">
        <f t="shared" si="36"/>
        <v>36.130000000000003</v>
      </c>
      <c r="P412" s="8">
        <f t="shared" si="37"/>
        <v>49.987398739873989</v>
      </c>
      <c r="Q412" t="str">
        <f t="shared" si="38"/>
        <v>games</v>
      </c>
      <c r="R412" t="str">
        <f t="shared" si="39"/>
        <v>mobile games</v>
      </c>
      <c r="S412" s="12">
        <f t="shared" si="40"/>
        <v>42122.208333333328</v>
      </c>
      <c r="T412" s="12">
        <f t="shared" si="41"/>
        <v>42122.208333333328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6">
        <f t="shared" si="36"/>
        <v>104.63</v>
      </c>
      <c r="P413" s="8">
        <f t="shared" si="37"/>
        <v>99.524390243902445</v>
      </c>
      <c r="Q413" t="str">
        <f t="shared" si="38"/>
        <v>theater</v>
      </c>
      <c r="R413" t="str">
        <f t="shared" si="39"/>
        <v>plays</v>
      </c>
      <c r="S413" s="12">
        <f t="shared" si="40"/>
        <v>42884.208333333328</v>
      </c>
      <c r="T413" s="12">
        <f t="shared" si="41"/>
        <v>42886.208333333328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6">
        <f t="shared" si="36"/>
        <v>668.86</v>
      </c>
      <c r="P414" s="8">
        <f t="shared" si="37"/>
        <v>104.82089552238806</v>
      </c>
      <c r="Q414" t="str">
        <f t="shared" si="38"/>
        <v>publishing</v>
      </c>
      <c r="R414" t="str">
        <f t="shared" si="39"/>
        <v>fiction</v>
      </c>
      <c r="S414" s="12">
        <f t="shared" si="40"/>
        <v>41642.25</v>
      </c>
      <c r="T414" s="12">
        <f t="shared" si="41"/>
        <v>41652.25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6">
        <f t="shared" si="36"/>
        <v>62.07</v>
      </c>
      <c r="P415" s="8">
        <f t="shared" si="37"/>
        <v>108.01469237832875</v>
      </c>
      <c r="Q415" t="str">
        <f t="shared" si="38"/>
        <v>film &amp; video</v>
      </c>
      <c r="R415" t="str">
        <f t="shared" si="39"/>
        <v>animation</v>
      </c>
      <c r="S415" s="12">
        <f t="shared" si="40"/>
        <v>43431.25</v>
      </c>
      <c r="T415" s="12">
        <f t="shared" si="41"/>
        <v>43458.25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6">
        <f t="shared" si="36"/>
        <v>84.7</v>
      </c>
      <c r="P416" s="8">
        <f t="shared" si="37"/>
        <v>28.998544660724033</v>
      </c>
      <c r="Q416" t="str">
        <f t="shared" si="38"/>
        <v>food</v>
      </c>
      <c r="R416" t="str">
        <f t="shared" si="39"/>
        <v>food trucks</v>
      </c>
      <c r="S416" s="12">
        <f t="shared" si="40"/>
        <v>40288.208333333336</v>
      </c>
      <c r="T416" s="12">
        <f t="shared" si="41"/>
        <v>40296.208333333336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6">
        <f t="shared" si="36"/>
        <v>11.06</v>
      </c>
      <c r="P417" s="8">
        <f t="shared" si="37"/>
        <v>30.028708133971293</v>
      </c>
      <c r="Q417" t="str">
        <f t="shared" si="38"/>
        <v>theater</v>
      </c>
      <c r="R417" t="str">
        <f t="shared" si="39"/>
        <v>plays</v>
      </c>
      <c r="S417" s="12">
        <f t="shared" si="40"/>
        <v>40921.25</v>
      </c>
      <c r="T417" s="12">
        <f t="shared" si="41"/>
        <v>40938.25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6">
        <f t="shared" si="36"/>
        <v>43.84</v>
      </c>
      <c r="P418" s="8">
        <f t="shared" si="37"/>
        <v>41.005559416261292</v>
      </c>
      <c r="Q418" t="str">
        <f t="shared" si="38"/>
        <v>film &amp; video</v>
      </c>
      <c r="R418" t="str">
        <f t="shared" si="39"/>
        <v>documentary</v>
      </c>
      <c r="S418" s="12">
        <f t="shared" si="40"/>
        <v>40560.25</v>
      </c>
      <c r="T418" s="12">
        <f t="shared" si="41"/>
        <v>40569.25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6">
        <f t="shared" si="36"/>
        <v>55.47</v>
      </c>
      <c r="P419" s="8">
        <f t="shared" si="37"/>
        <v>62.866666666666667</v>
      </c>
      <c r="Q419" t="str">
        <f t="shared" si="38"/>
        <v>theater</v>
      </c>
      <c r="R419" t="str">
        <f t="shared" si="39"/>
        <v>plays</v>
      </c>
      <c r="S419" s="12">
        <f t="shared" si="40"/>
        <v>43407.208333333328</v>
      </c>
      <c r="T419" s="12">
        <f t="shared" si="41"/>
        <v>43431.25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6">
        <f t="shared" si="36"/>
        <v>57.4</v>
      </c>
      <c r="P420" s="8">
        <f t="shared" si="37"/>
        <v>47.005002501250623</v>
      </c>
      <c r="Q420" t="str">
        <f t="shared" si="38"/>
        <v>film &amp; video</v>
      </c>
      <c r="R420" t="str">
        <f t="shared" si="39"/>
        <v>documentary</v>
      </c>
      <c r="S420" s="12">
        <f t="shared" si="40"/>
        <v>41035.208333333336</v>
      </c>
      <c r="T420" s="12">
        <f t="shared" si="41"/>
        <v>41036.208333333336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6">
        <f t="shared" si="36"/>
        <v>123.43</v>
      </c>
      <c r="P421" s="8">
        <f t="shared" si="37"/>
        <v>26.997693638285604</v>
      </c>
      <c r="Q421" t="str">
        <f t="shared" si="38"/>
        <v>technology</v>
      </c>
      <c r="R421" t="str">
        <f t="shared" si="39"/>
        <v>web</v>
      </c>
      <c r="S421" s="12">
        <f t="shared" si="40"/>
        <v>40899.25</v>
      </c>
      <c r="T421" s="12">
        <f t="shared" si="41"/>
        <v>40905.25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6">
        <f t="shared" si="36"/>
        <v>128.46</v>
      </c>
      <c r="P422" s="8">
        <f t="shared" si="37"/>
        <v>68.329787234042556</v>
      </c>
      <c r="Q422" t="str">
        <f t="shared" si="38"/>
        <v>theater</v>
      </c>
      <c r="R422" t="str">
        <f t="shared" si="39"/>
        <v>plays</v>
      </c>
      <c r="S422" s="12">
        <f t="shared" si="40"/>
        <v>42911.208333333328</v>
      </c>
      <c r="T422" s="12">
        <f t="shared" si="41"/>
        <v>42925.208333333328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6">
        <f t="shared" si="36"/>
        <v>63.99</v>
      </c>
      <c r="P423" s="8">
        <f t="shared" si="37"/>
        <v>50.974576271186443</v>
      </c>
      <c r="Q423" t="str">
        <f t="shared" si="38"/>
        <v>technology</v>
      </c>
      <c r="R423" t="str">
        <f t="shared" si="39"/>
        <v>wearables</v>
      </c>
      <c r="S423" s="12">
        <f t="shared" si="40"/>
        <v>42915.208333333328</v>
      </c>
      <c r="T423" s="12">
        <f t="shared" si="41"/>
        <v>42945.208333333328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6">
        <f t="shared" si="36"/>
        <v>127.3</v>
      </c>
      <c r="P424" s="8">
        <f t="shared" si="37"/>
        <v>54.024390243902438</v>
      </c>
      <c r="Q424" t="str">
        <f t="shared" si="38"/>
        <v>theater</v>
      </c>
      <c r="R424" t="str">
        <f t="shared" si="39"/>
        <v>plays</v>
      </c>
      <c r="S424" s="12">
        <f t="shared" si="40"/>
        <v>40285.208333333336</v>
      </c>
      <c r="T424" s="12">
        <f t="shared" si="41"/>
        <v>40305.208333333336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6">
        <f t="shared" si="36"/>
        <v>10.64</v>
      </c>
      <c r="P425" s="8">
        <f t="shared" si="37"/>
        <v>97.055555555555557</v>
      </c>
      <c r="Q425" t="str">
        <f t="shared" si="38"/>
        <v>food</v>
      </c>
      <c r="R425" t="str">
        <f t="shared" si="39"/>
        <v>food trucks</v>
      </c>
      <c r="S425" s="12">
        <f t="shared" si="40"/>
        <v>40808.208333333336</v>
      </c>
      <c r="T425" s="12">
        <f t="shared" si="41"/>
        <v>40810.208333333336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6">
        <f t="shared" si="36"/>
        <v>40.47</v>
      </c>
      <c r="P426" s="8">
        <f t="shared" si="37"/>
        <v>24.867469879518072</v>
      </c>
      <c r="Q426" t="str">
        <f t="shared" si="38"/>
        <v>music</v>
      </c>
      <c r="R426" t="str">
        <f t="shared" si="39"/>
        <v>indie rock</v>
      </c>
      <c r="S426" s="12">
        <f t="shared" si="40"/>
        <v>43208.208333333328</v>
      </c>
      <c r="T426" s="12">
        <f t="shared" si="41"/>
        <v>43214.208333333328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6">
        <f t="shared" si="36"/>
        <v>287.67</v>
      </c>
      <c r="P427" s="8">
        <f t="shared" si="37"/>
        <v>84.423913043478265</v>
      </c>
      <c r="Q427" t="str">
        <f t="shared" si="38"/>
        <v>photography</v>
      </c>
      <c r="R427" t="str">
        <f t="shared" si="39"/>
        <v>photography books</v>
      </c>
      <c r="S427" s="12">
        <f t="shared" si="40"/>
        <v>42213.208333333328</v>
      </c>
      <c r="T427" s="12">
        <f t="shared" si="41"/>
        <v>42219.208333333328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6">
        <f t="shared" si="36"/>
        <v>572.94000000000005</v>
      </c>
      <c r="P428" s="8">
        <f t="shared" si="37"/>
        <v>47.091324200913242</v>
      </c>
      <c r="Q428" t="str">
        <f t="shared" si="38"/>
        <v>theater</v>
      </c>
      <c r="R428" t="str">
        <f t="shared" si="39"/>
        <v>plays</v>
      </c>
      <c r="S428" s="12">
        <f t="shared" si="40"/>
        <v>41332.25</v>
      </c>
      <c r="T428" s="12">
        <f t="shared" si="41"/>
        <v>41339.25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6">
        <f t="shared" si="36"/>
        <v>112.9</v>
      </c>
      <c r="P429" s="8">
        <f t="shared" si="37"/>
        <v>77.996041171813147</v>
      </c>
      <c r="Q429" t="str">
        <f t="shared" si="38"/>
        <v>theater</v>
      </c>
      <c r="R429" t="str">
        <f t="shared" si="39"/>
        <v>plays</v>
      </c>
      <c r="S429" s="12">
        <f t="shared" si="40"/>
        <v>41895.208333333336</v>
      </c>
      <c r="T429" s="12">
        <f t="shared" si="41"/>
        <v>41927.208333333336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6">
        <f t="shared" si="36"/>
        <v>46.39</v>
      </c>
      <c r="P430" s="8">
        <f t="shared" si="37"/>
        <v>62.967871485943775</v>
      </c>
      <c r="Q430" t="str">
        <f t="shared" si="38"/>
        <v>film &amp; video</v>
      </c>
      <c r="R430" t="str">
        <f t="shared" si="39"/>
        <v>animation</v>
      </c>
      <c r="S430" s="12">
        <f t="shared" si="40"/>
        <v>40585.25</v>
      </c>
      <c r="T430" s="12">
        <f t="shared" si="41"/>
        <v>40592.25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6">
        <f t="shared" si="36"/>
        <v>90.68</v>
      </c>
      <c r="P431" s="8">
        <f t="shared" si="37"/>
        <v>81.006080449017773</v>
      </c>
      <c r="Q431" t="str">
        <f t="shared" si="38"/>
        <v>photography</v>
      </c>
      <c r="R431" t="str">
        <f t="shared" si="39"/>
        <v>photography books</v>
      </c>
      <c r="S431" s="12">
        <f t="shared" si="40"/>
        <v>41680.25</v>
      </c>
      <c r="T431" s="12">
        <f t="shared" si="41"/>
        <v>41708.208333333336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6">
        <f t="shared" si="36"/>
        <v>67.739999999999995</v>
      </c>
      <c r="P432" s="8">
        <f t="shared" si="37"/>
        <v>65.321428571428569</v>
      </c>
      <c r="Q432" t="str">
        <f t="shared" si="38"/>
        <v>theater</v>
      </c>
      <c r="R432" t="str">
        <f t="shared" si="39"/>
        <v>plays</v>
      </c>
      <c r="S432" s="12">
        <f t="shared" si="40"/>
        <v>43737.208333333328</v>
      </c>
      <c r="T432" s="12">
        <f t="shared" si="41"/>
        <v>43771.208333333328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6">
        <f t="shared" si="36"/>
        <v>192.49</v>
      </c>
      <c r="P433" s="8">
        <f t="shared" si="37"/>
        <v>104.43617021276596</v>
      </c>
      <c r="Q433" t="str">
        <f t="shared" si="38"/>
        <v>theater</v>
      </c>
      <c r="R433" t="str">
        <f t="shared" si="39"/>
        <v>plays</v>
      </c>
      <c r="S433" s="12">
        <f t="shared" si="40"/>
        <v>43273.208333333328</v>
      </c>
      <c r="T433" s="12">
        <f t="shared" si="41"/>
        <v>43290.208333333328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6">
        <f t="shared" si="36"/>
        <v>82.71</v>
      </c>
      <c r="P434" s="8">
        <f t="shared" si="37"/>
        <v>69.989010989010993</v>
      </c>
      <c r="Q434" t="str">
        <f t="shared" si="38"/>
        <v>theater</v>
      </c>
      <c r="R434" t="str">
        <f t="shared" si="39"/>
        <v>plays</v>
      </c>
      <c r="S434" s="12">
        <f t="shared" si="40"/>
        <v>41761.208333333336</v>
      </c>
      <c r="T434" s="12">
        <f t="shared" si="41"/>
        <v>41781.208333333336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6">
        <f t="shared" si="36"/>
        <v>54.16</v>
      </c>
      <c r="P435" s="8">
        <f t="shared" si="37"/>
        <v>83.023989898989896</v>
      </c>
      <c r="Q435" t="str">
        <f t="shared" si="38"/>
        <v>film &amp; video</v>
      </c>
      <c r="R435" t="str">
        <f t="shared" si="39"/>
        <v>documentary</v>
      </c>
      <c r="S435" s="12">
        <f t="shared" si="40"/>
        <v>41603.25</v>
      </c>
      <c r="T435" s="12">
        <f t="shared" si="41"/>
        <v>41619.25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6">
        <f t="shared" si="36"/>
        <v>16.72</v>
      </c>
      <c r="P436" s="8">
        <f t="shared" si="37"/>
        <v>90.3</v>
      </c>
      <c r="Q436" t="str">
        <f t="shared" si="38"/>
        <v>theater</v>
      </c>
      <c r="R436" t="str">
        <f t="shared" si="39"/>
        <v>plays</v>
      </c>
      <c r="S436" s="12">
        <f t="shared" si="40"/>
        <v>42705.25</v>
      </c>
      <c r="T436" s="12">
        <f t="shared" si="41"/>
        <v>42719.25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6">
        <f t="shared" si="36"/>
        <v>116.88</v>
      </c>
      <c r="P437" s="8">
        <f t="shared" si="37"/>
        <v>103.98131932282546</v>
      </c>
      <c r="Q437" t="str">
        <f t="shared" si="38"/>
        <v>theater</v>
      </c>
      <c r="R437" t="str">
        <f t="shared" si="39"/>
        <v>plays</v>
      </c>
      <c r="S437" s="12">
        <f t="shared" si="40"/>
        <v>41988.25</v>
      </c>
      <c r="T437" s="12">
        <f t="shared" si="41"/>
        <v>42000.25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6">
        <f t="shared" si="36"/>
        <v>1052.1500000000001</v>
      </c>
      <c r="P438" s="8">
        <f t="shared" si="37"/>
        <v>54.931726907630519</v>
      </c>
      <c r="Q438" t="str">
        <f t="shared" si="38"/>
        <v>music</v>
      </c>
      <c r="R438" t="str">
        <f t="shared" si="39"/>
        <v>jazz</v>
      </c>
      <c r="S438" s="12">
        <f t="shared" si="40"/>
        <v>43575.208333333328</v>
      </c>
      <c r="T438" s="12">
        <f t="shared" si="41"/>
        <v>43576.208333333328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6">
        <f t="shared" si="36"/>
        <v>123.07</v>
      </c>
      <c r="P439" s="8">
        <f t="shared" si="37"/>
        <v>51.921875</v>
      </c>
      <c r="Q439" t="str">
        <f t="shared" si="38"/>
        <v>film &amp; video</v>
      </c>
      <c r="R439" t="str">
        <f t="shared" si="39"/>
        <v>animation</v>
      </c>
      <c r="S439" s="12">
        <f t="shared" si="40"/>
        <v>42260.208333333328</v>
      </c>
      <c r="T439" s="12">
        <f t="shared" si="41"/>
        <v>42263.208333333328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6">
        <f t="shared" si="36"/>
        <v>178.64</v>
      </c>
      <c r="P440" s="8">
        <f t="shared" si="37"/>
        <v>60.02834008097166</v>
      </c>
      <c r="Q440" t="str">
        <f t="shared" si="38"/>
        <v>theater</v>
      </c>
      <c r="R440" t="str">
        <f t="shared" si="39"/>
        <v>plays</v>
      </c>
      <c r="S440" s="12">
        <f t="shared" si="40"/>
        <v>41337.25</v>
      </c>
      <c r="T440" s="12">
        <f t="shared" si="41"/>
        <v>41367.208333333336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6">
        <f t="shared" si="36"/>
        <v>355.28</v>
      </c>
      <c r="P441" s="8">
        <f t="shared" si="37"/>
        <v>44.003488879197555</v>
      </c>
      <c r="Q441" t="str">
        <f t="shared" si="38"/>
        <v>film &amp; video</v>
      </c>
      <c r="R441" t="str">
        <f t="shared" si="39"/>
        <v>science fiction</v>
      </c>
      <c r="S441" s="12">
        <f t="shared" si="40"/>
        <v>42680.208333333328</v>
      </c>
      <c r="T441" s="12">
        <f t="shared" si="41"/>
        <v>42687.25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6">
        <f t="shared" si="36"/>
        <v>161.91</v>
      </c>
      <c r="P442" s="8">
        <f t="shared" si="37"/>
        <v>53.003513254551258</v>
      </c>
      <c r="Q442" t="str">
        <f t="shared" si="38"/>
        <v>film &amp; video</v>
      </c>
      <c r="R442" t="str">
        <f t="shared" si="39"/>
        <v>television</v>
      </c>
      <c r="S442" s="12">
        <f t="shared" si="40"/>
        <v>42916.208333333328</v>
      </c>
      <c r="T442" s="12">
        <f t="shared" si="41"/>
        <v>42926.208333333328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6">
        <f t="shared" si="36"/>
        <v>24.91</v>
      </c>
      <c r="P443" s="8">
        <f t="shared" si="37"/>
        <v>54.5</v>
      </c>
      <c r="Q443" t="str">
        <f t="shared" si="38"/>
        <v>technology</v>
      </c>
      <c r="R443" t="str">
        <f t="shared" si="39"/>
        <v>wearables</v>
      </c>
      <c r="S443" s="12">
        <f t="shared" si="40"/>
        <v>41025.208333333336</v>
      </c>
      <c r="T443" s="12">
        <f t="shared" si="41"/>
        <v>41053.208333333336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6">
        <f t="shared" si="36"/>
        <v>198.72</v>
      </c>
      <c r="P444" s="8">
        <f t="shared" si="37"/>
        <v>75.04195804195804</v>
      </c>
      <c r="Q444" t="str">
        <f t="shared" si="38"/>
        <v>theater</v>
      </c>
      <c r="R444" t="str">
        <f t="shared" si="39"/>
        <v>plays</v>
      </c>
      <c r="S444" s="12">
        <f t="shared" si="40"/>
        <v>42980.208333333328</v>
      </c>
      <c r="T444" s="12">
        <f t="shared" si="41"/>
        <v>42996.208333333328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6">
        <f t="shared" si="36"/>
        <v>34.75</v>
      </c>
      <c r="P445" s="8">
        <f t="shared" si="37"/>
        <v>35.911111111111111</v>
      </c>
      <c r="Q445" t="str">
        <f t="shared" si="38"/>
        <v>theater</v>
      </c>
      <c r="R445" t="str">
        <f t="shared" si="39"/>
        <v>plays</v>
      </c>
      <c r="S445" s="12">
        <f t="shared" si="40"/>
        <v>40451.208333333336</v>
      </c>
      <c r="T445" s="12">
        <f t="shared" si="41"/>
        <v>40470.208333333336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6">
        <f t="shared" si="36"/>
        <v>176.42</v>
      </c>
      <c r="P446" s="8">
        <f t="shared" si="37"/>
        <v>36.952702702702702</v>
      </c>
      <c r="Q446" t="str">
        <f t="shared" si="38"/>
        <v>music</v>
      </c>
      <c r="R446" t="str">
        <f t="shared" si="39"/>
        <v>indie rock</v>
      </c>
      <c r="S446" s="12">
        <f t="shared" si="40"/>
        <v>40748.208333333336</v>
      </c>
      <c r="T446" s="12">
        <f t="shared" si="41"/>
        <v>40750.208333333336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6">
        <f t="shared" si="36"/>
        <v>511.38</v>
      </c>
      <c r="P447" s="8">
        <f t="shared" si="37"/>
        <v>63.170588235294119</v>
      </c>
      <c r="Q447" t="str">
        <f t="shared" si="38"/>
        <v>theater</v>
      </c>
      <c r="R447" t="str">
        <f t="shared" si="39"/>
        <v>plays</v>
      </c>
      <c r="S447" s="12">
        <f t="shared" si="40"/>
        <v>40515.25</v>
      </c>
      <c r="T447" s="12">
        <f t="shared" si="41"/>
        <v>40536.25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6">
        <f t="shared" si="36"/>
        <v>82.04</v>
      </c>
      <c r="P448" s="8">
        <f t="shared" si="37"/>
        <v>29.99462365591398</v>
      </c>
      <c r="Q448" t="str">
        <f t="shared" si="38"/>
        <v>technology</v>
      </c>
      <c r="R448" t="str">
        <f t="shared" si="39"/>
        <v>wearables</v>
      </c>
      <c r="S448" s="12">
        <f t="shared" si="40"/>
        <v>41261.25</v>
      </c>
      <c r="T448" s="12">
        <f t="shared" si="41"/>
        <v>41263.25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6">
        <f t="shared" si="36"/>
        <v>24.33</v>
      </c>
      <c r="P449" s="8">
        <f t="shared" si="37"/>
        <v>86</v>
      </c>
      <c r="Q449" t="str">
        <f t="shared" si="38"/>
        <v>film &amp; video</v>
      </c>
      <c r="R449" t="str">
        <f t="shared" si="39"/>
        <v>television</v>
      </c>
      <c r="S449" s="12">
        <f t="shared" si="40"/>
        <v>43088.25</v>
      </c>
      <c r="T449" s="12">
        <f t="shared" si="41"/>
        <v>43104.25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6">
        <f t="shared" si="36"/>
        <v>50.48</v>
      </c>
      <c r="P450" s="8">
        <f t="shared" si="37"/>
        <v>75.014876033057845</v>
      </c>
      <c r="Q450" t="str">
        <f t="shared" si="38"/>
        <v>games</v>
      </c>
      <c r="R450" t="str">
        <f t="shared" si="39"/>
        <v>video games</v>
      </c>
      <c r="S450" s="12">
        <f t="shared" si="40"/>
        <v>41378.208333333336</v>
      </c>
      <c r="T450" s="12">
        <f t="shared" si="41"/>
        <v>41380.208333333336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6">
        <f t="shared" ref="O451:O514" si="42">ROUND(((E451/D451)*100), 2)</f>
        <v>967</v>
      </c>
      <c r="P451" s="8">
        <f t="shared" ref="P451:P514" si="43">IFERROR((AVERAGE(E451/G451)), 0)</f>
        <v>101.19767441860465</v>
      </c>
      <c r="Q451" t="str">
        <f t="shared" ref="Q451:Q514" si="44">LEFT(N451, SEARCH("/", N451)-1)</f>
        <v>games</v>
      </c>
      <c r="R451" t="str">
        <f t="shared" ref="R451:R514" si="45">RIGHT(N451,LEN(N451)-SEARCH("/", N451))</f>
        <v>video games</v>
      </c>
      <c r="S451" s="12">
        <f t="shared" ref="S451:S514" si="46" xml:space="preserve"> (((J451/60)/60)/24)+DATE(1970,1,1)</f>
        <v>43530.25</v>
      </c>
      <c r="T451" s="12">
        <f t="shared" ref="T451:T514" si="47" xml:space="preserve"> (((K451/60)/60)/24)+DATE(1970,1,1)</f>
        <v>43547.208333333328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6">
        <f t="shared" si="42"/>
        <v>4</v>
      </c>
      <c r="P452" s="8">
        <f t="shared" si="43"/>
        <v>4</v>
      </c>
      <c r="Q452" t="str">
        <f t="shared" si="44"/>
        <v>film &amp; video</v>
      </c>
      <c r="R452" t="str">
        <f t="shared" si="45"/>
        <v>animation</v>
      </c>
      <c r="S452" s="12">
        <f t="shared" si="46"/>
        <v>43394.208333333328</v>
      </c>
      <c r="T452" s="12">
        <f t="shared" si="47"/>
        <v>43417.25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6">
        <f t="shared" si="42"/>
        <v>122.85</v>
      </c>
      <c r="P453" s="8">
        <f t="shared" si="43"/>
        <v>29.001272669424118</v>
      </c>
      <c r="Q453" t="str">
        <f t="shared" si="44"/>
        <v>music</v>
      </c>
      <c r="R453" t="str">
        <f t="shared" si="45"/>
        <v>rock</v>
      </c>
      <c r="S453" s="12">
        <f t="shared" si="46"/>
        <v>42935.208333333328</v>
      </c>
      <c r="T453" s="12">
        <f t="shared" si="47"/>
        <v>42966.208333333328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6">
        <f t="shared" si="42"/>
        <v>63.44</v>
      </c>
      <c r="P454" s="8">
        <f t="shared" si="43"/>
        <v>98.225806451612897</v>
      </c>
      <c r="Q454" t="str">
        <f t="shared" si="44"/>
        <v>film &amp; video</v>
      </c>
      <c r="R454" t="str">
        <f t="shared" si="45"/>
        <v>drama</v>
      </c>
      <c r="S454" s="12">
        <f t="shared" si="46"/>
        <v>40365.208333333336</v>
      </c>
      <c r="T454" s="12">
        <f t="shared" si="47"/>
        <v>40366.208333333336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6">
        <f t="shared" si="42"/>
        <v>56.33</v>
      </c>
      <c r="P455" s="8">
        <f t="shared" si="43"/>
        <v>87.001693480101608</v>
      </c>
      <c r="Q455" t="str">
        <f t="shared" si="44"/>
        <v>film &amp; video</v>
      </c>
      <c r="R455" t="str">
        <f t="shared" si="45"/>
        <v>science fiction</v>
      </c>
      <c r="S455" s="12">
        <f t="shared" si="46"/>
        <v>42705.25</v>
      </c>
      <c r="T455" s="12">
        <f t="shared" si="47"/>
        <v>42746.25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6">
        <f t="shared" si="42"/>
        <v>44.08</v>
      </c>
      <c r="P456" s="8">
        <f t="shared" si="43"/>
        <v>45.205128205128204</v>
      </c>
      <c r="Q456" t="str">
        <f t="shared" si="44"/>
        <v>film &amp; video</v>
      </c>
      <c r="R456" t="str">
        <f t="shared" si="45"/>
        <v>drama</v>
      </c>
      <c r="S456" s="12">
        <f t="shared" si="46"/>
        <v>41568.208333333336</v>
      </c>
      <c r="T456" s="12">
        <f t="shared" si="47"/>
        <v>41604.25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6">
        <f t="shared" si="42"/>
        <v>118.37</v>
      </c>
      <c r="P457" s="8">
        <f t="shared" si="43"/>
        <v>37.001341561577675</v>
      </c>
      <c r="Q457" t="str">
        <f t="shared" si="44"/>
        <v>theater</v>
      </c>
      <c r="R457" t="str">
        <f t="shared" si="45"/>
        <v>plays</v>
      </c>
      <c r="S457" s="12">
        <f t="shared" si="46"/>
        <v>40809.208333333336</v>
      </c>
      <c r="T457" s="12">
        <f t="shared" si="47"/>
        <v>40832.208333333336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6">
        <f t="shared" si="42"/>
        <v>104.12</v>
      </c>
      <c r="P458" s="8">
        <f t="shared" si="43"/>
        <v>94.976947040498445</v>
      </c>
      <c r="Q458" t="str">
        <f t="shared" si="44"/>
        <v>music</v>
      </c>
      <c r="R458" t="str">
        <f t="shared" si="45"/>
        <v>indie rock</v>
      </c>
      <c r="S458" s="12">
        <f t="shared" si="46"/>
        <v>43141.25</v>
      </c>
      <c r="T458" s="12">
        <f t="shared" si="47"/>
        <v>43141.25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6">
        <f t="shared" si="42"/>
        <v>26.64</v>
      </c>
      <c r="P459" s="8">
        <f t="shared" si="43"/>
        <v>28.956521739130434</v>
      </c>
      <c r="Q459" t="str">
        <f t="shared" si="44"/>
        <v>theater</v>
      </c>
      <c r="R459" t="str">
        <f t="shared" si="45"/>
        <v>plays</v>
      </c>
      <c r="S459" s="12">
        <f t="shared" si="46"/>
        <v>42657.208333333328</v>
      </c>
      <c r="T459" s="12">
        <f t="shared" si="47"/>
        <v>42659.208333333328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6">
        <f t="shared" si="42"/>
        <v>351.2</v>
      </c>
      <c r="P460" s="8">
        <f t="shared" si="43"/>
        <v>55.993396226415094</v>
      </c>
      <c r="Q460" t="str">
        <f t="shared" si="44"/>
        <v>theater</v>
      </c>
      <c r="R460" t="str">
        <f t="shared" si="45"/>
        <v>plays</v>
      </c>
      <c r="S460" s="12">
        <f t="shared" si="46"/>
        <v>40265.208333333336</v>
      </c>
      <c r="T460" s="12">
        <f t="shared" si="47"/>
        <v>40309.208333333336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6">
        <f t="shared" si="42"/>
        <v>90.06</v>
      </c>
      <c r="P461" s="8">
        <f t="shared" si="43"/>
        <v>54.038095238095238</v>
      </c>
      <c r="Q461" t="str">
        <f t="shared" si="44"/>
        <v>film &amp; video</v>
      </c>
      <c r="R461" t="str">
        <f t="shared" si="45"/>
        <v>documentary</v>
      </c>
      <c r="S461" s="12">
        <f t="shared" si="46"/>
        <v>42001.25</v>
      </c>
      <c r="T461" s="12">
        <f t="shared" si="47"/>
        <v>42026.25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6">
        <f t="shared" si="42"/>
        <v>171.63</v>
      </c>
      <c r="P462" s="8">
        <f t="shared" si="43"/>
        <v>82.38</v>
      </c>
      <c r="Q462" t="str">
        <f t="shared" si="44"/>
        <v>theater</v>
      </c>
      <c r="R462" t="str">
        <f t="shared" si="45"/>
        <v>plays</v>
      </c>
      <c r="S462" s="12">
        <f t="shared" si="46"/>
        <v>40399.208333333336</v>
      </c>
      <c r="T462" s="12">
        <f t="shared" si="47"/>
        <v>40402.208333333336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6">
        <f t="shared" si="42"/>
        <v>141.05000000000001</v>
      </c>
      <c r="P463" s="8">
        <f t="shared" si="43"/>
        <v>66.997115384615384</v>
      </c>
      <c r="Q463" t="str">
        <f t="shared" si="44"/>
        <v>film &amp; video</v>
      </c>
      <c r="R463" t="str">
        <f t="shared" si="45"/>
        <v>drama</v>
      </c>
      <c r="S463" s="12">
        <f t="shared" si="46"/>
        <v>41757.208333333336</v>
      </c>
      <c r="T463" s="12">
        <f t="shared" si="47"/>
        <v>41777.208333333336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6">
        <f t="shared" si="42"/>
        <v>30.58</v>
      </c>
      <c r="P464" s="8">
        <f t="shared" si="43"/>
        <v>107.91401869158878</v>
      </c>
      <c r="Q464" t="str">
        <f t="shared" si="44"/>
        <v>games</v>
      </c>
      <c r="R464" t="str">
        <f t="shared" si="45"/>
        <v>mobile games</v>
      </c>
      <c r="S464" s="12">
        <f t="shared" si="46"/>
        <v>41304.25</v>
      </c>
      <c r="T464" s="12">
        <f t="shared" si="47"/>
        <v>41342.25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6">
        <f t="shared" si="42"/>
        <v>108.16</v>
      </c>
      <c r="P465" s="8">
        <f t="shared" si="43"/>
        <v>69.009501187648453</v>
      </c>
      <c r="Q465" t="str">
        <f t="shared" si="44"/>
        <v>film &amp; video</v>
      </c>
      <c r="R465" t="str">
        <f t="shared" si="45"/>
        <v>animation</v>
      </c>
      <c r="S465" s="12">
        <f t="shared" si="46"/>
        <v>41639.25</v>
      </c>
      <c r="T465" s="12">
        <f t="shared" si="47"/>
        <v>41643.25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6">
        <f t="shared" si="42"/>
        <v>133.46</v>
      </c>
      <c r="P466" s="8">
        <f t="shared" si="43"/>
        <v>39.006568144499177</v>
      </c>
      <c r="Q466" t="str">
        <f t="shared" si="44"/>
        <v>theater</v>
      </c>
      <c r="R466" t="str">
        <f t="shared" si="45"/>
        <v>plays</v>
      </c>
      <c r="S466" s="12">
        <f t="shared" si="46"/>
        <v>43142.25</v>
      </c>
      <c r="T466" s="12">
        <f t="shared" si="47"/>
        <v>43156.25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6">
        <f t="shared" si="42"/>
        <v>187.85</v>
      </c>
      <c r="P467" s="8">
        <f t="shared" si="43"/>
        <v>110.3625</v>
      </c>
      <c r="Q467" t="str">
        <f t="shared" si="44"/>
        <v>publishing</v>
      </c>
      <c r="R467" t="str">
        <f t="shared" si="45"/>
        <v>translations</v>
      </c>
      <c r="S467" s="12">
        <f t="shared" si="46"/>
        <v>43127.25</v>
      </c>
      <c r="T467" s="12">
        <f t="shared" si="47"/>
        <v>43136.25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6">
        <f t="shared" si="42"/>
        <v>332</v>
      </c>
      <c r="P468" s="8">
        <f t="shared" si="43"/>
        <v>94.857142857142861</v>
      </c>
      <c r="Q468" t="str">
        <f t="shared" si="44"/>
        <v>technology</v>
      </c>
      <c r="R468" t="str">
        <f t="shared" si="45"/>
        <v>wearables</v>
      </c>
      <c r="S468" s="12">
        <f t="shared" si="46"/>
        <v>41409.208333333336</v>
      </c>
      <c r="T468" s="12">
        <f t="shared" si="47"/>
        <v>41432.208333333336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6">
        <f t="shared" si="42"/>
        <v>575.21</v>
      </c>
      <c r="P469" s="8">
        <f t="shared" si="43"/>
        <v>57.935251798561154</v>
      </c>
      <c r="Q469" t="str">
        <f t="shared" si="44"/>
        <v>technology</v>
      </c>
      <c r="R469" t="str">
        <f t="shared" si="45"/>
        <v>web</v>
      </c>
      <c r="S469" s="12">
        <f t="shared" si="46"/>
        <v>42331.25</v>
      </c>
      <c r="T469" s="12">
        <f t="shared" si="47"/>
        <v>42338.25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6">
        <f t="shared" si="42"/>
        <v>40.5</v>
      </c>
      <c r="P470" s="8">
        <f t="shared" si="43"/>
        <v>101.25</v>
      </c>
      <c r="Q470" t="str">
        <f t="shared" si="44"/>
        <v>theater</v>
      </c>
      <c r="R470" t="str">
        <f t="shared" si="45"/>
        <v>plays</v>
      </c>
      <c r="S470" s="12">
        <f t="shared" si="46"/>
        <v>43569.208333333328</v>
      </c>
      <c r="T470" s="12">
        <f t="shared" si="47"/>
        <v>43585.208333333328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6">
        <f t="shared" si="42"/>
        <v>184.43</v>
      </c>
      <c r="P471" s="8">
        <f t="shared" si="43"/>
        <v>64.95597484276729</v>
      </c>
      <c r="Q471" t="str">
        <f t="shared" si="44"/>
        <v>film &amp; video</v>
      </c>
      <c r="R471" t="str">
        <f t="shared" si="45"/>
        <v>drama</v>
      </c>
      <c r="S471" s="12">
        <f t="shared" si="46"/>
        <v>42142.208333333328</v>
      </c>
      <c r="T471" s="12">
        <f t="shared" si="47"/>
        <v>42144.208333333328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6">
        <f t="shared" si="42"/>
        <v>285.81</v>
      </c>
      <c r="P472" s="8">
        <f t="shared" si="43"/>
        <v>27.00524934383202</v>
      </c>
      <c r="Q472" t="str">
        <f t="shared" si="44"/>
        <v>technology</v>
      </c>
      <c r="R472" t="str">
        <f t="shared" si="45"/>
        <v>wearables</v>
      </c>
      <c r="S472" s="12">
        <f t="shared" si="46"/>
        <v>42716.25</v>
      </c>
      <c r="T472" s="12">
        <f t="shared" si="47"/>
        <v>42723.25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6">
        <f t="shared" si="42"/>
        <v>319</v>
      </c>
      <c r="P473" s="8">
        <f t="shared" si="43"/>
        <v>50.97422680412371</v>
      </c>
      <c r="Q473" t="str">
        <f t="shared" si="44"/>
        <v>food</v>
      </c>
      <c r="R473" t="str">
        <f t="shared" si="45"/>
        <v>food trucks</v>
      </c>
      <c r="S473" s="12">
        <f t="shared" si="46"/>
        <v>41031.208333333336</v>
      </c>
      <c r="T473" s="12">
        <f t="shared" si="47"/>
        <v>41031.208333333336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6">
        <f t="shared" si="42"/>
        <v>39.229999999999997</v>
      </c>
      <c r="P474" s="8">
        <f t="shared" si="43"/>
        <v>104.94260869565217</v>
      </c>
      <c r="Q474" t="str">
        <f t="shared" si="44"/>
        <v>music</v>
      </c>
      <c r="R474" t="str">
        <f t="shared" si="45"/>
        <v>rock</v>
      </c>
      <c r="S474" s="12">
        <f t="shared" si="46"/>
        <v>43535.208333333328</v>
      </c>
      <c r="T474" s="12">
        <f t="shared" si="47"/>
        <v>43589.208333333328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6">
        <f t="shared" si="42"/>
        <v>178.14</v>
      </c>
      <c r="P475" s="8">
        <f t="shared" si="43"/>
        <v>84.028301886792448</v>
      </c>
      <c r="Q475" t="str">
        <f t="shared" si="44"/>
        <v>music</v>
      </c>
      <c r="R475" t="str">
        <f t="shared" si="45"/>
        <v>electric music</v>
      </c>
      <c r="S475" s="12">
        <f t="shared" si="46"/>
        <v>43277.208333333328</v>
      </c>
      <c r="T475" s="12">
        <f t="shared" si="47"/>
        <v>43278.208333333328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6">
        <f t="shared" si="42"/>
        <v>365.15</v>
      </c>
      <c r="P476" s="8">
        <f t="shared" si="43"/>
        <v>102.85915492957747</v>
      </c>
      <c r="Q476" t="str">
        <f t="shared" si="44"/>
        <v>film &amp; video</v>
      </c>
      <c r="R476" t="str">
        <f t="shared" si="45"/>
        <v>television</v>
      </c>
      <c r="S476" s="12">
        <f t="shared" si="46"/>
        <v>41989.25</v>
      </c>
      <c r="T476" s="12">
        <f t="shared" si="47"/>
        <v>41990.25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6">
        <f t="shared" si="42"/>
        <v>113.95</v>
      </c>
      <c r="P477" s="8">
        <f t="shared" si="43"/>
        <v>39.962085308056871</v>
      </c>
      <c r="Q477" t="str">
        <f t="shared" si="44"/>
        <v>publishing</v>
      </c>
      <c r="R477" t="str">
        <f t="shared" si="45"/>
        <v>translations</v>
      </c>
      <c r="S477" s="12">
        <f t="shared" si="46"/>
        <v>41450.208333333336</v>
      </c>
      <c r="T477" s="12">
        <f t="shared" si="47"/>
        <v>41454.208333333336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6">
        <f t="shared" si="42"/>
        <v>29.83</v>
      </c>
      <c r="P478" s="8">
        <f t="shared" si="43"/>
        <v>51.001785714285717</v>
      </c>
      <c r="Q478" t="str">
        <f t="shared" si="44"/>
        <v>publishing</v>
      </c>
      <c r="R478" t="str">
        <f t="shared" si="45"/>
        <v>fiction</v>
      </c>
      <c r="S478" s="12">
        <f t="shared" si="46"/>
        <v>43322.208333333328</v>
      </c>
      <c r="T478" s="12">
        <f t="shared" si="47"/>
        <v>43328.208333333328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6">
        <f t="shared" si="42"/>
        <v>54.27</v>
      </c>
      <c r="P479" s="8">
        <f t="shared" si="43"/>
        <v>40.823008849557525</v>
      </c>
      <c r="Q479" t="str">
        <f t="shared" si="44"/>
        <v>film &amp; video</v>
      </c>
      <c r="R479" t="str">
        <f t="shared" si="45"/>
        <v>science fiction</v>
      </c>
      <c r="S479" s="12">
        <f t="shared" si="46"/>
        <v>40720.208333333336</v>
      </c>
      <c r="T479" s="12">
        <f t="shared" si="47"/>
        <v>40747.208333333336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6">
        <f t="shared" si="42"/>
        <v>236.34</v>
      </c>
      <c r="P480" s="8">
        <f t="shared" si="43"/>
        <v>58.999637155297535</v>
      </c>
      <c r="Q480" t="str">
        <f t="shared" si="44"/>
        <v>technology</v>
      </c>
      <c r="R480" t="str">
        <f t="shared" si="45"/>
        <v>wearables</v>
      </c>
      <c r="S480" s="12">
        <f t="shared" si="46"/>
        <v>42072.208333333328</v>
      </c>
      <c r="T480" s="12">
        <f t="shared" si="47"/>
        <v>42084.208333333328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6">
        <f t="shared" si="42"/>
        <v>512.91999999999996</v>
      </c>
      <c r="P481" s="8">
        <f t="shared" si="43"/>
        <v>71.156069364161851</v>
      </c>
      <c r="Q481" t="str">
        <f t="shared" si="44"/>
        <v>food</v>
      </c>
      <c r="R481" t="str">
        <f t="shared" si="45"/>
        <v>food trucks</v>
      </c>
      <c r="S481" s="12">
        <f t="shared" si="46"/>
        <v>42945.208333333328</v>
      </c>
      <c r="T481" s="12">
        <f t="shared" si="47"/>
        <v>42947.208333333328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6">
        <f t="shared" si="42"/>
        <v>100.65</v>
      </c>
      <c r="P482" s="8">
        <f t="shared" si="43"/>
        <v>99.494252873563212</v>
      </c>
      <c r="Q482" t="str">
        <f t="shared" si="44"/>
        <v>photography</v>
      </c>
      <c r="R482" t="str">
        <f t="shared" si="45"/>
        <v>photography books</v>
      </c>
      <c r="S482" s="12">
        <f t="shared" si="46"/>
        <v>40248.25</v>
      </c>
      <c r="T482" s="12">
        <f t="shared" si="47"/>
        <v>40257.208333333336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6">
        <f t="shared" si="42"/>
        <v>81.349999999999994</v>
      </c>
      <c r="P483" s="8">
        <f t="shared" si="43"/>
        <v>103.98634590377114</v>
      </c>
      <c r="Q483" t="str">
        <f t="shared" si="44"/>
        <v>theater</v>
      </c>
      <c r="R483" t="str">
        <f t="shared" si="45"/>
        <v>plays</v>
      </c>
      <c r="S483" s="12">
        <f t="shared" si="46"/>
        <v>41913.208333333336</v>
      </c>
      <c r="T483" s="12">
        <f t="shared" si="47"/>
        <v>41955.25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6">
        <f t="shared" si="42"/>
        <v>16.399999999999999</v>
      </c>
      <c r="P484" s="8">
        <f t="shared" si="43"/>
        <v>76.555555555555557</v>
      </c>
      <c r="Q484" t="str">
        <f t="shared" si="44"/>
        <v>publishing</v>
      </c>
      <c r="R484" t="str">
        <f t="shared" si="45"/>
        <v>fiction</v>
      </c>
      <c r="S484" s="12">
        <f t="shared" si="46"/>
        <v>40963.25</v>
      </c>
      <c r="T484" s="12">
        <f t="shared" si="47"/>
        <v>40974.25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6">
        <f t="shared" si="42"/>
        <v>52.77</v>
      </c>
      <c r="P485" s="8">
        <f t="shared" si="43"/>
        <v>87.068592057761734</v>
      </c>
      <c r="Q485" t="str">
        <f t="shared" si="44"/>
        <v>theater</v>
      </c>
      <c r="R485" t="str">
        <f t="shared" si="45"/>
        <v>plays</v>
      </c>
      <c r="S485" s="12">
        <f t="shared" si="46"/>
        <v>43811.25</v>
      </c>
      <c r="T485" s="12">
        <f t="shared" si="47"/>
        <v>43818.25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6">
        <f t="shared" si="42"/>
        <v>260.20999999999998</v>
      </c>
      <c r="P486" s="8">
        <f t="shared" si="43"/>
        <v>48.99554707379135</v>
      </c>
      <c r="Q486" t="str">
        <f t="shared" si="44"/>
        <v>food</v>
      </c>
      <c r="R486" t="str">
        <f t="shared" si="45"/>
        <v>food trucks</v>
      </c>
      <c r="S486" s="12">
        <f t="shared" si="46"/>
        <v>41855.208333333336</v>
      </c>
      <c r="T486" s="12">
        <f t="shared" si="47"/>
        <v>41904.208333333336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6">
        <f t="shared" si="42"/>
        <v>30.73</v>
      </c>
      <c r="P487" s="8">
        <f t="shared" si="43"/>
        <v>42.969135802469133</v>
      </c>
      <c r="Q487" t="str">
        <f t="shared" si="44"/>
        <v>theater</v>
      </c>
      <c r="R487" t="str">
        <f t="shared" si="45"/>
        <v>plays</v>
      </c>
      <c r="S487" s="12">
        <f t="shared" si="46"/>
        <v>43626.208333333328</v>
      </c>
      <c r="T487" s="12">
        <f t="shared" si="47"/>
        <v>43667.208333333328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6">
        <f t="shared" si="42"/>
        <v>13.5</v>
      </c>
      <c r="P488" s="8">
        <f t="shared" si="43"/>
        <v>33.428571428571431</v>
      </c>
      <c r="Q488" t="str">
        <f t="shared" si="44"/>
        <v>publishing</v>
      </c>
      <c r="R488" t="str">
        <f t="shared" si="45"/>
        <v>translations</v>
      </c>
      <c r="S488" s="12">
        <f t="shared" si="46"/>
        <v>43168.25</v>
      </c>
      <c r="T488" s="12">
        <f t="shared" si="47"/>
        <v>43183.208333333328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6">
        <f t="shared" si="42"/>
        <v>178.63</v>
      </c>
      <c r="P489" s="8">
        <f t="shared" si="43"/>
        <v>83.982949701619773</v>
      </c>
      <c r="Q489" t="str">
        <f t="shared" si="44"/>
        <v>theater</v>
      </c>
      <c r="R489" t="str">
        <f t="shared" si="45"/>
        <v>plays</v>
      </c>
      <c r="S489" s="12">
        <f t="shared" si="46"/>
        <v>42845.208333333328</v>
      </c>
      <c r="T489" s="12">
        <f t="shared" si="47"/>
        <v>42878.208333333328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6">
        <f t="shared" si="42"/>
        <v>220.06</v>
      </c>
      <c r="P490" s="8">
        <f t="shared" si="43"/>
        <v>101.41739130434783</v>
      </c>
      <c r="Q490" t="str">
        <f t="shared" si="44"/>
        <v>theater</v>
      </c>
      <c r="R490" t="str">
        <f t="shared" si="45"/>
        <v>plays</v>
      </c>
      <c r="S490" s="12">
        <f t="shared" si="46"/>
        <v>42403.25</v>
      </c>
      <c r="T490" s="12">
        <f t="shared" si="47"/>
        <v>42420.25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6">
        <f t="shared" si="42"/>
        <v>101.51</v>
      </c>
      <c r="P491" s="8">
        <f t="shared" si="43"/>
        <v>109.87058823529412</v>
      </c>
      <c r="Q491" t="str">
        <f t="shared" si="44"/>
        <v>technology</v>
      </c>
      <c r="R491" t="str">
        <f t="shared" si="45"/>
        <v>wearables</v>
      </c>
      <c r="S491" s="12">
        <f t="shared" si="46"/>
        <v>40406.208333333336</v>
      </c>
      <c r="T491" s="12">
        <f t="shared" si="47"/>
        <v>40411.208333333336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6">
        <f t="shared" si="42"/>
        <v>191.5</v>
      </c>
      <c r="P492" s="8">
        <f t="shared" si="43"/>
        <v>31.916666666666668</v>
      </c>
      <c r="Q492" t="str">
        <f t="shared" si="44"/>
        <v>journalism</v>
      </c>
      <c r="R492" t="str">
        <f t="shared" si="45"/>
        <v>audio</v>
      </c>
      <c r="S492" s="12">
        <f t="shared" si="46"/>
        <v>43786.25</v>
      </c>
      <c r="T492" s="12">
        <f t="shared" si="47"/>
        <v>43793.25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6">
        <f t="shared" si="42"/>
        <v>305.35000000000002</v>
      </c>
      <c r="P493" s="8">
        <f t="shared" si="43"/>
        <v>70.993450675399103</v>
      </c>
      <c r="Q493" t="str">
        <f t="shared" si="44"/>
        <v>food</v>
      </c>
      <c r="R493" t="str">
        <f t="shared" si="45"/>
        <v>food trucks</v>
      </c>
      <c r="S493" s="12">
        <f t="shared" si="46"/>
        <v>41456.208333333336</v>
      </c>
      <c r="T493" s="12">
        <f t="shared" si="47"/>
        <v>41482.208333333336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6">
        <f t="shared" si="42"/>
        <v>24</v>
      </c>
      <c r="P494" s="8">
        <f t="shared" si="43"/>
        <v>77.026890756302521</v>
      </c>
      <c r="Q494" t="str">
        <f t="shared" si="44"/>
        <v>film &amp; video</v>
      </c>
      <c r="R494" t="str">
        <f t="shared" si="45"/>
        <v>shorts</v>
      </c>
      <c r="S494" s="12">
        <f t="shared" si="46"/>
        <v>40336.208333333336</v>
      </c>
      <c r="T494" s="12">
        <f t="shared" si="47"/>
        <v>40371.208333333336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6">
        <f t="shared" si="42"/>
        <v>723.78</v>
      </c>
      <c r="P495" s="8">
        <f t="shared" si="43"/>
        <v>101.78125</v>
      </c>
      <c r="Q495" t="str">
        <f t="shared" si="44"/>
        <v>photography</v>
      </c>
      <c r="R495" t="str">
        <f t="shared" si="45"/>
        <v>photography books</v>
      </c>
      <c r="S495" s="12">
        <f t="shared" si="46"/>
        <v>43645.208333333328</v>
      </c>
      <c r="T495" s="12">
        <f t="shared" si="47"/>
        <v>43658.208333333328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6">
        <f t="shared" si="42"/>
        <v>547.36</v>
      </c>
      <c r="P496" s="8">
        <f t="shared" si="43"/>
        <v>51.059701492537314</v>
      </c>
      <c r="Q496" t="str">
        <f t="shared" si="44"/>
        <v>technology</v>
      </c>
      <c r="R496" t="str">
        <f t="shared" si="45"/>
        <v>wearables</v>
      </c>
      <c r="S496" s="12">
        <f t="shared" si="46"/>
        <v>40990.208333333336</v>
      </c>
      <c r="T496" s="12">
        <f t="shared" si="47"/>
        <v>40991.208333333336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6">
        <f t="shared" si="42"/>
        <v>414.5</v>
      </c>
      <c r="P497" s="8">
        <f t="shared" si="43"/>
        <v>68.02051282051282</v>
      </c>
      <c r="Q497" t="str">
        <f t="shared" si="44"/>
        <v>theater</v>
      </c>
      <c r="R497" t="str">
        <f t="shared" si="45"/>
        <v>plays</v>
      </c>
      <c r="S497" s="12">
        <f t="shared" si="46"/>
        <v>41800.208333333336</v>
      </c>
      <c r="T497" s="12">
        <f t="shared" si="47"/>
        <v>41804.208333333336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6">
        <f t="shared" si="42"/>
        <v>0.91</v>
      </c>
      <c r="P498" s="8">
        <f t="shared" si="43"/>
        <v>30.87037037037037</v>
      </c>
      <c r="Q498" t="str">
        <f t="shared" si="44"/>
        <v>film &amp; video</v>
      </c>
      <c r="R498" t="str">
        <f t="shared" si="45"/>
        <v>animation</v>
      </c>
      <c r="S498" s="12">
        <f t="shared" si="46"/>
        <v>42876.208333333328</v>
      </c>
      <c r="T498" s="12">
        <f t="shared" si="47"/>
        <v>42893.208333333328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6">
        <f t="shared" si="42"/>
        <v>34.17</v>
      </c>
      <c r="P499" s="8">
        <f t="shared" si="43"/>
        <v>27.908333333333335</v>
      </c>
      <c r="Q499" t="str">
        <f t="shared" si="44"/>
        <v>technology</v>
      </c>
      <c r="R499" t="str">
        <f t="shared" si="45"/>
        <v>wearables</v>
      </c>
      <c r="S499" s="12">
        <f t="shared" si="46"/>
        <v>42724.25</v>
      </c>
      <c r="T499" s="12">
        <f t="shared" si="47"/>
        <v>42724.25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6">
        <f t="shared" si="42"/>
        <v>23.95</v>
      </c>
      <c r="P500" s="8">
        <f t="shared" si="43"/>
        <v>79.994818652849744</v>
      </c>
      <c r="Q500" t="str">
        <f t="shared" si="44"/>
        <v>technology</v>
      </c>
      <c r="R500" t="str">
        <f t="shared" si="45"/>
        <v>web</v>
      </c>
      <c r="S500" s="12">
        <f t="shared" si="46"/>
        <v>42005.25</v>
      </c>
      <c r="T500" s="12">
        <f t="shared" si="47"/>
        <v>42007.25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6">
        <f t="shared" si="42"/>
        <v>48.07</v>
      </c>
      <c r="P501" s="8">
        <f t="shared" si="43"/>
        <v>38.003378378378379</v>
      </c>
      <c r="Q501" t="str">
        <f t="shared" si="44"/>
        <v>film &amp; video</v>
      </c>
      <c r="R501" t="str">
        <f t="shared" si="45"/>
        <v>documentary</v>
      </c>
      <c r="S501" s="12">
        <f t="shared" si="46"/>
        <v>42444.208333333328</v>
      </c>
      <c r="T501" s="12">
        <f t="shared" si="47"/>
        <v>42449.208333333328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6">
        <f t="shared" si="42"/>
        <v>0</v>
      </c>
      <c r="P502" s="8">
        <f t="shared" si="43"/>
        <v>0</v>
      </c>
      <c r="Q502" t="str">
        <f t="shared" si="44"/>
        <v>theater</v>
      </c>
      <c r="R502" t="str">
        <f t="shared" si="45"/>
        <v>plays</v>
      </c>
      <c r="S502" s="12">
        <f t="shared" si="46"/>
        <v>41395.208333333336</v>
      </c>
      <c r="T502" s="12">
        <f t="shared" si="47"/>
        <v>41423.208333333336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6">
        <f t="shared" si="42"/>
        <v>70.150000000000006</v>
      </c>
      <c r="P503" s="8">
        <f t="shared" si="43"/>
        <v>59.990534521158132</v>
      </c>
      <c r="Q503" t="str">
        <f t="shared" si="44"/>
        <v>film &amp; video</v>
      </c>
      <c r="R503" t="str">
        <f t="shared" si="45"/>
        <v>documentary</v>
      </c>
      <c r="S503" s="12">
        <f t="shared" si="46"/>
        <v>41345.208333333336</v>
      </c>
      <c r="T503" s="12">
        <f t="shared" si="47"/>
        <v>41347.208333333336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6">
        <f t="shared" si="42"/>
        <v>529.91999999999996</v>
      </c>
      <c r="P504" s="8">
        <f t="shared" si="43"/>
        <v>37.037634408602152</v>
      </c>
      <c r="Q504" t="str">
        <f t="shared" si="44"/>
        <v>games</v>
      </c>
      <c r="R504" t="str">
        <f t="shared" si="45"/>
        <v>video games</v>
      </c>
      <c r="S504" s="12">
        <f t="shared" si="46"/>
        <v>41117.208333333336</v>
      </c>
      <c r="T504" s="12">
        <f t="shared" si="47"/>
        <v>41146.208333333336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6">
        <f t="shared" si="42"/>
        <v>180.33</v>
      </c>
      <c r="P505" s="8">
        <f t="shared" si="43"/>
        <v>99.963043478260872</v>
      </c>
      <c r="Q505" t="str">
        <f t="shared" si="44"/>
        <v>film &amp; video</v>
      </c>
      <c r="R505" t="str">
        <f t="shared" si="45"/>
        <v>drama</v>
      </c>
      <c r="S505" s="12">
        <f t="shared" si="46"/>
        <v>42186.208333333328</v>
      </c>
      <c r="T505" s="12">
        <f t="shared" si="47"/>
        <v>42206.208333333328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6">
        <f t="shared" si="42"/>
        <v>92.32</v>
      </c>
      <c r="P506" s="8">
        <f t="shared" si="43"/>
        <v>111.6774193548387</v>
      </c>
      <c r="Q506" t="str">
        <f t="shared" si="44"/>
        <v>music</v>
      </c>
      <c r="R506" t="str">
        <f t="shared" si="45"/>
        <v>rock</v>
      </c>
      <c r="S506" s="12">
        <f t="shared" si="46"/>
        <v>42142.208333333328</v>
      </c>
      <c r="T506" s="12">
        <f t="shared" si="47"/>
        <v>42143.208333333328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6">
        <f t="shared" si="42"/>
        <v>13.9</v>
      </c>
      <c r="P507" s="8">
        <f t="shared" si="43"/>
        <v>36.014409221902014</v>
      </c>
      <c r="Q507" t="str">
        <f t="shared" si="44"/>
        <v>publishing</v>
      </c>
      <c r="R507" t="str">
        <f t="shared" si="45"/>
        <v>radio &amp; podcasts</v>
      </c>
      <c r="S507" s="12">
        <f t="shared" si="46"/>
        <v>41341.25</v>
      </c>
      <c r="T507" s="12">
        <f t="shared" si="47"/>
        <v>41383.208333333336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6">
        <f t="shared" si="42"/>
        <v>927.08</v>
      </c>
      <c r="P508" s="8">
        <f t="shared" si="43"/>
        <v>66.010284810126578</v>
      </c>
      <c r="Q508" t="str">
        <f t="shared" si="44"/>
        <v>theater</v>
      </c>
      <c r="R508" t="str">
        <f t="shared" si="45"/>
        <v>plays</v>
      </c>
      <c r="S508" s="12">
        <f t="shared" si="46"/>
        <v>43062.25</v>
      </c>
      <c r="T508" s="12">
        <f t="shared" si="47"/>
        <v>43079.25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6">
        <f t="shared" si="42"/>
        <v>39.86</v>
      </c>
      <c r="P509" s="8">
        <f t="shared" si="43"/>
        <v>44.05263157894737</v>
      </c>
      <c r="Q509" t="str">
        <f t="shared" si="44"/>
        <v>technology</v>
      </c>
      <c r="R509" t="str">
        <f t="shared" si="45"/>
        <v>web</v>
      </c>
      <c r="S509" s="12">
        <f t="shared" si="46"/>
        <v>41373.208333333336</v>
      </c>
      <c r="T509" s="12">
        <f t="shared" si="47"/>
        <v>41422.208333333336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6">
        <f t="shared" si="42"/>
        <v>112.23</v>
      </c>
      <c r="P510" s="8">
        <f t="shared" si="43"/>
        <v>52.999726551818434</v>
      </c>
      <c r="Q510" t="str">
        <f t="shared" si="44"/>
        <v>theater</v>
      </c>
      <c r="R510" t="str">
        <f t="shared" si="45"/>
        <v>plays</v>
      </c>
      <c r="S510" s="12">
        <f t="shared" si="46"/>
        <v>43310.208333333328</v>
      </c>
      <c r="T510" s="12">
        <f t="shared" si="47"/>
        <v>43331.208333333328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6">
        <f t="shared" si="42"/>
        <v>70.930000000000007</v>
      </c>
      <c r="P511" s="8">
        <f t="shared" si="43"/>
        <v>95</v>
      </c>
      <c r="Q511" t="str">
        <f t="shared" si="44"/>
        <v>theater</v>
      </c>
      <c r="R511" t="str">
        <f t="shared" si="45"/>
        <v>plays</v>
      </c>
      <c r="S511" s="12">
        <f t="shared" si="46"/>
        <v>41034.208333333336</v>
      </c>
      <c r="T511" s="12">
        <f t="shared" si="47"/>
        <v>41044.208333333336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6">
        <f t="shared" si="42"/>
        <v>119.09</v>
      </c>
      <c r="P512" s="8">
        <f t="shared" si="43"/>
        <v>70.908396946564892</v>
      </c>
      <c r="Q512" t="str">
        <f t="shared" si="44"/>
        <v>film &amp; video</v>
      </c>
      <c r="R512" t="str">
        <f t="shared" si="45"/>
        <v>drama</v>
      </c>
      <c r="S512" s="12">
        <f t="shared" si="46"/>
        <v>43251.208333333328</v>
      </c>
      <c r="T512" s="12">
        <f t="shared" si="47"/>
        <v>43275.208333333328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6">
        <f t="shared" si="42"/>
        <v>24.02</v>
      </c>
      <c r="P513" s="8">
        <f t="shared" si="43"/>
        <v>98.060773480662988</v>
      </c>
      <c r="Q513" t="str">
        <f t="shared" si="44"/>
        <v>theater</v>
      </c>
      <c r="R513" t="str">
        <f t="shared" si="45"/>
        <v>plays</v>
      </c>
      <c r="S513" s="12">
        <f t="shared" si="46"/>
        <v>43671.208333333328</v>
      </c>
      <c r="T513" s="12">
        <f t="shared" si="47"/>
        <v>43681.208333333328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6">
        <f t="shared" si="42"/>
        <v>139.32</v>
      </c>
      <c r="P514" s="8">
        <f t="shared" si="43"/>
        <v>53.046025104602514</v>
      </c>
      <c r="Q514" t="str">
        <f t="shared" si="44"/>
        <v>games</v>
      </c>
      <c r="R514" t="str">
        <f t="shared" si="45"/>
        <v>video games</v>
      </c>
      <c r="S514" s="12">
        <f t="shared" si="46"/>
        <v>41825.208333333336</v>
      </c>
      <c r="T514" s="12">
        <f t="shared" si="47"/>
        <v>41826.208333333336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6">
        <f t="shared" ref="O515:O578" si="48">ROUND(((E515/D515)*100), 2)</f>
        <v>39.28</v>
      </c>
      <c r="P515" s="8">
        <f t="shared" ref="P515:P578" si="49">IFERROR((AVERAGE(E515/G515)), 0)</f>
        <v>93.142857142857139</v>
      </c>
      <c r="Q515" t="str">
        <f t="shared" ref="Q515:Q578" si="50">LEFT(N515, SEARCH("/", N515)-1)</f>
        <v>film &amp; video</v>
      </c>
      <c r="R515" t="str">
        <f t="shared" ref="R515:R578" si="51">RIGHT(N515,LEN(N515)-SEARCH("/", N515))</f>
        <v>television</v>
      </c>
      <c r="S515" s="12">
        <f t="shared" ref="S515:S578" si="52" xml:space="preserve"> (((J515/60)/60)/24)+DATE(1970,1,1)</f>
        <v>40430.208333333336</v>
      </c>
      <c r="T515" s="12">
        <f t="shared" ref="T515:T578" si="53" xml:space="preserve"> (((K515/60)/60)/24)+DATE(1970,1,1)</f>
        <v>40432.208333333336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6">
        <f t="shared" si="48"/>
        <v>22.44</v>
      </c>
      <c r="P516" s="8">
        <f t="shared" si="49"/>
        <v>58.945075757575758</v>
      </c>
      <c r="Q516" t="str">
        <f t="shared" si="50"/>
        <v>music</v>
      </c>
      <c r="R516" t="str">
        <f t="shared" si="51"/>
        <v>rock</v>
      </c>
      <c r="S516" s="12">
        <f t="shared" si="52"/>
        <v>41614.25</v>
      </c>
      <c r="T516" s="12">
        <f t="shared" si="53"/>
        <v>41619.25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6">
        <f t="shared" si="48"/>
        <v>55.78</v>
      </c>
      <c r="P517" s="8">
        <f t="shared" si="49"/>
        <v>36.067669172932334</v>
      </c>
      <c r="Q517" t="str">
        <f t="shared" si="50"/>
        <v>theater</v>
      </c>
      <c r="R517" t="str">
        <f t="shared" si="51"/>
        <v>plays</v>
      </c>
      <c r="S517" s="12">
        <f t="shared" si="52"/>
        <v>40900.25</v>
      </c>
      <c r="T517" s="12">
        <f t="shared" si="53"/>
        <v>40902.25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6">
        <f t="shared" si="48"/>
        <v>42.52</v>
      </c>
      <c r="P518" s="8">
        <f t="shared" si="49"/>
        <v>63.030732860520096</v>
      </c>
      <c r="Q518" t="str">
        <f t="shared" si="50"/>
        <v>publishing</v>
      </c>
      <c r="R518" t="str">
        <f t="shared" si="51"/>
        <v>nonfiction</v>
      </c>
      <c r="S518" s="12">
        <f t="shared" si="52"/>
        <v>40396.208333333336</v>
      </c>
      <c r="T518" s="12">
        <f t="shared" si="53"/>
        <v>40434.208333333336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6">
        <f t="shared" si="48"/>
        <v>112</v>
      </c>
      <c r="P519" s="8">
        <f t="shared" si="49"/>
        <v>84.717948717948715</v>
      </c>
      <c r="Q519" t="str">
        <f t="shared" si="50"/>
        <v>food</v>
      </c>
      <c r="R519" t="str">
        <f t="shared" si="51"/>
        <v>food trucks</v>
      </c>
      <c r="S519" s="12">
        <f t="shared" si="52"/>
        <v>42860.208333333328</v>
      </c>
      <c r="T519" s="12">
        <f t="shared" si="53"/>
        <v>42865.208333333328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6">
        <f t="shared" si="48"/>
        <v>7.07</v>
      </c>
      <c r="P520" s="8">
        <f t="shared" si="49"/>
        <v>62.2</v>
      </c>
      <c r="Q520" t="str">
        <f t="shared" si="50"/>
        <v>film &amp; video</v>
      </c>
      <c r="R520" t="str">
        <f t="shared" si="51"/>
        <v>animation</v>
      </c>
      <c r="S520" s="12">
        <f t="shared" si="52"/>
        <v>43154.25</v>
      </c>
      <c r="T520" s="12">
        <f t="shared" si="53"/>
        <v>43156.25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6">
        <f t="shared" si="48"/>
        <v>101.75</v>
      </c>
      <c r="P521" s="8">
        <f t="shared" si="49"/>
        <v>101.97518330513255</v>
      </c>
      <c r="Q521" t="str">
        <f t="shared" si="50"/>
        <v>music</v>
      </c>
      <c r="R521" t="str">
        <f t="shared" si="51"/>
        <v>rock</v>
      </c>
      <c r="S521" s="12">
        <f t="shared" si="52"/>
        <v>42012.25</v>
      </c>
      <c r="T521" s="12">
        <f t="shared" si="53"/>
        <v>42026.25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6">
        <f t="shared" si="48"/>
        <v>425.75</v>
      </c>
      <c r="P522" s="8">
        <f t="shared" si="49"/>
        <v>106.4375</v>
      </c>
      <c r="Q522" t="str">
        <f t="shared" si="50"/>
        <v>theater</v>
      </c>
      <c r="R522" t="str">
        <f t="shared" si="51"/>
        <v>plays</v>
      </c>
      <c r="S522" s="12">
        <f t="shared" si="52"/>
        <v>43574.208333333328</v>
      </c>
      <c r="T522" s="12">
        <f t="shared" si="53"/>
        <v>43577.208333333328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6">
        <f t="shared" si="48"/>
        <v>145.54</v>
      </c>
      <c r="P523" s="8">
        <f t="shared" si="49"/>
        <v>29.975609756097562</v>
      </c>
      <c r="Q523" t="str">
        <f t="shared" si="50"/>
        <v>film &amp; video</v>
      </c>
      <c r="R523" t="str">
        <f t="shared" si="51"/>
        <v>drama</v>
      </c>
      <c r="S523" s="12">
        <f t="shared" si="52"/>
        <v>42605.208333333328</v>
      </c>
      <c r="T523" s="12">
        <f t="shared" si="53"/>
        <v>42611.208333333328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6">
        <f t="shared" si="48"/>
        <v>32.450000000000003</v>
      </c>
      <c r="P524" s="8">
        <f t="shared" si="49"/>
        <v>85.806282722513089</v>
      </c>
      <c r="Q524" t="str">
        <f t="shared" si="50"/>
        <v>film &amp; video</v>
      </c>
      <c r="R524" t="str">
        <f t="shared" si="51"/>
        <v>shorts</v>
      </c>
      <c r="S524" s="12">
        <f t="shared" si="52"/>
        <v>41093.208333333336</v>
      </c>
      <c r="T524" s="12">
        <f t="shared" si="53"/>
        <v>41105.208333333336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6">
        <f t="shared" si="48"/>
        <v>700.33</v>
      </c>
      <c r="P525" s="8">
        <f t="shared" si="49"/>
        <v>70.82022471910112</v>
      </c>
      <c r="Q525" t="str">
        <f t="shared" si="50"/>
        <v>film &amp; video</v>
      </c>
      <c r="R525" t="str">
        <f t="shared" si="51"/>
        <v>shorts</v>
      </c>
      <c r="S525" s="12">
        <f t="shared" si="52"/>
        <v>40241.25</v>
      </c>
      <c r="T525" s="12">
        <f t="shared" si="53"/>
        <v>40246.25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6">
        <f t="shared" si="48"/>
        <v>83.9</v>
      </c>
      <c r="P526" s="8">
        <f t="shared" si="49"/>
        <v>40.998484082870135</v>
      </c>
      <c r="Q526" t="str">
        <f t="shared" si="50"/>
        <v>theater</v>
      </c>
      <c r="R526" t="str">
        <f t="shared" si="51"/>
        <v>plays</v>
      </c>
      <c r="S526" s="12">
        <f t="shared" si="52"/>
        <v>40294.208333333336</v>
      </c>
      <c r="T526" s="12">
        <f t="shared" si="53"/>
        <v>40307.208333333336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6">
        <f t="shared" si="48"/>
        <v>84.19</v>
      </c>
      <c r="P527" s="8">
        <f t="shared" si="49"/>
        <v>28.063492063492063</v>
      </c>
      <c r="Q527" t="str">
        <f t="shared" si="50"/>
        <v>technology</v>
      </c>
      <c r="R527" t="str">
        <f t="shared" si="51"/>
        <v>wearables</v>
      </c>
      <c r="S527" s="12">
        <f t="shared" si="52"/>
        <v>40505.25</v>
      </c>
      <c r="T527" s="12">
        <f t="shared" si="53"/>
        <v>40509.25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6">
        <f t="shared" si="48"/>
        <v>155.94999999999999</v>
      </c>
      <c r="P528" s="8">
        <f t="shared" si="49"/>
        <v>88.054421768707485</v>
      </c>
      <c r="Q528" t="str">
        <f t="shared" si="50"/>
        <v>theater</v>
      </c>
      <c r="R528" t="str">
        <f t="shared" si="51"/>
        <v>plays</v>
      </c>
      <c r="S528" s="12">
        <f t="shared" si="52"/>
        <v>42364.25</v>
      </c>
      <c r="T528" s="12">
        <f t="shared" si="53"/>
        <v>42401.25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6">
        <f t="shared" si="48"/>
        <v>99.62</v>
      </c>
      <c r="P529" s="8">
        <f t="shared" si="49"/>
        <v>31</v>
      </c>
      <c r="Q529" t="str">
        <f t="shared" si="50"/>
        <v>film &amp; video</v>
      </c>
      <c r="R529" t="str">
        <f t="shared" si="51"/>
        <v>animation</v>
      </c>
      <c r="S529" s="12">
        <f t="shared" si="52"/>
        <v>42405.25</v>
      </c>
      <c r="T529" s="12">
        <f t="shared" si="53"/>
        <v>42441.25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6">
        <f t="shared" si="48"/>
        <v>80.3</v>
      </c>
      <c r="P530" s="8">
        <f t="shared" si="49"/>
        <v>90.337500000000006</v>
      </c>
      <c r="Q530" t="str">
        <f t="shared" si="50"/>
        <v>music</v>
      </c>
      <c r="R530" t="str">
        <f t="shared" si="51"/>
        <v>indie rock</v>
      </c>
      <c r="S530" s="12">
        <f t="shared" si="52"/>
        <v>41601.25</v>
      </c>
      <c r="T530" s="12">
        <f t="shared" si="53"/>
        <v>41646.25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6">
        <f t="shared" si="48"/>
        <v>11.25</v>
      </c>
      <c r="P531" s="8">
        <f t="shared" si="49"/>
        <v>63.777777777777779</v>
      </c>
      <c r="Q531" t="str">
        <f t="shared" si="50"/>
        <v>games</v>
      </c>
      <c r="R531" t="str">
        <f t="shared" si="51"/>
        <v>video games</v>
      </c>
      <c r="S531" s="12">
        <f t="shared" si="52"/>
        <v>41769.208333333336</v>
      </c>
      <c r="T531" s="12">
        <f t="shared" si="53"/>
        <v>41797.208333333336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6">
        <f t="shared" si="48"/>
        <v>91.74</v>
      </c>
      <c r="P532" s="8">
        <f t="shared" si="49"/>
        <v>53.995515695067262</v>
      </c>
      <c r="Q532" t="str">
        <f t="shared" si="50"/>
        <v>publishing</v>
      </c>
      <c r="R532" t="str">
        <f t="shared" si="51"/>
        <v>fiction</v>
      </c>
      <c r="S532" s="12">
        <f t="shared" si="52"/>
        <v>40421.208333333336</v>
      </c>
      <c r="T532" s="12">
        <f t="shared" si="53"/>
        <v>40435.208333333336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6">
        <f t="shared" si="48"/>
        <v>95.52</v>
      </c>
      <c r="P533" s="8">
        <f t="shared" si="49"/>
        <v>48.993956043956047</v>
      </c>
      <c r="Q533" t="str">
        <f t="shared" si="50"/>
        <v>games</v>
      </c>
      <c r="R533" t="str">
        <f t="shared" si="51"/>
        <v>video games</v>
      </c>
      <c r="S533" s="12">
        <f t="shared" si="52"/>
        <v>41589.25</v>
      </c>
      <c r="T533" s="12">
        <f t="shared" si="53"/>
        <v>41645.25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6">
        <f t="shared" si="48"/>
        <v>502.88</v>
      </c>
      <c r="P534" s="8">
        <f t="shared" si="49"/>
        <v>63.857142857142854</v>
      </c>
      <c r="Q534" t="str">
        <f t="shared" si="50"/>
        <v>theater</v>
      </c>
      <c r="R534" t="str">
        <f t="shared" si="51"/>
        <v>plays</v>
      </c>
      <c r="S534" s="12">
        <f t="shared" si="52"/>
        <v>43125.25</v>
      </c>
      <c r="T534" s="12">
        <f t="shared" si="53"/>
        <v>43126.25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6">
        <f t="shared" si="48"/>
        <v>159.24</v>
      </c>
      <c r="P535" s="8">
        <f t="shared" si="49"/>
        <v>82.996393146979258</v>
      </c>
      <c r="Q535" t="str">
        <f t="shared" si="50"/>
        <v>music</v>
      </c>
      <c r="R535" t="str">
        <f t="shared" si="51"/>
        <v>indie rock</v>
      </c>
      <c r="S535" s="12">
        <f t="shared" si="52"/>
        <v>41479.208333333336</v>
      </c>
      <c r="T535" s="12">
        <f t="shared" si="53"/>
        <v>41515.208333333336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6">
        <f t="shared" si="48"/>
        <v>15.02</v>
      </c>
      <c r="P536" s="8">
        <f t="shared" si="49"/>
        <v>55.08230452674897</v>
      </c>
      <c r="Q536" t="str">
        <f t="shared" si="50"/>
        <v>film &amp; video</v>
      </c>
      <c r="R536" t="str">
        <f t="shared" si="51"/>
        <v>drama</v>
      </c>
      <c r="S536" s="12">
        <f t="shared" si="52"/>
        <v>43329.208333333328</v>
      </c>
      <c r="T536" s="12">
        <f t="shared" si="53"/>
        <v>43330.208333333328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6">
        <f t="shared" si="48"/>
        <v>482.04</v>
      </c>
      <c r="P537" s="8">
        <f t="shared" si="49"/>
        <v>62.044554455445542</v>
      </c>
      <c r="Q537" t="str">
        <f t="shared" si="50"/>
        <v>theater</v>
      </c>
      <c r="R537" t="str">
        <f t="shared" si="51"/>
        <v>plays</v>
      </c>
      <c r="S537" s="12">
        <f t="shared" si="52"/>
        <v>43259.208333333328</v>
      </c>
      <c r="T537" s="12">
        <f t="shared" si="53"/>
        <v>43261.208333333328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6">
        <f t="shared" si="48"/>
        <v>149.97</v>
      </c>
      <c r="P538" s="8">
        <f t="shared" si="49"/>
        <v>104.97857142857143</v>
      </c>
      <c r="Q538" t="str">
        <f t="shared" si="50"/>
        <v>publishing</v>
      </c>
      <c r="R538" t="str">
        <f t="shared" si="51"/>
        <v>fiction</v>
      </c>
      <c r="S538" s="12">
        <f t="shared" si="52"/>
        <v>40414.208333333336</v>
      </c>
      <c r="T538" s="12">
        <f t="shared" si="53"/>
        <v>40440.208333333336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6">
        <f t="shared" si="48"/>
        <v>117.22</v>
      </c>
      <c r="P539" s="8">
        <f t="shared" si="49"/>
        <v>94.044676806083643</v>
      </c>
      <c r="Q539" t="str">
        <f t="shared" si="50"/>
        <v>film &amp; video</v>
      </c>
      <c r="R539" t="str">
        <f t="shared" si="51"/>
        <v>documentary</v>
      </c>
      <c r="S539" s="12">
        <f t="shared" si="52"/>
        <v>43342.208333333328</v>
      </c>
      <c r="T539" s="12">
        <f t="shared" si="53"/>
        <v>43365.208333333328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6">
        <f t="shared" si="48"/>
        <v>37.700000000000003</v>
      </c>
      <c r="P540" s="8">
        <f t="shared" si="49"/>
        <v>44.007716049382715</v>
      </c>
      <c r="Q540" t="str">
        <f t="shared" si="50"/>
        <v>games</v>
      </c>
      <c r="R540" t="str">
        <f t="shared" si="51"/>
        <v>mobile games</v>
      </c>
      <c r="S540" s="12">
        <f t="shared" si="52"/>
        <v>41539.208333333336</v>
      </c>
      <c r="T540" s="12">
        <f t="shared" si="53"/>
        <v>41555.208333333336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6">
        <f t="shared" si="48"/>
        <v>72.650000000000006</v>
      </c>
      <c r="P541" s="8">
        <f t="shared" si="49"/>
        <v>92.467532467532465</v>
      </c>
      <c r="Q541" t="str">
        <f t="shared" si="50"/>
        <v>food</v>
      </c>
      <c r="R541" t="str">
        <f t="shared" si="51"/>
        <v>food trucks</v>
      </c>
      <c r="S541" s="12">
        <f t="shared" si="52"/>
        <v>43647.208333333328</v>
      </c>
      <c r="T541" s="12">
        <f t="shared" si="53"/>
        <v>43653.208333333328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6">
        <f t="shared" si="48"/>
        <v>265.98</v>
      </c>
      <c r="P542" s="8">
        <f t="shared" si="49"/>
        <v>57.072874493927124</v>
      </c>
      <c r="Q542" t="str">
        <f t="shared" si="50"/>
        <v>photography</v>
      </c>
      <c r="R542" t="str">
        <f t="shared" si="51"/>
        <v>photography books</v>
      </c>
      <c r="S542" s="12">
        <f t="shared" si="52"/>
        <v>43225.208333333328</v>
      </c>
      <c r="T542" s="12">
        <f t="shared" si="53"/>
        <v>43247.208333333328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6">
        <f t="shared" si="48"/>
        <v>24.21</v>
      </c>
      <c r="P543" s="8">
        <f t="shared" si="49"/>
        <v>109.07848101265823</v>
      </c>
      <c r="Q543" t="str">
        <f t="shared" si="50"/>
        <v>games</v>
      </c>
      <c r="R543" t="str">
        <f t="shared" si="51"/>
        <v>mobile games</v>
      </c>
      <c r="S543" s="12">
        <f t="shared" si="52"/>
        <v>42165.208333333328</v>
      </c>
      <c r="T543" s="12">
        <f t="shared" si="53"/>
        <v>42191.208333333328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6">
        <f t="shared" si="48"/>
        <v>2.5099999999999998</v>
      </c>
      <c r="P544" s="8">
        <f t="shared" si="49"/>
        <v>39.387755102040813</v>
      </c>
      <c r="Q544" t="str">
        <f t="shared" si="50"/>
        <v>music</v>
      </c>
      <c r="R544" t="str">
        <f t="shared" si="51"/>
        <v>indie rock</v>
      </c>
      <c r="S544" s="12">
        <f t="shared" si="52"/>
        <v>42391.25</v>
      </c>
      <c r="T544" s="12">
        <f t="shared" si="53"/>
        <v>42421.25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6">
        <f t="shared" si="48"/>
        <v>16.329999999999998</v>
      </c>
      <c r="P545" s="8">
        <f t="shared" si="49"/>
        <v>77.022222222222226</v>
      </c>
      <c r="Q545" t="str">
        <f t="shared" si="50"/>
        <v>games</v>
      </c>
      <c r="R545" t="str">
        <f t="shared" si="51"/>
        <v>video games</v>
      </c>
      <c r="S545" s="12">
        <f t="shared" si="52"/>
        <v>41528.208333333336</v>
      </c>
      <c r="T545" s="12">
        <f t="shared" si="53"/>
        <v>41543.208333333336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6">
        <f t="shared" si="48"/>
        <v>276.5</v>
      </c>
      <c r="P546" s="8">
        <f t="shared" si="49"/>
        <v>92.166666666666671</v>
      </c>
      <c r="Q546" t="str">
        <f t="shared" si="50"/>
        <v>music</v>
      </c>
      <c r="R546" t="str">
        <f t="shared" si="51"/>
        <v>rock</v>
      </c>
      <c r="S546" s="12">
        <f t="shared" si="52"/>
        <v>42377.25</v>
      </c>
      <c r="T546" s="12">
        <f t="shared" si="53"/>
        <v>42390.25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6">
        <f t="shared" si="48"/>
        <v>88.8</v>
      </c>
      <c r="P547" s="8">
        <f t="shared" si="49"/>
        <v>61.007063197026021</v>
      </c>
      <c r="Q547" t="str">
        <f t="shared" si="50"/>
        <v>theater</v>
      </c>
      <c r="R547" t="str">
        <f t="shared" si="51"/>
        <v>plays</v>
      </c>
      <c r="S547" s="12">
        <f t="shared" si="52"/>
        <v>43824.25</v>
      </c>
      <c r="T547" s="12">
        <f t="shared" si="53"/>
        <v>43844.25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6">
        <f t="shared" si="48"/>
        <v>163.57</v>
      </c>
      <c r="P548" s="8">
        <f t="shared" si="49"/>
        <v>78.068181818181813</v>
      </c>
      <c r="Q548" t="str">
        <f t="shared" si="50"/>
        <v>theater</v>
      </c>
      <c r="R548" t="str">
        <f t="shared" si="51"/>
        <v>plays</v>
      </c>
      <c r="S548" s="12">
        <f t="shared" si="52"/>
        <v>43360.208333333328</v>
      </c>
      <c r="T548" s="12">
        <f t="shared" si="53"/>
        <v>43363.208333333328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6">
        <f t="shared" si="48"/>
        <v>969</v>
      </c>
      <c r="P549" s="8">
        <f t="shared" si="49"/>
        <v>80.75</v>
      </c>
      <c r="Q549" t="str">
        <f t="shared" si="50"/>
        <v>film &amp; video</v>
      </c>
      <c r="R549" t="str">
        <f t="shared" si="51"/>
        <v>drama</v>
      </c>
      <c r="S549" s="12">
        <f t="shared" si="52"/>
        <v>42029.25</v>
      </c>
      <c r="T549" s="12">
        <f t="shared" si="53"/>
        <v>42041.25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6">
        <f t="shared" si="48"/>
        <v>270.91000000000003</v>
      </c>
      <c r="P550" s="8">
        <f t="shared" si="49"/>
        <v>59.991289782244557</v>
      </c>
      <c r="Q550" t="str">
        <f t="shared" si="50"/>
        <v>theater</v>
      </c>
      <c r="R550" t="str">
        <f t="shared" si="51"/>
        <v>plays</v>
      </c>
      <c r="S550" s="12">
        <f t="shared" si="52"/>
        <v>42461.208333333328</v>
      </c>
      <c r="T550" s="12">
        <f t="shared" si="53"/>
        <v>42474.208333333328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6">
        <f t="shared" si="48"/>
        <v>284.20999999999998</v>
      </c>
      <c r="P551" s="8">
        <f t="shared" si="49"/>
        <v>110.03018372703411</v>
      </c>
      <c r="Q551" t="str">
        <f t="shared" si="50"/>
        <v>technology</v>
      </c>
      <c r="R551" t="str">
        <f t="shared" si="51"/>
        <v>wearables</v>
      </c>
      <c r="S551" s="12">
        <f t="shared" si="52"/>
        <v>41422.208333333336</v>
      </c>
      <c r="T551" s="12">
        <f t="shared" si="53"/>
        <v>41431.208333333336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6">
        <f t="shared" si="48"/>
        <v>4</v>
      </c>
      <c r="P552" s="8">
        <f t="shared" si="49"/>
        <v>4</v>
      </c>
      <c r="Q552" t="str">
        <f t="shared" si="50"/>
        <v>music</v>
      </c>
      <c r="R552" t="str">
        <f t="shared" si="51"/>
        <v>indie rock</v>
      </c>
      <c r="S552" s="12">
        <f t="shared" si="52"/>
        <v>40968.25</v>
      </c>
      <c r="T552" s="12">
        <f t="shared" si="53"/>
        <v>40989.208333333336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6">
        <f t="shared" si="48"/>
        <v>58.63</v>
      </c>
      <c r="P553" s="8">
        <f t="shared" si="49"/>
        <v>37.99856063332134</v>
      </c>
      <c r="Q553" t="str">
        <f t="shared" si="50"/>
        <v>technology</v>
      </c>
      <c r="R553" t="str">
        <f t="shared" si="51"/>
        <v>web</v>
      </c>
      <c r="S553" s="12">
        <f t="shared" si="52"/>
        <v>41993.25</v>
      </c>
      <c r="T553" s="12">
        <f t="shared" si="53"/>
        <v>42033.25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6">
        <f t="shared" si="48"/>
        <v>98.51</v>
      </c>
      <c r="P554" s="8">
        <f t="shared" si="49"/>
        <v>96.369565217391298</v>
      </c>
      <c r="Q554" t="str">
        <f t="shared" si="50"/>
        <v>theater</v>
      </c>
      <c r="R554" t="str">
        <f t="shared" si="51"/>
        <v>plays</v>
      </c>
      <c r="S554" s="12">
        <f t="shared" si="52"/>
        <v>42700.25</v>
      </c>
      <c r="T554" s="12">
        <f t="shared" si="53"/>
        <v>42702.25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6">
        <f t="shared" si="48"/>
        <v>43.98</v>
      </c>
      <c r="P555" s="8">
        <f t="shared" si="49"/>
        <v>72.978599221789878</v>
      </c>
      <c r="Q555" t="str">
        <f t="shared" si="50"/>
        <v>music</v>
      </c>
      <c r="R555" t="str">
        <f t="shared" si="51"/>
        <v>rock</v>
      </c>
      <c r="S555" s="12">
        <f t="shared" si="52"/>
        <v>40545.25</v>
      </c>
      <c r="T555" s="12">
        <f t="shared" si="53"/>
        <v>40546.25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6">
        <f t="shared" si="48"/>
        <v>151.66</v>
      </c>
      <c r="P556" s="8">
        <f t="shared" si="49"/>
        <v>26.007220216606498</v>
      </c>
      <c r="Q556" t="str">
        <f t="shared" si="50"/>
        <v>music</v>
      </c>
      <c r="R556" t="str">
        <f t="shared" si="51"/>
        <v>indie rock</v>
      </c>
      <c r="S556" s="12">
        <f t="shared" si="52"/>
        <v>42723.25</v>
      </c>
      <c r="T556" s="12">
        <f t="shared" si="53"/>
        <v>42729.25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6">
        <f t="shared" si="48"/>
        <v>223.63</v>
      </c>
      <c r="P557" s="8">
        <f t="shared" si="49"/>
        <v>104.36296296296297</v>
      </c>
      <c r="Q557" t="str">
        <f t="shared" si="50"/>
        <v>music</v>
      </c>
      <c r="R557" t="str">
        <f t="shared" si="51"/>
        <v>rock</v>
      </c>
      <c r="S557" s="12">
        <f t="shared" si="52"/>
        <v>41731.208333333336</v>
      </c>
      <c r="T557" s="12">
        <f t="shared" si="53"/>
        <v>41762.208333333336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6">
        <f t="shared" si="48"/>
        <v>239.75</v>
      </c>
      <c r="P558" s="8">
        <f t="shared" si="49"/>
        <v>102.18852459016394</v>
      </c>
      <c r="Q558" t="str">
        <f t="shared" si="50"/>
        <v>publishing</v>
      </c>
      <c r="R558" t="str">
        <f t="shared" si="51"/>
        <v>translations</v>
      </c>
      <c r="S558" s="12">
        <f t="shared" si="52"/>
        <v>40792.208333333336</v>
      </c>
      <c r="T558" s="12">
        <f t="shared" si="53"/>
        <v>40799.208333333336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6">
        <f t="shared" si="48"/>
        <v>199.33</v>
      </c>
      <c r="P559" s="8">
        <f t="shared" si="49"/>
        <v>54.117647058823529</v>
      </c>
      <c r="Q559" t="str">
        <f t="shared" si="50"/>
        <v>film &amp; video</v>
      </c>
      <c r="R559" t="str">
        <f t="shared" si="51"/>
        <v>science fiction</v>
      </c>
      <c r="S559" s="12">
        <f t="shared" si="52"/>
        <v>42279.208333333328</v>
      </c>
      <c r="T559" s="12">
        <f t="shared" si="53"/>
        <v>42282.208333333328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6">
        <f t="shared" si="48"/>
        <v>137.34</v>
      </c>
      <c r="P560" s="8">
        <f t="shared" si="49"/>
        <v>63.222222222222221</v>
      </c>
      <c r="Q560" t="str">
        <f t="shared" si="50"/>
        <v>theater</v>
      </c>
      <c r="R560" t="str">
        <f t="shared" si="51"/>
        <v>plays</v>
      </c>
      <c r="S560" s="12">
        <f t="shared" si="52"/>
        <v>42424.25</v>
      </c>
      <c r="T560" s="12">
        <f t="shared" si="53"/>
        <v>42467.208333333328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6">
        <f t="shared" si="48"/>
        <v>100.97</v>
      </c>
      <c r="P561" s="8">
        <f t="shared" si="49"/>
        <v>104.03228962818004</v>
      </c>
      <c r="Q561" t="str">
        <f t="shared" si="50"/>
        <v>theater</v>
      </c>
      <c r="R561" t="str">
        <f t="shared" si="51"/>
        <v>plays</v>
      </c>
      <c r="S561" s="12">
        <f t="shared" si="52"/>
        <v>42584.208333333328</v>
      </c>
      <c r="T561" s="12">
        <f t="shared" si="53"/>
        <v>42591.208333333328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6">
        <f t="shared" si="48"/>
        <v>794.16</v>
      </c>
      <c r="P562" s="8">
        <f t="shared" si="49"/>
        <v>49.994334277620396</v>
      </c>
      <c r="Q562" t="str">
        <f t="shared" si="50"/>
        <v>film &amp; video</v>
      </c>
      <c r="R562" t="str">
        <f t="shared" si="51"/>
        <v>animation</v>
      </c>
      <c r="S562" s="12">
        <f t="shared" si="52"/>
        <v>40865.25</v>
      </c>
      <c r="T562" s="12">
        <f t="shared" si="53"/>
        <v>40905.25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6">
        <f t="shared" si="48"/>
        <v>369.7</v>
      </c>
      <c r="P563" s="8">
        <f t="shared" si="49"/>
        <v>56.015151515151516</v>
      </c>
      <c r="Q563" t="str">
        <f t="shared" si="50"/>
        <v>theater</v>
      </c>
      <c r="R563" t="str">
        <f t="shared" si="51"/>
        <v>plays</v>
      </c>
      <c r="S563" s="12">
        <f t="shared" si="52"/>
        <v>40833.208333333336</v>
      </c>
      <c r="T563" s="12">
        <f t="shared" si="53"/>
        <v>40835.208333333336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6">
        <f t="shared" si="48"/>
        <v>12.82</v>
      </c>
      <c r="P564" s="8">
        <f t="shared" si="49"/>
        <v>48.807692307692307</v>
      </c>
      <c r="Q564" t="str">
        <f t="shared" si="50"/>
        <v>music</v>
      </c>
      <c r="R564" t="str">
        <f t="shared" si="51"/>
        <v>rock</v>
      </c>
      <c r="S564" s="12">
        <f t="shared" si="52"/>
        <v>43536.208333333328</v>
      </c>
      <c r="T564" s="12">
        <f t="shared" si="53"/>
        <v>43538.208333333328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6">
        <f t="shared" si="48"/>
        <v>138.03</v>
      </c>
      <c r="P565" s="8">
        <f t="shared" si="49"/>
        <v>60.082352941176474</v>
      </c>
      <c r="Q565" t="str">
        <f t="shared" si="50"/>
        <v>film &amp; video</v>
      </c>
      <c r="R565" t="str">
        <f t="shared" si="51"/>
        <v>documentary</v>
      </c>
      <c r="S565" s="12">
        <f t="shared" si="52"/>
        <v>43417.25</v>
      </c>
      <c r="T565" s="12">
        <f t="shared" si="53"/>
        <v>43437.25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6">
        <f t="shared" si="48"/>
        <v>83.81</v>
      </c>
      <c r="P566" s="8">
        <f t="shared" si="49"/>
        <v>78.990502793296088</v>
      </c>
      <c r="Q566" t="str">
        <f t="shared" si="50"/>
        <v>theater</v>
      </c>
      <c r="R566" t="str">
        <f t="shared" si="51"/>
        <v>plays</v>
      </c>
      <c r="S566" s="12">
        <f t="shared" si="52"/>
        <v>42078.208333333328</v>
      </c>
      <c r="T566" s="12">
        <f t="shared" si="53"/>
        <v>42086.208333333328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6">
        <f t="shared" si="48"/>
        <v>204.6</v>
      </c>
      <c r="P567" s="8">
        <f t="shared" si="49"/>
        <v>53.99499443826474</v>
      </c>
      <c r="Q567" t="str">
        <f t="shared" si="50"/>
        <v>theater</v>
      </c>
      <c r="R567" t="str">
        <f t="shared" si="51"/>
        <v>plays</v>
      </c>
      <c r="S567" s="12">
        <f t="shared" si="52"/>
        <v>40862.25</v>
      </c>
      <c r="T567" s="12">
        <f t="shared" si="53"/>
        <v>40882.25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6">
        <f t="shared" si="48"/>
        <v>44.34</v>
      </c>
      <c r="P568" s="8">
        <f t="shared" si="49"/>
        <v>111.45945945945945</v>
      </c>
      <c r="Q568" t="str">
        <f t="shared" si="50"/>
        <v>music</v>
      </c>
      <c r="R568" t="str">
        <f t="shared" si="51"/>
        <v>electric music</v>
      </c>
      <c r="S568" s="12">
        <f t="shared" si="52"/>
        <v>42424.25</v>
      </c>
      <c r="T568" s="12">
        <f t="shared" si="53"/>
        <v>42447.208333333328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6">
        <f t="shared" si="48"/>
        <v>218.6</v>
      </c>
      <c r="P569" s="8">
        <f t="shared" si="49"/>
        <v>60.922131147540981</v>
      </c>
      <c r="Q569" t="str">
        <f t="shared" si="50"/>
        <v>music</v>
      </c>
      <c r="R569" t="str">
        <f t="shared" si="51"/>
        <v>rock</v>
      </c>
      <c r="S569" s="12">
        <f t="shared" si="52"/>
        <v>41830.208333333336</v>
      </c>
      <c r="T569" s="12">
        <f t="shared" si="53"/>
        <v>41832.208333333336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6">
        <f t="shared" si="48"/>
        <v>186.03</v>
      </c>
      <c r="P570" s="8">
        <f t="shared" si="49"/>
        <v>26.0015444015444</v>
      </c>
      <c r="Q570" t="str">
        <f t="shared" si="50"/>
        <v>theater</v>
      </c>
      <c r="R570" t="str">
        <f t="shared" si="51"/>
        <v>plays</v>
      </c>
      <c r="S570" s="12">
        <f t="shared" si="52"/>
        <v>40374.208333333336</v>
      </c>
      <c r="T570" s="12">
        <f t="shared" si="53"/>
        <v>40419.208333333336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6">
        <f t="shared" si="48"/>
        <v>237.34</v>
      </c>
      <c r="P571" s="8">
        <f t="shared" si="49"/>
        <v>80.993208828522924</v>
      </c>
      <c r="Q571" t="str">
        <f t="shared" si="50"/>
        <v>film &amp; video</v>
      </c>
      <c r="R571" t="str">
        <f t="shared" si="51"/>
        <v>animation</v>
      </c>
      <c r="S571" s="12">
        <f t="shared" si="52"/>
        <v>40554.25</v>
      </c>
      <c r="T571" s="12">
        <f t="shared" si="53"/>
        <v>40566.25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6">
        <f t="shared" si="48"/>
        <v>305.64999999999998</v>
      </c>
      <c r="P572" s="8">
        <f t="shared" si="49"/>
        <v>34.995963302752294</v>
      </c>
      <c r="Q572" t="str">
        <f t="shared" si="50"/>
        <v>music</v>
      </c>
      <c r="R572" t="str">
        <f t="shared" si="51"/>
        <v>rock</v>
      </c>
      <c r="S572" s="12">
        <f t="shared" si="52"/>
        <v>41993.25</v>
      </c>
      <c r="T572" s="12">
        <f t="shared" si="53"/>
        <v>41999.25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6">
        <f t="shared" si="48"/>
        <v>94.14</v>
      </c>
      <c r="P573" s="8">
        <f t="shared" si="49"/>
        <v>94.142857142857139</v>
      </c>
      <c r="Q573" t="str">
        <f t="shared" si="50"/>
        <v>film &amp; video</v>
      </c>
      <c r="R573" t="str">
        <f t="shared" si="51"/>
        <v>shorts</v>
      </c>
      <c r="S573" s="12">
        <f t="shared" si="52"/>
        <v>42174.208333333328</v>
      </c>
      <c r="T573" s="12">
        <f t="shared" si="53"/>
        <v>42221.208333333328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6">
        <f t="shared" si="48"/>
        <v>54.4</v>
      </c>
      <c r="P574" s="8">
        <f t="shared" si="49"/>
        <v>52.085106382978722</v>
      </c>
      <c r="Q574" t="str">
        <f t="shared" si="50"/>
        <v>music</v>
      </c>
      <c r="R574" t="str">
        <f t="shared" si="51"/>
        <v>rock</v>
      </c>
      <c r="S574" s="12">
        <f t="shared" si="52"/>
        <v>42275.208333333328</v>
      </c>
      <c r="T574" s="12">
        <f t="shared" si="53"/>
        <v>42291.208333333328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6">
        <f t="shared" si="48"/>
        <v>111.88</v>
      </c>
      <c r="P575" s="8">
        <f t="shared" si="49"/>
        <v>24.986666666666668</v>
      </c>
      <c r="Q575" t="str">
        <f t="shared" si="50"/>
        <v>journalism</v>
      </c>
      <c r="R575" t="str">
        <f t="shared" si="51"/>
        <v>audio</v>
      </c>
      <c r="S575" s="12">
        <f t="shared" si="52"/>
        <v>41761.208333333336</v>
      </c>
      <c r="T575" s="12">
        <f t="shared" si="53"/>
        <v>41763.208333333336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6">
        <f t="shared" si="48"/>
        <v>369.15</v>
      </c>
      <c r="P576" s="8">
        <f t="shared" si="49"/>
        <v>69.215277777777771</v>
      </c>
      <c r="Q576" t="str">
        <f t="shared" si="50"/>
        <v>food</v>
      </c>
      <c r="R576" t="str">
        <f t="shared" si="51"/>
        <v>food trucks</v>
      </c>
      <c r="S576" s="12">
        <f t="shared" si="52"/>
        <v>43806.25</v>
      </c>
      <c r="T576" s="12">
        <f t="shared" si="53"/>
        <v>43816.25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6">
        <f t="shared" si="48"/>
        <v>62.93</v>
      </c>
      <c r="P577" s="8">
        <f t="shared" si="49"/>
        <v>93.944444444444443</v>
      </c>
      <c r="Q577" t="str">
        <f t="shared" si="50"/>
        <v>theater</v>
      </c>
      <c r="R577" t="str">
        <f t="shared" si="51"/>
        <v>plays</v>
      </c>
      <c r="S577" s="12">
        <f t="shared" si="52"/>
        <v>41779.208333333336</v>
      </c>
      <c r="T577" s="12">
        <f t="shared" si="53"/>
        <v>41782.208333333336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6">
        <f t="shared" si="48"/>
        <v>64.930000000000007</v>
      </c>
      <c r="P578" s="8">
        <f t="shared" si="49"/>
        <v>98.40625</v>
      </c>
      <c r="Q578" t="str">
        <f t="shared" si="50"/>
        <v>theater</v>
      </c>
      <c r="R578" t="str">
        <f t="shared" si="51"/>
        <v>plays</v>
      </c>
      <c r="S578" s="12">
        <f t="shared" si="52"/>
        <v>43040.208333333328</v>
      </c>
      <c r="T578" s="12">
        <f t="shared" si="53"/>
        <v>43057.25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6">
        <f t="shared" ref="O579:O642" si="54">ROUND(((E579/D579)*100), 2)</f>
        <v>18.850000000000001</v>
      </c>
      <c r="P579" s="8">
        <f t="shared" ref="P579:P642" si="55">IFERROR((AVERAGE(E579/G579)), 0)</f>
        <v>41.783783783783782</v>
      </c>
      <c r="Q579" t="str">
        <f t="shared" ref="Q579:Q642" si="56">LEFT(N579, SEARCH("/", N579)-1)</f>
        <v>music</v>
      </c>
      <c r="R579" t="str">
        <f t="shared" ref="R579:R642" si="57">RIGHT(N579,LEN(N579)-SEARCH("/", N579))</f>
        <v>jazz</v>
      </c>
      <c r="S579" s="12">
        <f t="shared" ref="S579:S642" si="58" xml:space="preserve"> (((J579/60)/60)/24)+DATE(1970,1,1)</f>
        <v>40613.25</v>
      </c>
      <c r="T579" s="12">
        <f t="shared" ref="T579:T642" si="59" xml:space="preserve"> (((K579/60)/60)/24)+DATE(1970,1,1)</f>
        <v>40639.208333333336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6">
        <f t="shared" si="54"/>
        <v>16.75</v>
      </c>
      <c r="P580" s="8">
        <f t="shared" si="55"/>
        <v>65.991836734693877</v>
      </c>
      <c r="Q580" t="str">
        <f t="shared" si="56"/>
        <v>film &amp; video</v>
      </c>
      <c r="R580" t="str">
        <f t="shared" si="57"/>
        <v>science fiction</v>
      </c>
      <c r="S580" s="12">
        <f t="shared" si="58"/>
        <v>40878.25</v>
      </c>
      <c r="T580" s="12">
        <f t="shared" si="59"/>
        <v>40881.25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6">
        <f t="shared" si="54"/>
        <v>101.11</v>
      </c>
      <c r="P581" s="8">
        <f t="shared" si="55"/>
        <v>72.05747126436782</v>
      </c>
      <c r="Q581" t="str">
        <f t="shared" si="56"/>
        <v>music</v>
      </c>
      <c r="R581" t="str">
        <f t="shared" si="57"/>
        <v>jazz</v>
      </c>
      <c r="S581" s="12">
        <f t="shared" si="58"/>
        <v>40762.208333333336</v>
      </c>
      <c r="T581" s="12">
        <f t="shared" si="59"/>
        <v>40774.208333333336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6">
        <f t="shared" si="54"/>
        <v>341.5</v>
      </c>
      <c r="P582" s="8">
        <f t="shared" si="55"/>
        <v>48.003209242618745</v>
      </c>
      <c r="Q582" t="str">
        <f t="shared" si="56"/>
        <v>theater</v>
      </c>
      <c r="R582" t="str">
        <f t="shared" si="57"/>
        <v>plays</v>
      </c>
      <c r="S582" s="12">
        <f t="shared" si="58"/>
        <v>41696.25</v>
      </c>
      <c r="T582" s="12">
        <f t="shared" si="59"/>
        <v>41704.25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6">
        <f t="shared" si="54"/>
        <v>64.02</v>
      </c>
      <c r="P583" s="8">
        <f t="shared" si="55"/>
        <v>54.098591549295776</v>
      </c>
      <c r="Q583" t="str">
        <f t="shared" si="56"/>
        <v>technology</v>
      </c>
      <c r="R583" t="str">
        <f t="shared" si="57"/>
        <v>web</v>
      </c>
      <c r="S583" s="12">
        <f t="shared" si="58"/>
        <v>40662.208333333336</v>
      </c>
      <c r="T583" s="12">
        <f t="shared" si="59"/>
        <v>40677.208333333336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6">
        <f t="shared" si="54"/>
        <v>52.08</v>
      </c>
      <c r="P584" s="8">
        <f t="shared" si="55"/>
        <v>107.88095238095238</v>
      </c>
      <c r="Q584" t="str">
        <f t="shared" si="56"/>
        <v>games</v>
      </c>
      <c r="R584" t="str">
        <f t="shared" si="57"/>
        <v>video games</v>
      </c>
      <c r="S584" s="12">
        <f t="shared" si="58"/>
        <v>42165.208333333328</v>
      </c>
      <c r="T584" s="12">
        <f t="shared" si="59"/>
        <v>42170.208333333328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6">
        <f t="shared" si="54"/>
        <v>322.39999999999998</v>
      </c>
      <c r="P585" s="8">
        <f t="shared" si="55"/>
        <v>67.034103410341032</v>
      </c>
      <c r="Q585" t="str">
        <f t="shared" si="56"/>
        <v>film &amp; video</v>
      </c>
      <c r="R585" t="str">
        <f t="shared" si="57"/>
        <v>documentary</v>
      </c>
      <c r="S585" s="12">
        <f t="shared" si="58"/>
        <v>40959.25</v>
      </c>
      <c r="T585" s="12">
        <f t="shared" si="59"/>
        <v>40976.25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6">
        <f t="shared" si="54"/>
        <v>119.51</v>
      </c>
      <c r="P586" s="8">
        <f t="shared" si="55"/>
        <v>64.01425914445133</v>
      </c>
      <c r="Q586" t="str">
        <f t="shared" si="56"/>
        <v>technology</v>
      </c>
      <c r="R586" t="str">
        <f t="shared" si="57"/>
        <v>web</v>
      </c>
      <c r="S586" s="12">
        <f t="shared" si="58"/>
        <v>41024.208333333336</v>
      </c>
      <c r="T586" s="12">
        <f t="shared" si="59"/>
        <v>41038.208333333336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6">
        <f t="shared" si="54"/>
        <v>146.80000000000001</v>
      </c>
      <c r="P587" s="8">
        <f t="shared" si="55"/>
        <v>96.066176470588232</v>
      </c>
      <c r="Q587" t="str">
        <f t="shared" si="56"/>
        <v>publishing</v>
      </c>
      <c r="R587" t="str">
        <f t="shared" si="57"/>
        <v>translations</v>
      </c>
      <c r="S587" s="12">
        <f t="shared" si="58"/>
        <v>40255.208333333336</v>
      </c>
      <c r="T587" s="12">
        <f t="shared" si="59"/>
        <v>40265.208333333336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6">
        <f t="shared" si="54"/>
        <v>950.57</v>
      </c>
      <c r="P588" s="8">
        <f t="shared" si="55"/>
        <v>51.184615384615384</v>
      </c>
      <c r="Q588" t="str">
        <f t="shared" si="56"/>
        <v>music</v>
      </c>
      <c r="R588" t="str">
        <f t="shared" si="57"/>
        <v>rock</v>
      </c>
      <c r="S588" s="12">
        <f t="shared" si="58"/>
        <v>40499.25</v>
      </c>
      <c r="T588" s="12">
        <f t="shared" si="59"/>
        <v>40518.25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6">
        <f t="shared" si="54"/>
        <v>72.89</v>
      </c>
      <c r="P589" s="8">
        <f t="shared" si="55"/>
        <v>43.92307692307692</v>
      </c>
      <c r="Q589" t="str">
        <f t="shared" si="56"/>
        <v>food</v>
      </c>
      <c r="R589" t="str">
        <f t="shared" si="57"/>
        <v>food trucks</v>
      </c>
      <c r="S589" s="12">
        <f t="shared" si="58"/>
        <v>43484.25</v>
      </c>
      <c r="T589" s="12">
        <f t="shared" si="59"/>
        <v>43536.208333333328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6">
        <f t="shared" si="54"/>
        <v>79.010000000000005</v>
      </c>
      <c r="P590" s="8">
        <f t="shared" si="55"/>
        <v>91.021198830409361</v>
      </c>
      <c r="Q590" t="str">
        <f t="shared" si="56"/>
        <v>theater</v>
      </c>
      <c r="R590" t="str">
        <f t="shared" si="57"/>
        <v>plays</v>
      </c>
      <c r="S590" s="12">
        <f t="shared" si="58"/>
        <v>40262.208333333336</v>
      </c>
      <c r="T590" s="12">
        <f t="shared" si="59"/>
        <v>40293.208333333336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6">
        <f t="shared" si="54"/>
        <v>64.72</v>
      </c>
      <c r="P591" s="8">
        <f t="shared" si="55"/>
        <v>50.127450980392155</v>
      </c>
      <c r="Q591" t="str">
        <f t="shared" si="56"/>
        <v>film &amp; video</v>
      </c>
      <c r="R591" t="str">
        <f t="shared" si="57"/>
        <v>documentary</v>
      </c>
      <c r="S591" s="12">
        <f t="shared" si="58"/>
        <v>42190.208333333328</v>
      </c>
      <c r="T591" s="12">
        <f t="shared" si="59"/>
        <v>42197.208333333328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6">
        <f t="shared" si="54"/>
        <v>82.03</v>
      </c>
      <c r="P592" s="8">
        <f t="shared" si="55"/>
        <v>67.720930232558146</v>
      </c>
      <c r="Q592" t="str">
        <f t="shared" si="56"/>
        <v>publishing</v>
      </c>
      <c r="R592" t="str">
        <f t="shared" si="57"/>
        <v>radio &amp; podcasts</v>
      </c>
      <c r="S592" s="12">
        <f t="shared" si="58"/>
        <v>41994.25</v>
      </c>
      <c r="T592" s="12">
        <f t="shared" si="59"/>
        <v>42005.25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6">
        <f t="shared" si="54"/>
        <v>1037.67</v>
      </c>
      <c r="P593" s="8">
        <f t="shared" si="55"/>
        <v>61.03921568627451</v>
      </c>
      <c r="Q593" t="str">
        <f t="shared" si="56"/>
        <v>games</v>
      </c>
      <c r="R593" t="str">
        <f t="shared" si="57"/>
        <v>video games</v>
      </c>
      <c r="S593" s="12">
        <f t="shared" si="58"/>
        <v>40373.208333333336</v>
      </c>
      <c r="T593" s="12">
        <f t="shared" si="59"/>
        <v>40383.208333333336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6">
        <f t="shared" si="54"/>
        <v>12.91</v>
      </c>
      <c r="P594" s="8">
        <f t="shared" si="55"/>
        <v>80.011857707509876</v>
      </c>
      <c r="Q594" t="str">
        <f t="shared" si="56"/>
        <v>theater</v>
      </c>
      <c r="R594" t="str">
        <f t="shared" si="57"/>
        <v>plays</v>
      </c>
      <c r="S594" s="12">
        <f t="shared" si="58"/>
        <v>41789.208333333336</v>
      </c>
      <c r="T594" s="12">
        <f t="shared" si="59"/>
        <v>41798.208333333336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6">
        <f t="shared" si="54"/>
        <v>154.84</v>
      </c>
      <c r="P595" s="8">
        <f t="shared" si="55"/>
        <v>47.001497753369947</v>
      </c>
      <c r="Q595" t="str">
        <f t="shared" si="56"/>
        <v>film &amp; video</v>
      </c>
      <c r="R595" t="str">
        <f t="shared" si="57"/>
        <v>animation</v>
      </c>
      <c r="S595" s="12">
        <f t="shared" si="58"/>
        <v>41724.208333333336</v>
      </c>
      <c r="T595" s="12">
        <f t="shared" si="59"/>
        <v>41737.208333333336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6">
        <f t="shared" si="54"/>
        <v>7.1</v>
      </c>
      <c r="P596" s="8">
        <f t="shared" si="55"/>
        <v>71.127388535031841</v>
      </c>
      <c r="Q596" t="str">
        <f t="shared" si="56"/>
        <v>theater</v>
      </c>
      <c r="R596" t="str">
        <f t="shared" si="57"/>
        <v>plays</v>
      </c>
      <c r="S596" s="12">
        <f t="shared" si="58"/>
        <v>42548.208333333328</v>
      </c>
      <c r="T596" s="12">
        <f t="shared" si="59"/>
        <v>42551.208333333328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6">
        <f t="shared" si="54"/>
        <v>208.53</v>
      </c>
      <c r="P597" s="8">
        <f t="shared" si="55"/>
        <v>89.99079189686924</v>
      </c>
      <c r="Q597" t="str">
        <f t="shared" si="56"/>
        <v>theater</v>
      </c>
      <c r="R597" t="str">
        <f t="shared" si="57"/>
        <v>plays</v>
      </c>
      <c r="S597" s="12">
        <f t="shared" si="58"/>
        <v>40253.208333333336</v>
      </c>
      <c r="T597" s="12">
        <f t="shared" si="59"/>
        <v>40274.208333333336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6">
        <f t="shared" si="54"/>
        <v>99.68</v>
      </c>
      <c r="P598" s="8">
        <f t="shared" si="55"/>
        <v>43.032786885245905</v>
      </c>
      <c r="Q598" t="str">
        <f t="shared" si="56"/>
        <v>film &amp; video</v>
      </c>
      <c r="R598" t="str">
        <f t="shared" si="57"/>
        <v>drama</v>
      </c>
      <c r="S598" s="12">
        <f t="shared" si="58"/>
        <v>42434.25</v>
      </c>
      <c r="T598" s="12">
        <f t="shared" si="59"/>
        <v>42441.25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6">
        <f t="shared" si="54"/>
        <v>201.6</v>
      </c>
      <c r="P599" s="8">
        <f t="shared" si="55"/>
        <v>67.997714808043881</v>
      </c>
      <c r="Q599" t="str">
        <f t="shared" si="56"/>
        <v>theater</v>
      </c>
      <c r="R599" t="str">
        <f t="shared" si="57"/>
        <v>plays</v>
      </c>
      <c r="S599" s="12">
        <f t="shared" si="58"/>
        <v>43786.25</v>
      </c>
      <c r="T599" s="12">
        <f t="shared" si="59"/>
        <v>43804.25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6">
        <f t="shared" si="54"/>
        <v>162.09</v>
      </c>
      <c r="P600" s="8">
        <f t="shared" si="55"/>
        <v>73.004566210045667</v>
      </c>
      <c r="Q600" t="str">
        <f t="shared" si="56"/>
        <v>music</v>
      </c>
      <c r="R600" t="str">
        <f t="shared" si="57"/>
        <v>rock</v>
      </c>
      <c r="S600" s="12">
        <f t="shared" si="58"/>
        <v>40344.208333333336</v>
      </c>
      <c r="T600" s="12">
        <f t="shared" si="59"/>
        <v>40373.208333333336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6">
        <f t="shared" si="54"/>
        <v>3.64</v>
      </c>
      <c r="P601" s="8">
        <f t="shared" si="55"/>
        <v>62.341463414634148</v>
      </c>
      <c r="Q601" t="str">
        <f t="shared" si="56"/>
        <v>film &amp; video</v>
      </c>
      <c r="R601" t="str">
        <f t="shared" si="57"/>
        <v>documentary</v>
      </c>
      <c r="S601" s="12">
        <f t="shared" si="58"/>
        <v>42047.25</v>
      </c>
      <c r="T601" s="12">
        <f t="shared" si="59"/>
        <v>42055.25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6">
        <f t="shared" si="54"/>
        <v>5</v>
      </c>
      <c r="P602" s="8">
        <f t="shared" si="55"/>
        <v>5</v>
      </c>
      <c r="Q602" t="str">
        <f t="shared" si="56"/>
        <v>food</v>
      </c>
      <c r="R602" t="str">
        <f t="shared" si="57"/>
        <v>food trucks</v>
      </c>
      <c r="S602" s="12">
        <f t="shared" si="58"/>
        <v>41485.208333333336</v>
      </c>
      <c r="T602" s="12">
        <f t="shared" si="59"/>
        <v>41497.208333333336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6">
        <f t="shared" si="54"/>
        <v>206.63</v>
      </c>
      <c r="P603" s="8">
        <f t="shared" si="55"/>
        <v>67.103092783505161</v>
      </c>
      <c r="Q603" t="str">
        <f t="shared" si="56"/>
        <v>technology</v>
      </c>
      <c r="R603" t="str">
        <f t="shared" si="57"/>
        <v>wearables</v>
      </c>
      <c r="S603" s="12">
        <f t="shared" si="58"/>
        <v>41789.208333333336</v>
      </c>
      <c r="T603" s="12">
        <f t="shared" si="59"/>
        <v>41806.208333333336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6">
        <f t="shared" si="54"/>
        <v>128.24</v>
      </c>
      <c r="P604" s="8">
        <f t="shared" si="55"/>
        <v>79.978947368421046</v>
      </c>
      <c r="Q604" t="str">
        <f t="shared" si="56"/>
        <v>theater</v>
      </c>
      <c r="R604" t="str">
        <f t="shared" si="57"/>
        <v>plays</v>
      </c>
      <c r="S604" s="12">
        <f t="shared" si="58"/>
        <v>42160.208333333328</v>
      </c>
      <c r="T604" s="12">
        <f t="shared" si="59"/>
        <v>42171.208333333328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6">
        <f t="shared" si="54"/>
        <v>119.66</v>
      </c>
      <c r="P605" s="8">
        <f t="shared" si="55"/>
        <v>62.176470588235297</v>
      </c>
      <c r="Q605" t="str">
        <f t="shared" si="56"/>
        <v>theater</v>
      </c>
      <c r="R605" t="str">
        <f t="shared" si="57"/>
        <v>plays</v>
      </c>
      <c r="S605" s="12">
        <f t="shared" si="58"/>
        <v>43573.208333333328</v>
      </c>
      <c r="T605" s="12">
        <f t="shared" si="59"/>
        <v>43600.208333333328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6">
        <f t="shared" si="54"/>
        <v>170.73</v>
      </c>
      <c r="P606" s="8">
        <f t="shared" si="55"/>
        <v>53.005950297514879</v>
      </c>
      <c r="Q606" t="str">
        <f t="shared" si="56"/>
        <v>theater</v>
      </c>
      <c r="R606" t="str">
        <f t="shared" si="57"/>
        <v>plays</v>
      </c>
      <c r="S606" s="12">
        <f t="shared" si="58"/>
        <v>40565.25</v>
      </c>
      <c r="T606" s="12">
        <f t="shared" si="59"/>
        <v>40586.25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6">
        <f t="shared" si="54"/>
        <v>187.21</v>
      </c>
      <c r="P607" s="8">
        <f t="shared" si="55"/>
        <v>57.738317757009348</v>
      </c>
      <c r="Q607" t="str">
        <f t="shared" si="56"/>
        <v>publishing</v>
      </c>
      <c r="R607" t="str">
        <f t="shared" si="57"/>
        <v>nonfiction</v>
      </c>
      <c r="S607" s="12">
        <f t="shared" si="58"/>
        <v>42280.208333333328</v>
      </c>
      <c r="T607" s="12">
        <f t="shared" si="59"/>
        <v>42321.25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6">
        <f t="shared" si="54"/>
        <v>188.38</v>
      </c>
      <c r="P608" s="8">
        <f t="shared" si="55"/>
        <v>40.03125</v>
      </c>
      <c r="Q608" t="str">
        <f t="shared" si="56"/>
        <v>music</v>
      </c>
      <c r="R608" t="str">
        <f t="shared" si="57"/>
        <v>rock</v>
      </c>
      <c r="S608" s="12">
        <f t="shared" si="58"/>
        <v>42436.25</v>
      </c>
      <c r="T608" s="12">
        <f t="shared" si="59"/>
        <v>42447.208333333328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6">
        <f t="shared" si="54"/>
        <v>131.30000000000001</v>
      </c>
      <c r="P609" s="8">
        <f t="shared" si="55"/>
        <v>81.016591928251117</v>
      </c>
      <c r="Q609" t="str">
        <f t="shared" si="56"/>
        <v>food</v>
      </c>
      <c r="R609" t="str">
        <f t="shared" si="57"/>
        <v>food trucks</v>
      </c>
      <c r="S609" s="12">
        <f t="shared" si="58"/>
        <v>41721.208333333336</v>
      </c>
      <c r="T609" s="12">
        <f t="shared" si="59"/>
        <v>41723.208333333336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6">
        <f t="shared" si="54"/>
        <v>283.97000000000003</v>
      </c>
      <c r="P610" s="8">
        <f t="shared" si="55"/>
        <v>35.047468354430379</v>
      </c>
      <c r="Q610" t="str">
        <f t="shared" si="56"/>
        <v>music</v>
      </c>
      <c r="R610" t="str">
        <f t="shared" si="57"/>
        <v>jazz</v>
      </c>
      <c r="S610" s="12">
        <f t="shared" si="58"/>
        <v>43530.25</v>
      </c>
      <c r="T610" s="12">
        <f t="shared" si="59"/>
        <v>43534.25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6">
        <f t="shared" si="54"/>
        <v>120.42</v>
      </c>
      <c r="P611" s="8">
        <f t="shared" si="55"/>
        <v>102.92307692307692</v>
      </c>
      <c r="Q611" t="str">
        <f t="shared" si="56"/>
        <v>film &amp; video</v>
      </c>
      <c r="R611" t="str">
        <f t="shared" si="57"/>
        <v>science fiction</v>
      </c>
      <c r="S611" s="12">
        <f t="shared" si="58"/>
        <v>43481.25</v>
      </c>
      <c r="T611" s="12">
        <f t="shared" si="59"/>
        <v>43498.25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6">
        <f t="shared" si="54"/>
        <v>419.06</v>
      </c>
      <c r="P612" s="8">
        <f t="shared" si="55"/>
        <v>27.998126756166094</v>
      </c>
      <c r="Q612" t="str">
        <f t="shared" si="56"/>
        <v>theater</v>
      </c>
      <c r="R612" t="str">
        <f t="shared" si="57"/>
        <v>plays</v>
      </c>
      <c r="S612" s="12">
        <f t="shared" si="58"/>
        <v>41259.25</v>
      </c>
      <c r="T612" s="12">
        <f t="shared" si="59"/>
        <v>41273.25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6">
        <f t="shared" si="54"/>
        <v>13.85</v>
      </c>
      <c r="P613" s="8">
        <f t="shared" si="55"/>
        <v>75.733333333333334</v>
      </c>
      <c r="Q613" t="str">
        <f t="shared" si="56"/>
        <v>theater</v>
      </c>
      <c r="R613" t="str">
        <f t="shared" si="57"/>
        <v>plays</v>
      </c>
      <c r="S613" s="12">
        <f t="shared" si="58"/>
        <v>41480.208333333336</v>
      </c>
      <c r="T613" s="12">
        <f t="shared" si="59"/>
        <v>41492.208333333336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6">
        <f t="shared" si="54"/>
        <v>139.44</v>
      </c>
      <c r="P614" s="8">
        <f t="shared" si="55"/>
        <v>45.026041666666664</v>
      </c>
      <c r="Q614" t="str">
        <f t="shared" si="56"/>
        <v>music</v>
      </c>
      <c r="R614" t="str">
        <f t="shared" si="57"/>
        <v>electric music</v>
      </c>
      <c r="S614" s="12">
        <f t="shared" si="58"/>
        <v>40474.208333333336</v>
      </c>
      <c r="T614" s="12">
        <f t="shared" si="59"/>
        <v>40497.25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6">
        <f t="shared" si="54"/>
        <v>174</v>
      </c>
      <c r="P615" s="8">
        <f t="shared" si="55"/>
        <v>73.615384615384613</v>
      </c>
      <c r="Q615" t="str">
        <f t="shared" si="56"/>
        <v>theater</v>
      </c>
      <c r="R615" t="str">
        <f t="shared" si="57"/>
        <v>plays</v>
      </c>
      <c r="S615" s="12">
        <f t="shared" si="58"/>
        <v>42973.208333333328</v>
      </c>
      <c r="T615" s="12">
        <f t="shared" si="59"/>
        <v>42982.208333333328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6">
        <f t="shared" si="54"/>
        <v>155.49</v>
      </c>
      <c r="P616" s="8">
        <f t="shared" si="55"/>
        <v>56.991701244813278</v>
      </c>
      <c r="Q616" t="str">
        <f t="shared" si="56"/>
        <v>theater</v>
      </c>
      <c r="R616" t="str">
        <f t="shared" si="57"/>
        <v>plays</v>
      </c>
      <c r="S616" s="12">
        <f t="shared" si="58"/>
        <v>42746.25</v>
      </c>
      <c r="T616" s="12">
        <f t="shared" si="59"/>
        <v>42764.25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6">
        <f t="shared" si="54"/>
        <v>170.45</v>
      </c>
      <c r="P617" s="8">
        <f t="shared" si="55"/>
        <v>85.223529411764702</v>
      </c>
      <c r="Q617" t="str">
        <f t="shared" si="56"/>
        <v>theater</v>
      </c>
      <c r="R617" t="str">
        <f t="shared" si="57"/>
        <v>plays</v>
      </c>
      <c r="S617" s="12">
        <f t="shared" si="58"/>
        <v>42489.208333333328</v>
      </c>
      <c r="T617" s="12">
        <f t="shared" si="59"/>
        <v>42499.208333333328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6">
        <f t="shared" si="54"/>
        <v>189.52</v>
      </c>
      <c r="P618" s="8">
        <f t="shared" si="55"/>
        <v>50.962184873949582</v>
      </c>
      <c r="Q618" t="str">
        <f t="shared" si="56"/>
        <v>music</v>
      </c>
      <c r="R618" t="str">
        <f t="shared" si="57"/>
        <v>indie rock</v>
      </c>
      <c r="S618" s="12">
        <f t="shared" si="58"/>
        <v>41537.208333333336</v>
      </c>
      <c r="T618" s="12">
        <f t="shared" si="59"/>
        <v>41538.208333333336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6">
        <f t="shared" si="54"/>
        <v>249.71</v>
      </c>
      <c r="P619" s="8">
        <f t="shared" si="55"/>
        <v>63.563636363636363</v>
      </c>
      <c r="Q619" t="str">
        <f t="shared" si="56"/>
        <v>theater</v>
      </c>
      <c r="R619" t="str">
        <f t="shared" si="57"/>
        <v>plays</v>
      </c>
      <c r="S619" s="12">
        <f t="shared" si="58"/>
        <v>41794.208333333336</v>
      </c>
      <c r="T619" s="12">
        <f t="shared" si="59"/>
        <v>41804.208333333336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6">
        <f t="shared" si="54"/>
        <v>48.86</v>
      </c>
      <c r="P620" s="8">
        <f t="shared" si="55"/>
        <v>80.999165275459092</v>
      </c>
      <c r="Q620" t="str">
        <f t="shared" si="56"/>
        <v>publishing</v>
      </c>
      <c r="R620" t="str">
        <f t="shared" si="57"/>
        <v>nonfiction</v>
      </c>
      <c r="S620" s="12">
        <f t="shared" si="58"/>
        <v>41396.208333333336</v>
      </c>
      <c r="T620" s="12">
        <f t="shared" si="59"/>
        <v>41417.208333333336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6">
        <f t="shared" si="54"/>
        <v>28.46</v>
      </c>
      <c r="P621" s="8">
        <f t="shared" si="55"/>
        <v>86.044753086419746</v>
      </c>
      <c r="Q621" t="str">
        <f t="shared" si="56"/>
        <v>theater</v>
      </c>
      <c r="R621" t="str">
        <f t="shared" si="57"/>
        <v>plays</v>
      </c>
      <c r="S621" s="12">
        <f t="shared" si="58"/>
        <v>40669.208333333336</v>
      </c>
      <c r="T621" s="12">
        <f t="shared" si="59"/>
        <v>40670.208333333336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6">
        <f t="shared" si="54"/>
        <v>268.02</v>
      </c>
      <c r="P622" s="8">
        <f t="shared" si="55"/>
        <v>90.0390625</v>
      </c>
      <c r="Q622" t="str">
        <f t="shared" si="56"/>
        <v>photography</v>
      </c>
      <c r="R622" t="str">
        <f t="shared" si="57"/>
        <v>photography books</v>
      </c>
      <c r="S622" s="12">
        <f t="shared" si="58"/>
        <v>42559.208333333328</v>
      </c>
      <c r="T622" s="12">
        <f t="shared" si="59"/>
        <v>42563.208333333328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6">
        <f t="shared" si="54"/>
        <v>619.79999999999995</v>
      </c>
      <c r="P623" s="8">
        <f t="shared" si="55"/>
        <v>74.006063432835816</v>
      </c>
      <c r="Q623" t="str">
        <f t="shared" si="56"/>
        <v>theater</v>
      </c>
      <c r="R623" t="str">
        <f t="shared" si="57"/>
        <v>plays</v>
      </c>
      <c r="S623" s="12">
        <f t="shared" si="58"/>
        <v>42626.208333333328</v>
      </c>
      <c r="T623" s="12">
        <f t="shared" si="59"/>
        <v>42631.208333333328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6">
        <f t="shared" si="54"/>
        <v>3.13</v>
      </c>
      <c r="P624" s="8">
        <f t="shared" si="55"/>
        <v>92.4375</v>
      </c>
      <c r="Q624" t="str">
        <f t="shared" si="56"/>
        <v>music</v>
      </c>
      <c r="R624" t="str">
        <f t="shared" si="57"/>
        <v>indie rock</v>
      </c>
      <c r="S624" s="12">
        <f t="shared" si="58"/>
        <v>43205.208333333328</v>
      </c>
      <c r="T624" s="12">
        <f t="shared" si="59"/>
        <v>43231.208333333328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6">
        <f t="shared" si="54"/>
        <v>159.91999999999999</v>
      </c>
      <c r="P625" s="8">
        <f t="shared" si="55"/>
        <v>55.999257333828446</v>
      </c>
      <c r="Q625" t="str">
        <f t="shared" si="56"/>
        <v>theater</v>
      </c>
      <c r="R625" t="str">
        <f t="shared" si="57"/>
        <v>plays</v>
      </c>
      <c r="S625" s="12">
        <f t="shared" si="58"/>
        <v>42201.208333333328</v>
      </c>
      <c r="T625" s="12">
        <f t="shared" si="59"/>
        <v>42206.208333333328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6">
        <f t="shared" si="54"/>
        <v>279.39</v>
      </c>
      <c r="P626" s="8">
        <f t="shared" si="55"/>
        <v>32.983796296296298</v>
      </c>
      <c r="Q626" t="str">
        <f t="shared" si="56"/>
        <v>photography</v>
      </c>
      <c r="R626" t="str">
        <f t="shared" si="57"/>
        <v>photography books</v>
      </c>
      <c r="S626" s="12">
        <f t="shared" si="58"/>
        <v>42029.25</v>
      </c>
      <c r="T626" s="12">
        <f t="shared" si="59"/>
        <v>42035.25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6">
        <f t="shared" si="54"/>
        <v>77.37</v>
      </c>
      <c r="P627" s="8">
        <f t="shared" si="55"/>
        <v>93.596774193548384</v>
      </c>
      <c r="Q627" t="str">
        <f t="shared" si="56"/>
        <v>theater</v>
      </c>
      <c r="R627" t="str">
        <f t="shared" si="57"/>
        <v>plays</v>
      </c>
      <c r="S627" s="12">
        <f t="shared" si="58"/>
        <v>43857.25</v>
      </c>
      <c r="T627" s="12">
        <f t="shared" si="59"/>
        <v>43871.25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6">
        <f t="shared" si="54"/>
        <v>206.33</v>
      </c>
      <c r="P628" s="8">
        <f t="shared" si="55"/>
        <v>69.867724867724874</v>
      </c>
      <c r="Q628" t="str">
        <f t="shared" si="56"/>
        <v>theater</v>
      </c>
      <c r="R628" t="str">
        <f t="shared" si="57"/>
        <v>plays</v>
      </c>
      <c r="S628" s="12">
        <f t="shared" si="58"/>
        <v>40449.208333333336</v>
      </c>
      <c r="T628" s="12">
        <f t="shared" si="59"/>
        <v>40458.208333333336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6">
        <f t="shared" si="54"/>
        <v>694.25</v>
      </c>
      <c r="P629" s="8">
        <f t="shared" si="55"/>
        <v>72.129870129870127</v>
      </c>
      <c r="Q629" t="str">
        <f t="shared" si="56"/>
        <v>food</v>
      </c>
      <c r="R629" t="str">
        <f t="shared" si="57"/>
        <v>food trucks</v>
      </c>
      <c r="S629" s="12">
        <f t="shared" si="58"/>
        <v>40345.208333333336</v>
      </c>
      <c r="T629" s="12">
        <f t="shared" si="59"/>
        <v>40369.208333333336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6">
        <f t="shared" si="54"/>
        <v>151.79</v>
      </c>
      <c r="P630" s="8">
        <f t="shared" si="55"/>
        <v>30.041666666666668</v>
      </c>
      <c r="Q630" t="str">
        <f t="shared" si="56"/>
        <v>music</v>
      </c>
      <c r="R630" t="str">
        <f t="shared" si="57"/>
        <v>indie rock</v>
      </c>
      <c r="S630" s="12">
        <f t="shared" si="58"/>
        <v>40455.208333333336</v>
      </c>
      <c r="T630" s="12">
        <f t="shared" si="59"/>
        <v>40458.208333333336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6">
        <f t="shared" si="54"/>
        <v>64.58</v>
      </c>
      <c r="P631" s="8">
        <f t="shared" si="55"/>
        <v>73.968000000000004</v>
      </c>
      <c r="Q631" t="str">
        <f t="shared" si="56"/>
        <v>theater</v>
      </c>
      <c r="R631" t="str">
        <f t="shared" si="57"/>
        <v>plays</v>
      </c>
      <c r="S631" s="12">
        <f t="shared" si="58"/>
        <v>42557.208333333328</v>
      </c>
      <c r="T631" s="12">
        <f t="shared" si="59"/>
        <v>42559.208333333328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6">
        <f t="shared" si="54"/>
        <v>62.87</v>
      </c>
      <c r="P632" s="8">
        <f t="shared" si="55"/>
        <v>68.65517241379311</v>
      </c>
      <c r="Q632" t="str">
        <f t="shared" si="56"/>
        <v>theater</v>
      </c>
      <c r="R632" t="str">
        <f t="shared" si="57"/>
        <v>plays</v>
      </c>
      <c r="S632" s="12">
        <f t="shared" si="58"/>
        <v>43586.208333333328</v>
      </c>
      <c r="T632" s="12">
        <f t="shared" si="59"/>
        <v>43597.208333333328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6">
        <f t="shared" si="54"/>
        <v>310.39999999999998</v>
      </c>
      <c r="P633" s="8">
        <f t="shared" si="55"/>
        <v>59.992164544564154</v>
      </c>
      <c r="Q633" t="str">
        <f t="shared" si="56"/>
        <v>theater</v>
      </c>
      <c r="R633" t="str">
        <f t="shared" si="57"/>
        <v>plays</v>
      </c>
      <c r="S633" s="12">
        <f t="shared" si="58"/>
        <v>43550.208333333328</v>
      </c>
      <c r="T633" s="12">
        <f t="shared" si="59"/>
        <v>43554.208333333328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6">
        <f t="shared" si="54"/>
        <v>42.86</v>
      </c>
      <c r="P634" s="8">
        <f t="shared" si="55"/>
        <v>111.15827338129496</v>
      </c>
      <c r="Q634" t="str">
        <f t="shared" si="56"/>
        <v>theater</v>
      </c>
      <c r="R634" t="str">
        <f t="shared" si="57"/>
        <v>plays</v>
      </c>
      <c r="S634" s="12">
        <f t="shared" si="58"/>
        <v>41945.208333333336</v>
      </c>
      <c r="T634" s="12">
        <f t="shared" si="59"/>
        <v>41963.25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6">
        <f t="shared" si="54"/>
        <v>83.12</v>
      </c>
      <c r="P635" s="8">
        <f t="shared" si="55"/>
        <v>53.038095238095238</v>
      </c>
      <c r="Q635" t="str">
        <f t="shared" si="56"/>
        <v>film &amp; video</v>
      </c>
      <c r="R635" t="str">
        <f t="shared" si="57"/>
        <v>animation</v>
      </c>
      <c r="S635" s="12">
        <f t="shared" si="58"/>
        <v>42315.25</v>
      </c>
      <c r="T635" s="12">
        <f t="shared" si="59"/>
        <v>42319.25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6">
        <f t="shared" si="54"/>
        <v>78.53</v>
      </c>
      <c r="P636" s="8">
        <f t="shared" si="55"/>
        <v>55.985524728588658</v>
      </c>
      <c r="Q636" t="str">
        <f t="shared" si="56"/>
        <v>film &amp; video</v>
      </c>
      <c r="R636" t="str">
        <f t="shared" si="57"/>
        <v>television</v>
      </c>
      <c r="S636" s="12">
        <f t="shared" si="58"/>
        <v>42819.208333333328</v>
      </c>
      <c r="T636" s="12">
        <f t="shared" si="59"/>
        <v>42833.208333333328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6">
        <f t="shared" si="54"/>
        <v>114.09</v>
      </c>
      <c r="P637" s="8">
        <f t="shared" si="55"/>
        <v>69.986760812003524</v>
      </c>
      <c r="Q637" t="str">
        <f t="shared" si="56"/>
        <v>film &amp; video</v>
      </c>
      <c r="R637" t="str">
        <f t="shared" si="57"/>
        <v>television</v>
      </c>
      <c r="S637" s="12">
        <f t="shared" si="58"/>
        <v>41314.25</v>
      </c>
      <c r="T637" s="12">
        <f t="shared" si="59"/>
        <v>41346.208333333336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6">
        <f t="shared" si="54"/>
        <v>64.540000000000006</v>
      </c>
      <c r="P638" s="8">
        <f t="shared" si="55"/>
        <v>48.998079877112133</v>
      </c>
      <c r="Q638" t="str">
        <f t="shared" si="56"/>
        <v>film &amp; video</v>
      </c>
      <c r="R638" t="str">
        <f t="shared" si="57"/>
        <v>animation</v>
      </c>
      <c r="S638" s="12">
        <f t="shared" si="58"/>
        <v>40926.25</v>
      </c>
      <c r="T638" s="12">
        <f t="shared" si="59"/>
        <v>40971.25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6">
        <f t="shared" si="54"/>
        <v>79.41</v>
      </c>
      <c r="P639" s="8">
        <f t="shared" si="55"/>
        <v>103.84615384615384</v>
      </c>
      <c r="Q639" t="str">
        <f t="shared" si="56"/>
        <v>theater</v>
      </c>
      <c r="R639" t="str">
        <f t="shared" si="57"/>
        <v>plays</v>
      </c>
      <c r="S639" s="12">
        <f t="shared" si="58"/>
        <v>42688.25</v>
      </c>
      <c r="T639" s="12">
        <f t="shared" si="59"/>
        <v>42696.25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6">
        <f t="shared" si="54"/>
        <v>11.42</v>
      </c>
      <c r="P640" s="8">
        <f t="shared" si="55"/>
        <v>99.127659574468083</v>
      </c>
      <c r="Q640" t="str">
        <f t="shared" si="56"/>
        <v>theater</v>
      </c>
      <c r="R640" t="str">
        <f t="shared" si="57"/>
        <v>plays</v>
      </c>
      <c r="S640" s="12">
        <f t="shared" si="58"/>
        <v>40386.208333333336</v>
      </c>
      <c r="T640" s="12">
        <f t="shared" si="59"/>
        <v>40398.208333333336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6">
        <f t="shared" si="54"/>
        <v>56.19</v>
      </c>
      <c r="P641" s="8">
        <f t="shared" si="55"/>
        <v>107.37777777777778</v>
      </c>
      <c r="Q641" t="str">
        <f t="shared" si="56"/>
        <v>film &amp; video</v>
      </c>
      <c r="R641" t="str">
        <f t="shared" si="57"/>
        <v>drama</v>
      </c>
      <c r="S641" s="12">
        <f t="shared" si="58"/>
        <v>43309.208333333328</v>
      </c>
      <c r="T641" s="12">
        <f t="shared" si="59"/>
        <v>43309.208333333328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6">
        <f t="shared" si="54"/>
        <v>16.5</v>
      </c>
      <c r="P642" s="8">
        <f t="shared" si="55"/>
        <v>76.922178988326849</v>
      </c>
      <c r="Q642" t="str">
        <f t="shared" si="56"/>
        <v>theater</v>
      </c>
      <c r="R642" t="str">
        <f t="shared" si="57"/>
        <v>plays</v>
      </c>
      <c r="S642" s="12">
        <f t="shared" si="58"/>
        <v>42387.25</v>
      </c>
      <c r="T642" s="12">
        <f t="shared" si="59"/>
        <v>42390.25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6">
        <f t="shared" ref="O643:O706" si="60">ROUND(((E643/D643)*100), 2)</f>
        <v>119.97</v>
      </c>
      <c r="P643" s="8">
        <f t="shared" ref="P643:P706" si="61">IFERROR((AVERAGE(E643/G643)), 0)</f>
        <v>58.128865979381445</v>
      </c>
      <c r="Q643" t="str">
        <f t="shared" ref="Q643:Q706" si="62">LEFT(N643, SEARCH("/", N643)-1)</f>
        <v>theater</v>
      </c>
      <c r="R643" t="str">
        <f t="shared" ref="R643:R706" si="63">RIGHT(N643,LEN(N643)-SEARCH("/", N643))</f>
        <v>plays</v>
      </c>
      <c r="S643" s="12">
        <f t="shared" ref="S643:S706" si="64" xml:space="preserve"> (((J643/60)/60)/24)+DATE(1970,1,1)</f>
        <v>42786.25</v>
      </c>
      <c r="T643" s="12">
        <f t="shared" ref="T643:T706" si="65" xml:space="preserve"> (((K643/60)/60)/24)+DATE(1970,1,1)</f>
        <v>42814.208333333328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6">
        <f t="shared" si="60"/>
        <v>145.46</v>
      </c>
      <c r="P644" s="8">
        <f t="shared" si="61"/>
        <v>103.73643410852713</v>
      </c>
      <c r="Q644" t="str">
        <f t="shared" si="62"/>
        <v>technology</v>
      </c>
      <c r="R644" t="str">
        <f t="shared" si="63"/>
        <v>wearables</v>
      </c>
      <c r="S644" s="12">
        <f t="shared" si="64"/>
        <v>43451.25</v>
      </c>
      <c r="T644" s="12">
        <f t="shared" si="65"/>
        <v>43460.25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6">
        <f t="shared" si="60"/>
        <v>221.38</v>
      </c>
      <c r="P645" s="8">
        <f t="shared" si="61"/>
        <v>87.962666666666664</v>
      </c>
      <c r="Q645" t="str">
        <f t="shared" si="62"/>
        <v>theater</v>
      </c>
      <c r="R645" t="str">
        <f t="shared" si="63"/>
        <v>plays</v>
      </c>
      <c r="S645" s="12">
        <f t="shared" si="64"/>
        <v>42795.25</v>
      </c>
      <c r="T645" s="12">
        <f t="shared" si="65"/>
        <v>42813.208333333328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6">
        <f t="shared" si="60"/>
        <v>48.4</v>
      </c>
      <c r="P646" s="8">
        <f t="shared" si="61"/>
        <v>28</v>
      </c>
      <c r="Q646" t="str">
        <f t="shared" si="62"/>
        <v>theater</v>
      </c>
      <c r="R646" t="str">
        <f t="shared" si="63"/>
        <v>plays</v>
      </c>
      <c r="S646" s="12">
        <f t="shared" si="64"/>
        <v>43452.25</v>
      </c>
      <c r="T646" s="12">
        <f t="shared" si="65"/>
        <v>43468.25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6">
        <f t="shared" si="60"/>
        <v>92.91</v>
      </c>
      <c r="P647" s="8">
        <f t="shared" si="61"/>
        <v>37.999361294443261</v>
      </c>
      <c r="Q647" t="str">
        <f t="shared" si="62"/>
        <v>music</v>
      </c>
      <c r="R647" t="str">
        <f t="shared" si="63"/>
        <v>rock</v>
      </c>
      <c r="S647" s="12">
        <f t="shared" si="64"/>
        <v>43369.208333333328</v>
      </c>
      <c r="T647" s="12">
        <f t="shared" si="65"/>
        <v>43390.208333333328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6">
        <f t="shared" si="60"/>
        <v>88.6</v>
      </c>
      <c r="P648" s="8">
        <f t="shared" si="61"/>
        <v>29.999313893653515</v>
      </c>
      <c r="Q648" t="str">
        <f t="shared" si="62"/>
        <v>games</v>
      </c>
      <c r="R648" t="str">
        <f t="shared" si="63"/>
        <v>video games</v>
      </c>
      <c r="S648" s="12">
        <f t="shared" si="64"/>
        <v>41346.208333333336</v>
      </c>
      <c r="T648" s="12">
        <f t="shared" si="65"/>
        <v>41357.208333333336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6">
        <f t="shared" si="60"/>
        <v>41.4</v>
      </c>
      <c r="P649" s="8">
        <f t="shared" si="61"/>
        <v>103.5</v>
      </c>
      <c r="Q649" t="str">
        <f t="shared" si="62"/>
        <v>publishing</v>
      </c>
      <c r="R649" t="str">
        <f t="shared" si="63"/>
        <v>translations</v>
      </c>
      <c r="S649" s="12">
        <f t="shared" si="64"/>
        <v>43199.208333333328</v>
      </c>
      <c r="T649" s="12">
        <f t="shared" si="65"/>
        <v>43223.208333333328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6">
        <f t="shared" si="60"/>
        <v>63.06</v>
      </c>
      <c r="P650" s="8">
        <f t="shared" si="61"/>
        <v>85.994467496542185</v>
      </c>
      <c r="Q650" t="str">
        <f t="shared" si="62"/>
        <v>food</v>
      </c>
      <c r="R650" t="str">
        <f t="shared" si="63"/>
        <v>food trucks</v>
      </c>
      <c r="S650" s="12">
        <f t="shared" si="64"/>
        <v>42922.208333333328</v>
      </c>
      <c r="T650" s="12">
        <f t="shared" si="65"/>
        <v>42940.208333333328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6">
        <f t="shared" si="60"/>
        <v>48.48</v>
      </c>
      <c r="P651" s="8">
        <f t="shared" si="61"/>
        <v>98.011627906976742</v>
      </c>
      <c r="Q651" t="str">
        <f t="shared" si="62"/>
        <v>theater</v>
      </c>
      <c r="R651" t="str">
        <f t="shared" si="63"/>
        <v>plays</v>
      </c>
      <c r="S651" s="12">
        <f t="shared" si="64"/>
        <v>40471.208333333336</v>
      </c>
      <c r="T651" s="12">
        <f t="shared" si="65"/>
        <v>40482.208333333336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6">
        <f t="shared" si="60"/>
        <v>2</v>
      </c>
      <c r="P652" s="8">
        <f t="shared" si="61"/>
        <v>2</v>
      </c>
      <c r="Q652" t="str">
        <f t="shared" si="62"/>
        <v>music</v>
      </c>
      <c r="R652" t="str">
        <f t="shared" si="63"/>
        <v>jazz</v>
      </c>
      <c r="S652" s="12">
        <f t="shared" si="64"/>
        <v>41828.208333333336</v>
      </c>
      <c r="T652" s="12">
        <f t="shared" si="65"/>
        <v>41855.208333333336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6">
        <f t="shared" si="60"/>
        <v>88.48</v>
      </c>
      <c r="P653" s="8">
        <f t="shared" si="61"/>
        <v>44.994570837642193</v>
      </c>
      <c r="Q653" t="str">
        <f t="shared" si="62"/>
        <v>film &amp; video</v>
      </c>
      <c r="R653" t="str">
        <f t="shared" si="63"/>
        <v>shorts</v>
      </c>
      <c r="S653" s="12">
        <f t="shared" si="64"/>
        <v>41692.25</v>
      </c>
      <c r="T653" s="12">
        <f t="shared" si="65"/>
        <v>41707.25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6">
        <f t="shared" si="60"/>
        <v>126.84</v>
      </c>
      <c r="P654" s="8">
        <f t="shared" si="61"/>
        <v>31.012224938875306</v>
      </c>
      <c r="Q654" t="str">
        <f t="shared" si="62"/>
        <v>technology</v>
      </c>
      <c r="R654" t="str">
        <f t="shared" si="63"/>
        <v>web</v>
      </c>
      <c r="S654" s="12">
        <f t="shared" si="64"/>
        <v>42587.208333333328</v>
      </c>
      <c r="T654" s="12">
        <f t="shared" si="65"/>
        <v>42630.208333333328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6">
        <f t="shared" si="60"/>
        <v>2338.83</v>
      </c>
      <c r="P655" s="8">
        <f t="shared" si="61"/>
        <v>59.970085470085472</v>
      </c>
      <c r="Q655" t="str">
        <f t="shared" si="62"/>
        <v>technology</v>
      </c>
      <c r="R655" t="str">
        <f t="shared" si="63"/>
        <v>web</v>
      </c>
      <c r="S655" s="12">
        <f t="shared" si="64"/>
        <v>42468.208333333328</v>
      </c>
      <c r="T655" s="12">
        <f t="shared" si="65"/>
        <v>42470.208333333328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6">
        <f t="shared" si="60"/>
        <v>508.39</v>
      </c>
      <c r="P656" s="8">
        <f t="shared" si="61"/>
        <v>58.9973474801061</v>
      </c>
      <c r="Q656" t="str">
        <f t="shared" si="62"/>
        <v>music</v>
      </c>
      <c r="R656" t="str">
        <f t="shared" si="63"/>
        <v>metal</v>
      </c>
      <c r="S656" s="12">
        <f t="shared" si="64"/>
        <v>42240.208333333328</v>
      </c>
      <c r="T656" s="12">
        <f t="shared" si="65"/>
        <v>42245.208333333328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6">
        <f t="shared" si="60"/>
        <v>191.48</v>
      </c>
      <c r="P657" s="8">
        <f t="shared" si="61"/>
        <v>50.045454545454547</v>
      </c>
      <c r="Q657" t="str">
        <f t="shared" si="62"/>
        <v>photography</v>
      </c>
      <c r="R657" t="str">
        <f t="shared" si="63"/>
        <v>photography books</v>
      </c>
      <c r="S657" s="12">
        <f t="shared" si="64"/>
        <v>42796.25</v>
      </c>
      <c r="T657" s="12">
        <f t="shared" si="65"/>
        <v>42809.208333333328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6">
        <f t="shared" si="60"/>
        <v>42.13</v>
      </c>
      <c r="P658" s="8">
        <f t="shared" si="61"/>
        <v>98.966269841269835</v>
      </c>
      <c r="Q658" t="str">
        <f t="shared" si="62"/>
        <v>food</v>
      </c>
      <c r="R658" t="str">
        <f t="shared" si="63"/>
        <v>food trucks</v>
      </c>
      <c r="S658" s="12">
        <f t="shared" si="64"/>
        <v>43097.25</v>
      </c>
      <c r="T658" s="12">
        <f t="shared" si="65"/>
        <v>43102.25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6">
        <f t="shared" si="60"/>
        <v>8.24</v>
      </c>
      <c r="P659" s="8">
        <f t="shared" si="61"/>
        <v>58.857142857142854</v>
      </c>
      <c r="Q659" t="str">
        <f t="shared" si="62"/>
        <v>film &amp; video</v>
      </c>
      <c r="R659" t="str">
        <f t="shared" si="63"/>
        <v>science fiction</v>
      </c>
      <c r="S659" s="12">
        <f t="shared" si="64"/>
        <v>43096.25</v>
      </c>
      <c r="T659" s="12">
        <f t="shared" si="65"/>
        <v>43112.25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6">
        <f t="shared" si="60"/>
        <v>60.06</v>
      </c>
      <c r="P660" s="8">
        <f t="shared" si="61"/>
        <v>81.010256410256417</v>
      </c>
      <c r="Q660" t="str">
        <f t="shared" si="62"/>
        <v>music</v>
      </c>
      <c r="R660" t="str">
        <f t="shared" si="63"/>
        <v>rock</v>
      </c>
      <c r="S660" s="12">
        <f t="shared" si="64"/>
        <v>42246.208333333328</v>
      </c>
      <c r="T660" s="12">
        <f t="shared" si="65"/>
        <v>42269.208333333328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6">
        <f t="shared" si="60"/>
        <v>47.23</v>
      </c>
      <c r="P661" s="8">
        <f t="shared" si="61"/>
        <v>76.013333333333335</v>
      </c>
      <c r="Q661" t="str">
        <f t="shared" si="62"/>
        <v>film &amp; video</v>
      </c>
      <c r="R661" t="str">
        <f t="shared" si="63"/>
        <v>documentary</v>
      </c>
      <c r="S661" s="12">
        <f t="shared" si="64"/>
        <v>40570.25</v>
      </c>
      <c r="T661" s="12">
        <f t="shared" si="65"/>
        <v>40571.25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6">
        <f t="shared" si="60"/>
        <v>81.739999999999995</v>
      </c>
      <c r="P662" s="8">
        <f t="shared" si="61"/>
        <v>96.597402597402592</v>
      </c>
      <c r="Q662" t="str">
        <f t="shared" si="62"/>
        <v>theater</v>
      </c>
      <c r="R662" t="str">
        <f t="shared" si="63"/>
        <v>plays</v>
      </c>
      <c r="S662" s="12">
        <f t="shared" si="64"/>
        <v>42237.208333333328</v>
      </c>
      <c r="T662" s="12">
        <f t="shared" si="65"/>
        <v>42246.208333333328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6">
        <f t="shared" si="60"/>
        <v>54.19</v>
      </c>
      <c r="P663" s="8">
        <f t="shared" si="61"/>
        <v>76.957446808510639</v>
      </c>
      <c r="Q663" t="str">
        <f t="shared" si="62"/>
        <v>music</v>
      </c>
      <c r="R663" t="str">
        <f t="shared" si="63"/>
        <v>jazz</v>
      </c>
      <c r="S663" s="12">
        <f t="shared" si="64"/>
        <v>40996.208333333336</v>
      </c>
      <c r="T663" s="12">
        <f t="shared" si="65"/>
        <v>41026.208333333336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6">
        <f t="shared" si="60"/>
        <v>97.87</v>
      </c>
      <c r="P664" s="8">
        <f t="shared" si="61"/>
        <v>67.984732824427482</v>
      </c>
      <c r="Q664" t="str">
        <f t="shared" si="62"/>
        <v>theater</v>
      </c>
      <c r="R664" t="str">
        <f t="shared" si="63"/>
        <v>plays</v>
      </c>
      <c r="S664" s="12">
        <f t="shared" si="64"/>
        <v>43443.25</v>
      </c>
      <c r="T664" s="12">
        <f t="shared" si="65"/>
        <v>43447.25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6">
        <f t="shared" si="60"/>
        <v>77.239999999999995</v>
      </c>
      <c r="P665" s="8">
        <f t="shared" si="61"/>
        <v>88.781609195402297</v>
      </c>
      <c r="Q665" t="str">
        <f t="shared" si="62"/>
        <v>theater</v>
      </c>
      <c r="R665" t="str">
        <f t="shared" si="63"/>
        <v>plays</v>
      </c>
      <c r="S665" s="12">
        <f t="shared" si="64"/>
        <v>40458.208333333336</v>
      </c>
      <c r="T665" s="12">
        <f t="shared" si="65"/>
        <v>40481.208333333336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6">
        <f t="shared" si="60"/>
        <v>33.46</v>
      </c>
      <c r="P666" s="8">
        <f t="shared" si="61"/>
        <v>24.99623706491063</v>
      </c>
      <c r="Q666" t="str">
        <f t="shared" si="62"/>
        <v>music</v>
      </c>
      <c r="R666" t="str">
        <f t="shared" si="63"/>
        <v>jazz</v>
      </c>
      <c r="S666" s="12">
        <f t="shared" si="64"/>
        <v>40959.25</v>
      </c>
      <c r="T666" s="12">
        <f t="shared" si="65"/>
        <v>40969.25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6">
        <f t="shared" si="60"/>
        <v>239.59</v>
      </c>
      <c r="P667" s="8">
        <f t="shared" si="61"/>
        <v>44.922794117647058</v>
      </c>
      <c r="Q667" t="str">
        <f t="shared" si="62"/>
        <v>film &amp; video</v>
      </c>
      <c r="R667" t="str">
        <f t="shared" si="63"/>
        <v>documentary</v>
      </c>
      <c r="S667" s="12">
        <f t="shared" si="64"/>
        <v>40733.208333333336</v>
      </c>
      <c r="T667" s="12">
        <f t="shared" si="65"/>
        <v>40747.208333333336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6">
        <f t="shared" si="60"/>
        <v>64.03</v>
      </c>
      <c r="P668" s="8">
        <f t="shared" si="61"/>
        <v>79.400000000000006</v>
      </c>
      <c r="Q668" t="str">
        <f t="shared" si="62"/>
        <v>theater</v>
      </c>
      <c r="R668" t="str">
        <f t="shared" si="63"/>
        <v>plays</v>
      </c>
      <c r="S668" s="12">
        <f t="shared" si="64"/>
        <v>41516.208333333336</v>
      </c>
      <c r="T668" s="12">
        <f t="shared" si="65"/>
        <v>41522.208333333336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6">
        <f t="shared" si="60"/>
        <v>176.16</v>
      </c>
      <c r="P669" s="8">
        <f t="shared" si="61"/>
        <v>29.009546539379475</v>
      </c>
      <c r="Q669" t="str">
        <f t="shared" si="62"/>
        <v>journalism</v>
      </c>
      <c r="R669" t="str">
        <f t="shared" si="63"/>
        <v>audio</v>
      </c>
      <c r="S669" s="12">
        <f t="shared" si="64"/>
        <v>41892.208333333336</v>
      </c>
      <c r="T669" s="12">
        <f t="shared" si="65"/>
        <v>41901.208333333336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6">
        <f t="shared" si="60"/>
        <v>20.34</v>
      </c>
      <c r="P670" s="8">
        <f t="shared" si="61"/>
        <v>73.59210526315789</v>
      </c>
      <c r="Q670" t="str">
        <f t="shared" si="62"/>
        <v>theater</v>
      </c>
      <c r="R670" t="str">
        <f t="shared" si="63"/>
        <v>plays</v>
      </c>
      <c r="S670" s="12">
        <f t="shared" si="64"/>
        <v>41122.208333333336</v>
      </c>
      <c r="T670" s="12">
        <f t="shared" si="65"/>
        <v>41134.208333333336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6">
        <f t="shared" si="60"/>
        <v>358.65</v>
      </c>
      <c r="P671" s="8">
        <f t="shared" si="61"/>
        <v>107.97038864898211</v>
      </c>
      <c r="Q671" t="str">
        <f t="shared" si="62"/>
        <v>theater</v>
      </c>
      <c r="R671" t="str">
        <f t="shared" si="63"/>
        <v>plays</v>
      </c>
      <c r="S671" s="12">
        <f t="shared" si="64"/>
        <v>42912.208333333328</v>
      </c>
      <c r="T671" s="12">
        <f t="shared" si="65"/>
        <v>42921.208333333328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6">
        <f t="shared" si="60"/>
        <v>468.86</v>
      </c>
      <c r="P672" s="8">
        <f t="shared" si="61"/>
        <v>68.987284287011803</v>
      </c>
      <c r="Q672" t="str">
        <f t="shared" si="62"/>
        <v>music</v>
      </c>
      <c r="R672" t="str">
        <f t="shared" si="63"/>
        <v>indie rock</v>
      </c>
      <c r="S672" s="12">
        <f t="shared" si="64"/>
        <v>42425.25</v>
      </c>
      <c r="T672" s="12">
        <f t="shared" si="65"/>
        <v>42437.25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6">
        <f t="shared" si="60"/>
        <v>122.06</v>
      </c>
      <c r="P673" s="8">
        <f t="shared" si="61"/>
        <v>111.02236719478098</v>
      </c>
      <c r="Q673" t="str">
        <f t="shared" si="62"/>
        <v>theater</v>
      </c>
      <c r="R673" t="str">
        <f t="shared" si="63"/>
        <v>plays</v>
      </c>
      <c r="S673" s="12">
        <f t="shared" si="64"/>
        <v>40390.208333333336</v>
      </c>
      <c r="T673" s="12">
        <f t="shared" si="65"/>
        <v>40394.208333333336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6">
        <f t="shared" si="60"/>
        <v>55.93</v>
      </c>
      <c r="P674" s="8">
        <f t="shared" si="61"/>
        <v>24.997515808491418</v>
      </c>
      <c r="Q674" t="str">
        <f t="shared" si="62"/>
        <v>theater</v>
      </c>
      <c r="R674" t="str">
        <f t="shared" si="63"/>
        <v>plays</v>
      </c>
      <c r="S674" s="12">
        <f t="shared" si="64"/>
        <v>43180.208333333328</v>
      </c>
      <c r="T674" s="12">
        <f t="shared" si="65"/>
        <v>43190.208333333328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6">
        <f t="shared" si="60"/>
        <v>43.66</v>
      </c>
      <c r="P675" s="8">
        <f t="shared" si="61"/>
        <v>42.155172413793103</v>
      </c>
      <c r="Q675" t="str">
        <f t="shared" si="62"/>
        <v>music</v>
      </c>
      <c r="R675" t="str">
        <f t="shared" si="63"/>
        <v>indie rock</v>
      </c>
      <c r="S675" s="12">
        <f t="shared" si="64"/>
        <v>42475.208333333328</v>
      </c>
      <c r="T675" s="12">
        <f t="shared" si="65"/>
        <v>42496.208333333328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6">
        <f t="shared" si="60"/>
        <v>33.54</v>
      </c>
      <c r="P676" s="8">
        <f t="shared" si="61"/>
        <v>47.003284072249592</v>
      </c>
      <c r="Q676" t="str">
        <f t="shared" si="62"/>
        <v>photography</v>
      </c>
      <c r="R676" t="str">
        <f t="shared" si="63"/>
        <v>photography books</v>
      </c>
      <c r="S676" s="12">
        <f t="shared" si="64"/>
        <v>40774.208333333336</v>
      </c>
      <c r="T676" s="12">
        <f t="shared" si="65"/>
        <v>40821.208333333336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6">
        <f t="shared" si="60"/>
        <v>122.98</v>
      </c>
      <c r="P677" s="8">
        <f t="shared" si="61"/>
        <v>36.0392749244713</v>
      </c>
      <c r="Q677" t="str">
        <f t="shared" si="62"/>
        <v>journalism</v>
      </c>
      <c r="R677" t="str">
        <f t="shared" si="63"/>
        <v>audio</v>
      </c>
      <c r="S677" s="12">
        <f t="shared" si="64"/>
        <v>43719.208333333328</v>
      </c>
      <c r="T677" s="12">
        <f t="shared" si="65"/>
        <v>43726.208333333328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6">
        <f t="shared" si="60"/>
        <v>189.75</v>
      </c>
      <c r="P678" s="8">
        <f t="shared" si="61"/>
        <v>101.03760683760684</v>
      </c>
      <c r="Q678" t="str">
        <f t="shared" si="62"/>
        <v>photography</v>
      </c>
      <c r="R678" t="str">
        <f t="shared" si="63"/>
        <v>photography books</v>
      </c>
      <c r="S678" s="12">
        <f t="shared" si="64"/>
        <v>41178.208333333336</v>
      </c>
      <c r="T678" s="12">
        <f t="shared" si="65"/>
        <v>41187.208333333336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6">
        <f t="shared" si="60"/>
        <v>83.62</v>
      </c>
      <c r="P679" s="8">
        <f t="shared" si="61"/>
        <v>39.927927927927925</v>
      </c>
      <c r="Q679" t="str">
        <f t="shared" si="62"/>
        <v>publishing</v>
      </c>
      <c r="R679" t="str">
        <f t="shared" si="63"/>
        <v>fiction</v>
      </c>
      <c r="S679" s="12">
        <f t="shared" si="64"/>
        <v>42561.208333333328</v>
      </c>
      <c r="T679" s="12">
        <f t="shared" si="65"/>
        <v>42611.208333333328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6">
        <f t="shared" si="60"/>
        <v>17.97</v>
      </c>
      <c r="P680" s="8">
        <f t="shared" si="61"/>
        <v>83.158139534883716</v>
      </c>
      <c r="Q680" t="str">
        <f t="shared" si="62"/>
        <v>film &amp; video</v>
      </c>
      <c r="R680" t="str">
        <f t="shared" si="63"/>
        <v>drama</v>
      </c>
      <c r="S680" s="12">
        <f t="shared" si="64"/>
        <v>43484.25</v>
      </c>
      <c r="T680" s="12">
        <f t="shared" si="65"/>
        <v>43486.25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6">
        <f t="shared" si="60"/>
        <v>1036.5</v>
      </c>
      <c r="P681" s="8">
        <f t="shared" si="61"/>
        <v>39.97520661157025</v>
      </c>
      <c r="Q681" t="str">
        <f t="shared" si="62"/>
        <v>food</v>
      </c>
      <c r="R681" t="str">
        <f t="shared" si="63"/>
        <v>food trucks</v>
      </c>
      <c r="S681" s="12">
        <f t="shared" si="64"/>
        <v>43756.208333333328</v>
      </c>
      <c r="T681" s="12">
        <f t="shared" si="65"/>
        <v>43761.208333333328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6">
        <f t="shared" si="60"/>
        <v>97.41</v>
      </c>
      <c r="P682" s="8">
        <f t="shared" si="61"/>
        <v>47.993908629441627</v>
      </c>
      <c r="Q682" t="str">
        <f t="shared" si="62"/>
        <v>games</v>
      </c>
      <c r="R682" t="str">
        <f t="shared" si="63"/>
        <v>mobile games</v>
      </c>
      <c r="S682" s="12">
        <f t="shared" si="64"/>
        <v>43813.25</v>
      </c>
      <c r="T682" s="12">
        <f t="shared" si="65"/>
        <v>43815.25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6">
        <f t="shared" si="60"/>
        <v>86.39</v>
      </c>
      <c r="P683" s="8">
        <f t="shared" si="61"/>
        <v>95.978877489438744</v>
      </c>
      <c r="Q683" t="str">
        <f t="shared" si="62"/>
        <v>theater</v>
      </c>
      <c r="R683" t="str">
        <f t="shared" si="63"/>
        <v>plays</v>
      </c>
      <c r="S683" s="12">
        <f t="shared" si="64"/>
        <v>40898.25</v>
      </c>
      <c r="T683" s="12">
        <f t="shared" si="65"/>
        <v>40904.25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6">
        <f t="shared" si="60"/>
        <v>150.16999999999999</v>
      </c>
      <c r="P684" s="8">
        <f t="shared" si="61"/>
        <v>78.728155339805824</v>
      </c>
      <c r="Q684" t="str">
        <f t="shared" si="62"/>
        <v>theater</v>
      </c>
      <c r="R684" t="str">
        <f t="shared" si="63"/>
        <v>plays</v>
      </c>
      <c r="S684" s="12">
        <f t="shared" si="64"/>
        <v>41619.25</v>
      </c>
      <c r="T684" s="12">
        <f t="shared" si="65"/>
        <v>41628.25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6">
        <f t="shared" si="60"/>
        <v>358.43</v>
      </c>
      <c r="P685" s="8">
        <f t="shared" si="61"/>
        <v>56.081632653061227</v>
      </c>
      <c r="Q685" t="str">
        <f t="shared" si="62"/>
        <v>theater</v>
      </c>
      <c r="R685" t="str">
        <f t="shared" si="63"/>
        <v>plays</v>
      </c>
      <c r="S685" s="12">
        <f t="shared" si="64"/>
        <v>43359.208333333328</v>
      </c>
      <c r="T685" s="12">
        <f t="shared" si="65"/>
        <v>43361.208333333328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6">
        <f t="shared" si="60"/>
        <v>542.86</v>
      </c>
      <c r="P686" s="8">
        <f t="shared" si="61"/>
        <v>69.090909090909093</v>
      </c>
      <c r="Q686" t="str">
        <f t="shared" si="62"/>
        <v>publishing</v>
      </c>
      <c r="R686" t="str">
        <f t="shared" si="63"/>
        <v>nonfiction</v>
      </c>
      <c r="S686" s="12">
        <f t="shared" si="64"/>
        <v>40358.208333333336</v>
      </c>
      <c r="T686" s="12">
        <f t="shared" si="65"/>
        <v>40378.208333333336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6">
        <f t="shared" si="60"/>
        <v>67.5</v>
      </c>
      <c r="P687" s="8">
        <f t="shared" si="61"/>
        <v>102.05291576673866</v>
      </c>
      <c r="Q687" t="str">
        <f t="shared" si="62"/>
        <v>theater</v>
      </c>
      <c r="R687" t="str">
        <f t="shared" si="63"/>
        <v>plays</v>
      </c>
      <c r="S687" s="12">
        <f t="shared" si="64"/>
        <v>42239.208333333328</v>
      </c>
      <c r="T687" s="12">
        <f t="shared" si="65"/>
        <v>42263.208333333328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6">
        <f t="shared" si="60"/>
        <v>191.75</v>
      </c>
      <c r="P688" s="8">
        <f t="shared" si="61"/>
        <v>107.32089552238806</v>
      </c>
      <c r="Q688" t="str">
        <f t="shared" si="62"/>
        <v>technology</v>
      </c>
      <c r="R688" t="str">
        <f t="shared" si="63"/>
        <v>wearables</v>
      </c>
      <c r="S688" s="12">
        <f t="shared" si="64"/>
        <v>43186.208333333328</v>
      </c>
      <c r="T688" s="12">
        <f t="shared" si="65"/>
        <v>43197.208333333328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6">
        <f t="shared" si="60"/>
        <v>932</v>
      </c>
      <c r="P689" s="8">
        <f t="shared" si="61"/>
        <v>51.970260223048328</v>
      </c>
      <c r="Q689" t="str">
        <f t="shared" si="62"/>
        <v>theater</v>
      </c>
      <c r="R689" t="str">
        <f t="shared" si="63"/>
        <v>plays</v>
      </c>
      <c r="S689" s="12">
        <f t="shared" si="64"/>
        <v>42806.25</v>
      </c>
      <c r="T689" s="12">
        <f t="shared" si="65"/>
        <v>42809.208333333328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6">
        <f t="shared" si="60"/>
        <v>429.28</v>
      </c>
      <c r="P690" s="8">
        <f t="shared" si="61"/>
        <v>71.137142857142862</v>
      </c>
      <c r="Q690" t="str">
        <f t="shared" si="62"/>
        <v>film &amp; video</v>
      </c>
      <c r="R690" t="str">
        <f t="shared" si="63"/>
        <v>television</v>
      </c>
      <c r="S690" s="12">
        <f t="shared" si="64"/>
        <v>43475.25</v>
      </c>
      <c r="T690" s="12">
        <f t="shared" si="65"/>
        <v>43491.25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6">
        <f t="shared" si="60"/>
        <v>100.66</v>
      </c>
      <c r="P691" s="8">
        <f t="shared" si="61"/>
        <v>106.49275362318841</v>
      </c>
      <c r="Q691" t="str">
        <f t="shared" si="62"/>
        <v>technology</v>
      </c>
      <c r="R691" t="str">
        <f t="shared" si="63"/>
        <v>web</v>
      </c>
      <c r="S691" s="12">
        <f t="shared" si="64"/>
        <v>41576.208333333336</v>
      </c>
      <c r="T691" s="12">
        <f t="shared" si="65"/>
        <v>41588.25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6">
        <f t="shared" si="60"/>
        <v>226.61</v>
      </c>
      <c r="P692" s="8">
        <f t="shared" si="61"/>
        <v>42.93684210526316</v>
      </c>
      <c r="Q692" t="str">
        <f t="shared" si="62"/>
        <v>film &amp; video</v>
      </c>
      <c r="R692" t="str">
        <f t="shared" si="63"/>
        <v>documentary</v>
      </c>
      <c r="S692" s="12">
        <f t="shared" si="64"/>
        <v>40874.25</v>
      </c>
      <c r="T692" s="12">
        <f t="shared" si="65"/>
        <v>40880.25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6">
        <f t="shared" si="60"/>
        <v>142.38</v>
      </c>
      <c r="P693" s="8">
        <f t="shared" si="61"/>
        <v>30.037974683544302</v>
      </c>
      <c r="Q693" t="str">
        <f t="shared" si="62"/>
        <v>film &amp; video</v>
      </c>
      <c r="R693" t="str">
        <f t="shared" si="63"/>
        <v>documentary</v>
      </c>
      <c r="S693" s="12">
        <f t="shared" si="64"/>
        <v>41185.208333333336</v>
      </c>
      <c r="T693" s="12">
        <f t="shared" si="65"/>
        <v>41202.208333333336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6">
        <f t="shared" si="60"/>
        <v>90.63</v>
      </c>
      <c r="P694" s="8">
        <f t="shared" si="61"/>
        <v>70.623376623376629</v>
      </c>
      <c r="Q694" t="str">
        <f t="shared" si="62"/>
        <v>music</v>
      </c>
      <c r="R694" t="str">
        <f t="shared" si="63"/>
        <v>rock</v>
      </c>
      <c r="S694" s="12">
        <f t="shared" si="64"/>
        <v>43655.208333333328</v>
      </c>
      <c r="T694" s="12">
        <f t="shared" si="65"/>
        <v>43673.208333333328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6">
        <f t="shared" si="60"/>
        <v>63.97</v>
      </c>
      <c r="P695" s="8">
        <f t="shared" si="61"/>
        <v>66.016018306636155</v>
      </c>
      <c r="Q695" t="str">
        <f t="shared" si="62"/>
        <v>theater</v>
      </c>
      <c r="R695" t="str">
        <f t="shared" si="63"/>
        <v>plays</v>
      </c>
      <c r="S695" s="12">
        <f t="shared" si="64"/>
        <v>43025.208333333328</v>
      </c>
      <c r="T695" s="12">
        <f t="shared" si="65"/>
        <v>43042.208333333328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6">
        <f t="shared" si="60"/>
        <v>84.13</v>
      </c>
      <c r="P696" s="8">
        <f t="shared" si="61"/>
        <v>96.911392405063296</v>
      </c>
      <c r="Q696" t="str">
        <f t="shared" si="62"/>
        <v>theater</v>
      </c>
      <c r="R696" t="str">
        <f t="shared" si="63"/>
        <v>plays</v>
      </c>
      <c r="S696" s="12">
        <f t="shared" si="64"/>
        <v>43066.25</v>
      </c>
      <c r="T696" s="12">
        <f t="shared" si="65"/>
        <v>43103.25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6">
        <f t="shared" si="60"/>
        <v>133.93</v>
      </c>
      <c r="P697" s="8">
        <f t="shared" si="61"/>
        <v>62.867346938775512</v>
      </c>
      <c r="Q697" t="str">
        <f t="shared" si="62"/>
        <v>music</v>
      </c>
      <c r="R697" t="str">
        <f t="shared" si="63"/>
        <v>rock</v>
      </c>
      <c r="S697" s="12">
        <f t="shared" si="64"/>
        <v>42322.25</v>
      </c>
      <c r="T697" s="12">
        <f t="shared" si="65"/>
        <v>42338.25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6">
        <f t="shared" si="60"/>
        <v>59.04</v>
      </c>
      <c r="P698" s="8">
        <f t="shared" si="61"/>
        <v>108.98537682789652</v>
      </c>
      <c r="Q698" t="str">
        <f t="shared" si="62"/>
        <v>theater</v>
      </c>
      <c r="R698" t="str">
        <f t="shared" si="63"/>
        <v>plays</v>
      </c>
      <c r="S698" s="12">
        <f t="shared" si="64"/>
        <v>42114.208333333328</v>
      </c>
      <c r="T698" s="12">
        <f t="shared" si="65"/>
        <v>42115.208333333328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6">
        <f t="shared" si="60"/>
        <v>152.80000000000001</v>
      </c>
      <c r="P699" s="8">
        <f t="shared" si="61"/>
        <v>26.999314599040439</v>
      </c>
      <c r="Q699" t="str">
        <f t="shared" si="62"/>
        <v>music</v>
      </c>
      <c r="R699" t="str">
        <f t="shared" si="63"/>
        <v>electric music</v>
      </c>
      <c r="S699" s="12">
        <f t="shared" si="64"/>
        <v>43190.208333333328</v>
      </c>
      <c r="T699" s="12">
        <f t="shared" si="65"/>
        <v>43192.208333333328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6">
        <f t="shared" si="60"/>
        <v>446.69</v>
      </c>
      <c r="P700" s="8">
        <f t="shared" si="61"/>
        <v>65.004147943311438</v>
      </c>
      <c r="Q700" t="str">
        <f t="shared" si="62"/>
        <v>technology</v>
      </c>
      <c r="R700" t="str">
        <f t="shared" si="63"/>
        <v>wearables</v>
      </c>
      <c r="S700" s="12">
        <f t="shared" si="64"/>
        <v>40871.25</v>
      </c>
      <c r="T700" s="12">
        <f t="shared" si="65"/>
        <v>40885.25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6">
        <f t="shared" si="60"/>
        <v>84.39</v>
      </c>
      <c r="P701" s="8">
        <f t="shared" si="61"/>
        <v>111.51785714285714</v>
      </c>
      <c r="Q701" t="str">
        <f t="shared" si="62"/>
        <v>film &amp; video</v>
      </c>
      <c r="R701" t="str">
        <f t="shared" si="63"/>
        <v>drama</v>
      </c>
      <c r="S701" s="12">
        <f t="shared" si="64"/>
        <v>43641.208333333328</v>
      </c>
      <c r="T701" s="12">
        <f t="shared" si="65"/>
        <v>43642.208333333328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6">
        <f t="shared" si="60"/>
        <v>3</v>
      </c>
      <c r="P702" s="8">
        <f t="shared" si="61"/>
        <v>3</v>
      </c>
      <c r="Q702" t="str">
        <f t="shared" si="62"/>
        <v>technology</v>
      </c>
      <c r="R702" t="str">
        <f t="shared" si="63"/>
        <v>wearables</v>
      </c>
      <c r="S702" s="12">
        <f t="shared" si="64"/>
        <v>40203.25</v>
      </c>
      <c r="T702" s="12">
        <f t="shared" si="65"/>
        <v>40218.25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6">
        <f t="shared" si="60"/>
        <v>175.03</v>
      </c>
      <c r="P703" s="8">
        <f t="shared" si="61"/>
        <v>110.99268292682927</v>
      </c>
      <c r="Q703" t="str">
        <f t="shared" si="62"/>
        <v>theater</v>
      </c>
      <c r="R703" t="str">
        <f t="shared" si="63"/>
        <v>plays</v>
      </c>
      <c r="S703" s="12">
        <f t="shared" si="64"/>
        <v>40629.208333333336</v>
      </c>
      <c r="T703" s="12">
        <f t="shared" si="65"/>
        <v>40636.208333333336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6">
        <f t="shared" si="60"/>
        <v>54.14</v>
      </c>
      <c r="P704" s="8">
        <f t="shared" si="61"/>
        <v>56.746987951807228</v>
      </c>
      <c r="Q704" t="str">
        <f t="shared" si="62"/>
        <v>technology</v>
      </c>
      <c r="R704" t="str">
        <f t="shared" si="63"/>
        <v>wearables</v>
      </c>
      <c r="S704" s="12">
        <f t="shared" si="64"/>
        <v>41477.208333333336</v>
      </c>
      <c r="T704" s="12">
        <f t="shared" si="65"/>
        <v>41482.208333333336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6">
        <f t="shared" si="60"/>
        <v>311.87</v>
      </c>
      <c r="P705" s="8">
        <f t="shared" si="61"/>
        <v>97.020608439646708</v>
      </c>
      <c r="Q705" t="str">
        <f t="shared" si="62"/>
        <v>publishing</v>
      </c>
      <c r="R705" t="str">
        <f t="shared" si="63"/>
        <v>translations</v>
      </c>
      <c r="S705" s="12">
        <f t="shared" si="64"/>
        <v>41020.208333333336</v>
      </c>
      <c r="T705" s="12">
        <f t="shared" si="65"/>
        <v>41037.208333333336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6">
        <f t="shared" si="60"/>
        <v>122.78</v>
      </c>
      <c r="P706" s="8">
        <f t="shared" si="61"/>
        <v>92.08620689655173</v>
      </c>
      <c r="Q706" t="str">
        <f t="shared" si="62"/>
        <v>film &amp; video</v>
      </c>
      <c r="R706" t="str">
        <f t="shared" si="63"/>
        <v>animation</v>
      </c>
      <c r="S706" s="12">
        <f t="shared" si="64"/>
        <v>42555.208333333328</v>
      </c>
      <c r="T706" s="12">
        <f t="shared" si="65"/>
        <v>42570.208333333328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6">
        <f t="shared" ref="O707:O770" si="66">ROUND(((E707/D707)*100), 2)</f>
        <v>99.03</v>
      </c>
      <c r="P707" s="8">
        <f t="shared" ref="P707:P770" si="67">IFERROR((AVERAGE(E707/G707)), 0)</f>
        <v>82.986666666666665</v>
      </c>
      <c r="Q707" t="str">
        <f t="shared" ref="Q707:Q770" si="68">LEFT(N707, SEARCH("/", N707)-1)</f>
        <v>publishing</v>
      </c>
      <c r="R707" t="str">
        <f t="shared" ref="R707:R770" si="69">RIGHT(N707,LEN(N707)-SEARCH("/", N707))</f>
        <v>nonfiction</v>
      </c>
      <c r="S707" s="12">
        <f t="shared" ref="S707:S770" si="70" xml:space="preserve"> (((J707/60)/60)/24)+DATE(1970,1,1)</f>
        <v>41619.25</v>
      </c>
      <c r="T707" s="12">
        <f t="shared" ref="T707:T770" si="71" xml:space="preserve"> (((K707/60)/60)/24)+DATE(1970,1,1)</f>
        <v>41623.25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6">
        <f t="shared" si="66"/>
        <v>127.85</v>
      </c>
      <c r="P708" s="8">
        <f t="shared" si="67"/>
        <v>103.03791821561339</v>
      </c>
      <c r="Q708" t="str">
        <f t="shared" si="68"/>
        <v>technology</v>
      </c>
      <c r="R708" t="str">
        <f t="shared" si="69"/>
        <v>web</v>
      </c>
      <c r="S708" s="12">
        <f t="shared" si="70"/>
        <v>43471.25</v>
      </c>
      <c r="T708" s="12">
        <f t="shared" si="71"/>
        <v>43479.25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6">
        <f t="shared" si="66"/>
        <v>158.62</v>
      </c>
      <c r="P709" s="8">
        <f t="shared" si="67"/>
        <v>68.922619047619051</v>
      </c>
      <c r="Q709" t="str">
        <f t="shared" si="68"/>
        <v>film &amp; video</v>
      </c>
      <c r="R709" t="str">
        <f t="shared" si="69"/>
        <v>drama</v>
      </c>
      <c r="S709" s="12">
        <f t="shared" si="70"/>
        <v>43442.25</v>
      </c>
      <c r="T709" s="12">
        <f t="shared" si="71"/>
        <v>43478.25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6">
        <f t="shared" si="66"/>
        <v>707.06</v>
      </c>
      <c r="P710" s="8">
        <f t="shared" si="67"/>
        <v>87.737226277372258</v>
      </c>
      <c r="Q710" t="str">
        <f t="shared" si="68"/>
        <v>theater</v>
      </c>
      <c r="R710" t="str">
        <f t="shared" si="69"/>
        <v>plays</v>
      </c>
      <c r="S710" s="12">
        <f t="shared" si="70"/>
        <v>42877.208333333328</v>
      </c>
      <c r="T710" s="12">
        <f t="shared" si="71"/>
        <v>42887.208333333328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6">
        <f t="shared" si="66"/>
        <v>142.38999999999999</v>
      </c>
      <c r="P711" s="8">
        <f t="shared" si="67"/>
        <v>75.021505376344081</v>
      </c>
      <c r="Q711" t="str">
        <f t="shared" si="68"/>
        <v>theater</v>
      </c>
      <c r="R711" t="str">
        <f t="shared" si="69"/>
        <v>plays</v>
      </c>
      <c r="S711" s="12">
        <f t="shared" si="70"/>
        <v>41018.208333333336</v>
      </c>
      <c r="T711" s="12">
        <f t="shared" si="71"/>
        <v>41025.208333333336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6">
        <f t="shared" si="66"/>
        <v>147.86000000000001</v>
      </c>
      <c r="P712" s="8">
        <f t="shared" si="67"/>
        <v>50.863999999999997</v>
      </c>
      <c r="Q712" t="str">
        <f t="shared" si="68"/>
        <v>theater</v>
      </c>
      <c r="R712" t="str">
        <f t="shared" si="69"/>
        <v>plays</v>
      </c>
      <c r="S712" s="12">
        <f t="shared" si="70"/>
        <v>43295.208333333328</v>
      </c>
      <c r="T712" s="12">
        <f t="shared" si="71"/>
        <v>43302.208333333328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6">
        <f t="shared" si="66"/>
        <v>20.32</v>
      </c>
      <c r="P713" s="8">
        <f t="shared" si="67"/>
        <v>90</v>
      </c>
      <c r="Q713" t="str">
        <f t="shared" si="68"/>
        <v>theater</v>
      </c>
      <c r="R713" t="str">
        <f t="shared" si="69"/>
        <v>plays</v>
      </c>
      <c r="S713" s="12">
        <f t="shared" si="70"/>
        <v>42393.25</v>
      </c>
      <c r="T713" s="12">
        <f t="shared" si="71"/>
        <v>42395.25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6">
        <f t="shared" si="66"/>
        <v>1840.63</v>
      </c>
      <c r="P714" s="8">
        <f t="shared" si="67"/>
        <v>72.896039603960389</v>
      </c>
      <c r="Q714" t="str">
        <f t="shared" si="68"/>
        <v>theater</v>
      </c>
      <c r="R714" t="str">
        <f t="shared" si="69"/>
        <v>plays</v>
      </c>
      <c r="S714" s="12">
        <f t="shared" si="70"/>
        <v>42559.208333333328</v>
      </c>
      <c r="T714" s="12">
        <f t="shared" si="71"/>
        <v>42600.208333333328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6">
        <f t="shared" si="66"/>
        <v>161.94</v>
      </c>
      <c r="P715" s="8">
        <f t="shared" si="67"/>
        <v>108.48543689320388</v>
      </c>
      <c r="Q715" t="str">
        <f t="shared" si="68"/>
        <v>publishing</v>
      </c>
      <c r="R715" t="str">
        <f t="shared" si="69"/>
        <v>radio &amp; podcasts</v>
      </c>
      <c r="S715" s="12">
        <f t="shared" si="70"/>
        <v>42604.208333333328</v>
      </c>
      <c r="T715" s="12">
        <f t="shared" si="71"/>
        <v>42616.208333333328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6">
        <f t="shared" si="66"/>
        <v>472.82</v>
      </c>
      <c r="P716" s="8">
        <f t="shared" si="67"/>
        <v>101.98095238095237</v>
      </c>
      <c r="Q716" t="str">
        <f t="shared" si="68"/>
        <v>music</v>
      </c>
      <c r="R716" t="str">
        <f t="shared" si="69"/>
        <v>rock</v>
      </c>
      <c r="S716" s="12">
        <f t="shared" si="70"/>
        <v>41870.208333333336</v>
      </c>
      <c r="T716" s="12">
        <f t="shared" si="71"/>
        <v>41871.208333333336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6">
        <f t="shared" si="66"/>
        <v>24.47</v>
      </c>
      <c r="P717" s="8">
        <f t="shared" si="67"/>
        <v>44.009146341463413</v>
      </c>
      <c r="Q717" t="str">
        <f t="shared" si="68"/>
        <v>games</v>
      </c>
      <c r="R717" t="str">
        <f t="shared" si="69"/>
        <v>mobile games</v>
      </c>
      <c r="S717" s="12">
        <f t="shared" si="70"/>
        <v>40397.208333333336</v>
      </c>
      <c r="T717" s="12">
        <f t="shared" si="71"/>
        <v>40402.208333333336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6">
        <f t="shared" si="66"/>
        <v>517.65</v>
      </c>
      <c r="P718" s="8">
        <f t="shared" si="67"/>
        <v>65.942675159235662</v>
      </c>
      <c r="Q718" t="str">
        <f t="shared" si="68"/>
        <v>theater</v>
      </c>
      <c r="R718" t="str">
        <f t="shared" si="69"/>
        <v>plays</v>
      </c>
      <c r="S718" s="12">
        <f t="shared" si="70"/>
        <v>41465.208333333336</v>
      </c>
      <c r="T718" s="12">
        <f t="shared" si="71"/>
        <v>41493.208333333336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6">
        <f t="shared" si="66"/>
        <v>247.64</v>
      </c>
      <c r="P719" s="8">
        <f t="shared" si="67"/>
        <v>24.987387387387386</v>
      </c>
      <c r="Q719" t="str">
        <f t="shared" si="68"/>
        <v>film &amp; video</v>
      </c>
      <c r="R719" t="str">
        <f t="shared" si="69"/>
        <v>documentary</v>
      </c>
      <c r="S719" s="12">
        <f t="shared" si="70"/>
        <v>40777.208333333336</v>
      </c>
      <c r="T719" s="12">
        <f t="shared" si="71"/>
        <v>40798.208333333336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6">
        <f t="shared" si="66"/>
        <v>100.2</v>
      </c>
      <c r="P720" s="8">
        <f t="shared" si="67"/>
        <v>28.003367003367003</v>
      </c>
      <c r="Q720" t="str">
        <f t="shared" si="68"/>
        <v>technology</v>
      </c>
      <c r="R720" t="str">
        <f t="shared" si="69"/>
        <v>wearables</v>
      </c>
      <c r="S720" s="12">
        <f t="shared" si="70"/>
        <v>41442.208333333336</v>
      </c>
      <c r="T720" s="12">
        <f t="shared" si="71"/>
        <v>41468.208333333336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6">
        <f t="shared" si="66"/>
        <v>153</v>
      </c>
      <c r="P721" s="8">
        <f t="shared" si="67"/>
        <v>85.829268292682926</v>
      </c>
      <c r="Q721" t="str">
        <f t="shared" si="68"/>
        <v>publishing</v>
      </c>
      <c r="R721" t="str">
        <f t="shared" si="69"/>
        <v>fiction</v>
      </c>
      <c r="S721" s="12">
        <f t="shared" si="70"/>
        <v>41058.208333333336</v>
      </c>
      <c r="T721" s="12">
        <f t="shared" si="71"/>
        <v>41069.208333333336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6">
        <f t="shared" si="66"/>
        <v>37.090000000000003</v>
      </c>
      <c r="P722" s="8">
        <f t="shared" si="67"/>
        <v>84.921052631578945</v>
      </c>
      <c r="Q722" t="str">
        <f t="shared" si="68"/>
        <v>theater</v>
      </c>
      <c r="R722" t="str">
        <f t="shared" si="69"/>
        <v>plays</v>
      </c>
      <c r="S722" s="12">
        <f t="shared" si="70"/>
        <v>43152.25</v>
      </c>
      <c r="T722" s="12">
        <f t="shared" si="71"/>
        <v>43166.25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6">
        <f t="shared" si="66"/>
        <v>4.3899999999999997</v>
      </c>
      <c r="P723" s="8">
        <f t="shared" si="67"/>
        <v>90.483333333333334</v>
      </c>
      <c r="Q723" t="str">
        <f t="shared" si="68"/>
        <v>music</v>
      </c>
      <c r="R723" t="str">
        <f t="shared" si="69"/>
        <v>rock</v>
      </c>
      <c r="S723" s="12">
        <f t="shared" si="70"/>
        <v>43194.208333333328</v>
      </c>
      <c r="T723" s="12">
        <f t="shared" si="71"/>
        <v>43200.208333333328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6">
        <f t="shared" si="66"/>
        <v>156.51</v>
      </c>
      <c r="P724" s="8">
        <f t="shared" si="67"/>
        <v>25.00197628458498</v>
      </c>
      <c r="Q724" t="str">
        <f t="shared" si="68"/>
        <v>film &amp; video</v>
      </c>
      <c r="R724" t="str">
        <f t="shared" si="69"/>
        <v>documentary</v>
      </c>
      <c r="S724" s="12">
        <f t="shared" si="70"/>
        <v>43045.25</v>
      </c>
      <c r="T724" s="12">
        <f t="shared" si="71"/>
        <v>43072.25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6">
        <f t="shared" si="66"/>
        <v>270.41000000000003</v>
      </c>
      <c r="P725" s="8">
        <f t="shared" si="67"/>
        <v>92.013888888888886</v>
      </c>
      <c r="Q725" t="str">
        <f t="shared" si="68"/>
        <v>theater</v>
      </c>
      <c r="R725" t="str">
        <f t="shared" si="69"/>
        <v>plays</v>
      </c>
      <c r="S725" s="12">
        <f t="shared" si="70"/>
        <v>42431.25</v>
      </c>
      <c r="T725" s="12">
        <f t="shared" si="71"/>
        <v>42452.208333333328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6">
        <f t="shared" si="66"/>
        <v>134.06</v>
      </c>
      <c r="P726" s="8">
        <f t="shared" si="67"/>
        <v>93.066115702479337</v>
      </c>
      <c r="Q726" t="str">
        <f t="shared" si="68"/>
        <v>theater</v>
      </c>
      <c r="R726" t="str">
        <f t="shared" si="69"/>
        <v>plays</v>
      </c>
      <c r="S726" s="12">
        <f t="shared" si="70"/>
        <v>41934.208333333336</v>
      </c>
      <c r="T726" s="12">
        <f t="shared" si="71"/>
        <v>41936.208333333336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6">
        <f t="shared" si="66"/>
        <v>50.4</v>
      </c>
      <c r="P727" s="8">
        <f t="shared" si="67"/>
        <v>61.008145363408524</v>
      </c>
      <c r="Q727" t="str">
        <f t="shared" si="68"/>
        <v>games</v>
      </c>
      <c r="R727" t="str">
        <f t="shared" si="69"/>
        <v>mobile games</v>
      </c>
      <c r="S727" s="12">
        <f t="shared" si="70"/>
        <v>41958.25</v>
      </c>
      <c r="T727" s="12">
        <f t="shared" si="71"/>
        <v>41960.25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6">
        <f t="shared" si="66"/>
        <v>88.82</v>
      </c>
      <c r="P728" s="8">
        <f t="shared" si="67"/>
        <v>92.036259541984734</v>
      </c>
      <c r="Q728" t="str">
        <f t="shared" si="68"/>
        <v>theater</v>
      </c>
      <c r="R728" t="str">
        <f t="shared" si="69"/>
        <v>plays</v>
      </c>
      <c r="S728" s="12">
        <f t="shared" si="70"/>
        <v>40476.208333333336</v>
      </c>
      <c r="T728" s="12">
        <f t="shared" si="71"/>
        <v>40482.208333333336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6">
        <f t="shared" si="66"/>
        <v>165</v>
      </c>
      <c r="P729" s="8">
        <f t="shared" si="67"/>
        <v>81.132596685082873</v>
      </c>
      <c r="Q729" t="str">
        <f t="shared" si="68"/>
        <v>technology</v>
      </c>
      <c r="R729" t="str">
        <f t="shared" si="69"/>
        <v>web</v>
      </c>
      <c r="S729" s="12">
        <f t="shared" si="70"/>
        <v>43485.25</v>
      </c>
      <c r="T729" s="12">
        <f t="shared" si="71"/>
        <v>43543.208333333328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6">
        <f t="shared" si="66"/>
        <v>17.5</v>
      </c>
      <c r="P730" s="8">
        <f t="shared" si="67"/>
        <v>73.5</v>
      </c>
      <c r="Q730" t="str">
        <f t="shared" si="68"/>
        <v>theater</v>
      </c>
      <c r="R730" t="str">
        <f t="shared" si="69"/>
        <v>plays</v>
      </c>
      <c r="S730" s="12">
        <f t="shared" si="70"/>
        <v>42515.208333333328</v>
      </c>
      <c r="T730" s="12">
        <f t="shared" si="71"/>
        <v>42526.208333333328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6">
        <f t="shared" si="66"/>
        <v>185.66</v>
      </c>
      <c r="P731" s="8">
        <f t="shared" si="67"/>
        <v>85.221311475409834</v>
      </c>
      <c r="Q731" t="str">
        <f t="shared" si="68"/>
        <v>film &amp; video</v>
      </c>
      <c r="R731" t="str">
        <f t="shared" si="69"/>
        <v>drama</v>
      </c>
      <c r="S731" s="12">
        <f t="shared" si="70"/>
        <v>41309.25</v>
      </c>
      <c r="T731" s="12">
        <f t="shared" si="71"/>
        <v>41311.25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6">
        <f t="shared" si="66"/>
        <v>412.66</v>
      </c>
      <c r="P732" s="8">
        <f t="shared" si="67"/>
        <v>110.96825396825396</v>
      </c>
      <c r="Q732" t="str">
        <f t="shared" si="68"/>
        <v>technology</v>
      </c>
      <c r="R732" t="str">
        <f t="shared" si="69"/>
        <v>wearables</v>
      </c>
      <c r="S732" s="12">
        <f t="shared" si="70"/>
        <v>42147.208333333328</v>
      </c>
      <c r="T732" s="12">
        <f t="shared" si="71"/>
        <v>42153.208333333328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6">
        <f t="shared" si="66"/>
        <v>90.25</v>
      </c>
      <c r="P733" s="8">
        <f t="shared" si="67"/>
        <v>32.968036529680369</v>
      </c>
      <c r="Q733" t="str">
        <f t="shared" si="68"/>
        <v>technology</v>
      </c>
      <c r="R733" t="str">
        <f t="shared" si="69"/>
        <v>web</v>
      </c>
      <c r="S733" s="12">
        <f t="shared" si="70"/>
        <v>42939.208333333328</v>
      </c>
      <c r="T733" s="12">
        <f t="shared" si="71"/>
        <v>42940.208333333328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6">
        <f t="shared" si="66"/>
        <v>91.98</v>
      </c>
      <c r="P734" s="8">
        <f t="shared" si="67"/>
        <v>96.005352363960753</v>
      </c>
      <c r="Q734" t="str">
        <f t="shared" si="68"/>
        <v>music</v>
      </c>
      <c r="R734" t="str">
        <f t="shared" si="69"/>
        <v>rock</v>
      </c>
      <c r="S734" s="12">
        <f t="shared" si="70"/>
        <v>42816.208333333328</v>
      </c>
      <c r="T734" s="12">
        <f t="shared" si="71"/>
        <v>42839.208333333328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6">
        <f t="shared" si="66"/>
        <v>527.01</v>
      </c>
      <c r="P735" s="8">
        <f t="shared" si="67"/>
        <v>84.96632653061225</v>
      </c>
      <c r="Q735" t="str">
        <f t="shared" si="68"/>
        <v>music</v>
      </c>
      <c r="R735" t="str">
        <f t="shared" si="69"/>
        <v>metal</v>
      </c>
      <c r="S735" s="12">
        <f t="shared" si="70"/>
        <v>41844.208333333336</v>
      </c>
      <c r="T735" s="12">
        <f t="shared" si="71"/>
        <v>41857.208333333336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6">
        <f t="shared" si="66"/>
        <v>319.14</v>
      </c>
      <c r="P736" s="8">
        <f t="shared" si="67"/>
        <v>25.007462686567163</v>
      </c>
      <c r="Q736" t="str">
        <f t="shared" si="68"/>
        <v>theater</v>
      </c>
      <c r="R736" t="str">
        <f t="shared" si="69"/>
        <v>plays</v>
      </c>
      <c r="S736" s="12">
        <f t="shared" si="70"/>
        <v>42763.25</v>
      </c>
      <c r="T736" s="12">
        <f t="shared" si="71"/>
        <v>42775.25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6">
        <f t="shared" si="66"/>
        <v>354.19</v>
      </c>
      <c r="P737" s="8">
        <f t="shared" si="67"/>
        <v>65.998995479658461</v>
      </c>
      <c r="Q737" t="str">
        <f t="shared" si="68"/>
        <v>photography</v>
      </c>
      <c r="R737" t="str">
        <f t="shared" si="69"/>
        <v>photography books</v>
      </c>
      <c r="S737" s="12">
        <f t="shared" si="70"/>
        <v>42459.208333333328</v>
      </c>
      <c r="T737" s="12">
        <f t="shared" si="71"/>
        <v>42466.208333333328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6">
        <f t="shared" si="66"/>
        <v>32.9</v>
      </c>
      <c r="P738" s="8">
        <f t="shared" si="67"/>
        <v>87.34482758620689</v>
      </c>
      <c r="Q738" t="str">
        <f t="shared" si="68"/>
        <v>publishing</v>
      </c>
      <c r="R738" t="str">
        <f t="shared" si="69"/>
        <v>nonfiction</v>
      </c>
      <c r="S738" s="12">
        <f t="shared" si="70"/>
        <v>42055.25</v>
      </c>
      <c r="T738" s="12">
        <f t="shared" si="71"/>
        <v>42059.25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6">
        <f t="shared" si="66"/>
        <v>135.88999999999999</v>
      </c>
      <c r="P739" s="8">
        <f t="shared" si="67"/>
        <v>27.933333333333334</v>
      </c>
      <c r="Q739" t="str">
        <f t="shared" si="68"/>
        <v>music</v>
      </c>
      <c r="R739" t="str">
        <f t="shared" si="69"/>
        <v>indie rock</v>
      </c>
      <c r="S739" s="12">
        <f t="shared" si="70"/>
        <v>42685.25</v>
      </c>
      <c r="T739" s="12">
        <f t="shared" si="71"/>
        <v>42697.25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6">
        <f t="shared" si="66"/>
        <v>2.08</v>
      </c>
      <c r="P740" s="8">
        <f t="shared" si="67"/>
        <v>103.8</v>
      </c>
      <c r="Q740" t="str">
        <f t="shared" si="68"/>
        <v>theater</v>
      </c>
      <c r="R740" t="str">
        <f t="shared" si="69"/>
        <v>plays</v>
      </c>
      <c r="S740" s="12">
        <f t="shared" si="70"/>
        <v>41959.25</v>
      </c>
      <c r="T740" s="12">
        <f t="shared" si="71"/>
        <v>41981.25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6">
        <f t="shared" si="66"/>
        <v>61</v>
      </c>
      <c r="P741" s="8">
        <f t="shared" si="67"/>
        <v>31.937172774869111</v>
      </c>
      <c r="Q741" t="str">
        <f t="shared" si="68"/>
        <v>music</v>
      </c>
      <c r="R741" t="str">
        <f t="shared" si="69"/>
        <v>indie rock</v>
      </c>
      <c r="S741" s="12">
        <f t="shared" si="70"/>
        <v>41089.208333333336</v>
      </c>
      <c r="T741" s="12">
        <f t="shared" si="71"/>
        <v>41090.208333333336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6">
        <f t="shared" si="66"/>
        <v>30.04</v>
      </c>
      <c r="P742" s="8">
        <f t="shared" si="67"/>
        <v>99.5</v>
      </c>
      <c r="Q742" t="str">
        <f t="shared" si="68"/>
        <v>theater</v>
      </c>
      <c r="R742" t="str">
        <f t="shared" si="69"/>
        <v>plays</v>
      </c>
      <c r="S742" s="12">
        <f t="shared" si="70"/>
        <v>42769.25</v>
      </c>
      <c r="T742" s="12">
        <f t="shared" si="71"/>
        <v>42772.25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6">
        <f t="shared" si="66"/>
        <v>1179.17</v>
      </c>
      <c r="P743" s="8">
        <f t="shared" si="67"/>
        <v>108.84615384615384</v>
      </c>
      <c r="Q743" t="str">
        <f t="shared" si="68"/>
        <v>theater</v>
      </c>
      <c r="R743" t="str">
        <f t="shared" si="69"/>
        <v>plays</v>
      </c>
      <c r="S743" s="12">
        <f t="shared" si="70"/>
        <v>40321.208333333336</v>
      </c>
      <c r="T743" s="12">
        <f t="shared" si="71"/>
        <v>40322.208333333336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6">
        <f t="shared" si="66"/>
        <v>1126.08</v>
      </c>
      <c r="P744" s="8">
        <f t="shared" si="67"/>
        <v>110.76229508196721</v>
      </c>
      <c r="Q744" t="str">
        <f t="shared" si="68"/>
        <v>music</v>
      </c>
      <c r="R744" t="str">
        <f t="shared" si="69"/>
        <v>electric music</v>
      </c>
      <c r="S744" s="12">
        <f t="shared" si="70"/>
        <v>40197.25</v>
      </c>
      <c r="T744" s="12">
        <f t="shared" si="71"/>
        <v>40239.25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6">
        <f t="shared" si="66"/>
        <v>12.92</v>
      </c>
      <c r="P745" s="8">
        <f t="shared" si="67"/>
        <v>29.647058823529413</v>
      </c>
      <c r="Q745" t="str">
        <f t="shared" si="68"/>
        <v>theater</v>
      </c>
      <c r="R745" t="str">
        <f t="shared" si="69"/>
        <v>plays</v>
      </c>
      <c r="S745" s="12">
        <f t="shared" si="70"/>
        <v>42298.208333333328</v>
      </c>
      <c r="T745" s="12">
        <f t="shared" si="71"/>
        <v>42304.208333333328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6">
        <f t="shared" si="66"/>
        <v>712</v>
      </c>
      <c r="P746" s="8">
        <f t="shared" si="67"/>
        <v>101.71428571428571</v>
      </c>
      <c r="Q746" t="str">
        <f t="shared" si="68"/>
        <v>theater</v>
      </c>
      <c r="R746" t="str">
        <f t="shared" si="69"/>
        <v>plays</v>
      </c>
      <c r="S746" s="12">
        <f t="shared" si="70"/>
        <v>43322.208333333328</v>
      </c>
      <c r="T746" s="12">
        <f t="shared" si="71"/>
        <v>43324.208333333328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6">
        <f t="shared" si="66"/>
        <v>30.3</v>
      </c>
      <c r="P747" s="8">
        <f t="shared" si="67"/>
        <v>61.5</v>
      </c>
      <c r="Q747" t="str">
        <f t="shared" si="68"/>
        <v>technology</v>
      </c>
      <c r="R747" t="str">
        <f t="shared" si="69"/>
        <v>wearables</v>
      </c>
      <c r="S747" s="12">
        <f t="shared" si="70"/>
        <v>40328.208333333336</v>
      </c>
      <c r="T747" s="12">
        <f t="shared" si="71"/>
        <v>40355.208333333336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6">
        <f t="shared" si="66"/>
        <v>212.51</v>
      </c>
      <c r="P748" s="8">
        <f t="shared" si="67"/>
        <v>35</v>
      </c>
      <c r="Q748" t="str">
        <f t="shared" si="68"/>
        <v>technology</v>
      </c>
      <c r="R748" t="str">
        <f t="shared" si="69"/>
        <v>web</v>
      </c>
      <c r="S748" s="12">
        <f t="shared" si="70"/>
        <v>40825.208333333336</v>
      </c>
      <c r="T748" s="12">
        <f t="shared" si="71"/>
        <v>40830.208333333336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6">
        <f t="shared" si="66"/>
        <v>228.86</v>
      </c>
      <c r="P749" s="8">
        <f t="shared" si="67"/>
        <v>40.049999999999997</v>
      </c>
      <c r="Q749" t="str">
        <f t="shared" si="68"/>
        <v>theater</v>
      </c>
      <c r="R749" t="str">
        <f t="shared" si="69"/>
        <v>plays</v>
      </c>
      <c r="S749" s="12">
        <f t="shared" si="70"/>
        <v>40423.208333333336</v>
      </c>
      <c r="T749" s="12">
        <f t="shared" si="71"/>
        <v>40434.208333333336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6">
        <f t="shared" si="66"/>
        <v>34.96</v>
      </c>
      <c r="P750" s="8">
        <f t="shared" si="67"/>
        <v>110.97231270358306</v>
      </c>
      <c r="Q750" t="str">
        <f t="shared" si="68"/>
        <v>film &amp; video</v>
      </c>
      <c r="R750" t="str">
        <f t="shared" si="69"/>
        <v>animation</v>
      </c>
      <c r="S750" s="12">
        <f t="shared" si="70"/>
        <v>40238.25</v>
      </c>
      <c r="T750" s="12">
        <f t="shared" si="71"/>
        <v>40263.208333333336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6">
        <f t="shared" si="66"/>
        <v>157.29</v>
      </c>
      <c r="P751" s="8">
        <f t="shared" si="67"/>
        <v>36.959016393442624</v>
      </c>
      <c r="Q751" t="str">
        <f t="shared" si="68"/>
        <v>technology</v>
      </c>
      <c r="R751" t="str">
        <f t="shared" si="69"/>
        <v>wearables</v>
      </c>
      <c r="S751" s="12">
        <f t="shared" si="70"/>
        <v>41920.208333333336</v>
      </c>
      <c r="T751" s="12">
        <f t="shared" si="71"/>
        <v>41932.208333333336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6">
        <f t="shared" si="66"/>
        <v>1</v>
      </c>
      <c r="P752" s="8">
        <f t="shared" si="67"/>
        <v>1</v>
      </c>
      <c r="Q752" t="str">
        <f t="shared" si="68"/>
        <v>music</v>
      </c>
      <c r="R752" t="str">
        <f t="shared" si="69"/>
        <v>electric music</v>
      </c>
      <c r="S752" s="12">
        <f t="shared" si="70"/>
        <v>40360.208333333336</v>
      </c>
      <c r="T752" s="12">
        <f t="shared" si="71"/>
        <v>40385.208333333336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6">
        <f t="shared" si="66"/>
        <v>232.31</v>
      </c>
      <c r="P753" s="8">
        <f t="shared" si="67"/>
        <v>30.974074074074075</v>
      </c>
      <c r="Q753" t="str">
        <f t="shared" si="68"/>
        <v>publishing</v>
      </c>
      <c r="R753" t="str">
        <f t="shared" si="69"/>
        <v>nonfiction</v>
      </c>
      <c r="S753" s="12">
        <f t="shared" si="70"/>
        <v>42446.208333333328</v>
      </c>
      <c r="T753" s="12">
        <f t="shared" si="71"/>
        <v>42461.208333333328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6">
        <f t="shared" si="66"/>
        <v>92.45</v>
      </c>
      <c r="P754" s="8">
        <f t="shared" si="67"/>
        <v>47.035087719298247</v>
      </c>
      <c r="Q754" t="str">
        <f t="shared" si="68"/>
        <v>theater</v>
      </c>
      <c r="R754" t="str">
        <f t="shared" si="69"/>
        <v>plays</v>
      </c>
      <c r="S754" s="12">
        <f t="shared" si="70"/>
        <v>40395.208333333336</v>
      </c>
      <c r="T754" s="12">
        <f t="shared" si="71"/>
        <v>40413.208333333336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6">
        <f t="shared" si="66"/>
        <v>256.7</v>
      </c>
      <c r="P755" s="8">
        <f t="shared" si="67"/>
        <v>88.065693430656935</v>
      </c>
      <c r="Q755" t="str">
        <f t="shared" si="68"/>
        <v>photography</v>
      </c>
      <c r="R755" t="str">
        <f t="shared" si="69"/>
        <v>photography books</v>
      </c>
      <c r="S755" s="12">
        <f t="shared" si="70"/>
        <v>40321.208333333336</v>
      </c>
      <c r="T755" s="12">
        <f t="shared" si="71"/>
        <v>40336.208333333336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6">
        <f t="shared" si="66"/>
        <v>168.47</v>
      </c>
      <c r="P756" s="8">
        <f t="shared" si="67"/>
        <v>37.005616224648989</v>
      </c>
      <c r="Q756" t="str">
        <f t="shared" si="68"/>
        <v>theater</v>
      </c>
      <c r="R756" t="str">
        <f t="shared" si="69"/>
        <v>plays</v>
      </c>
      <c r="S756" s="12">
        <f t="shared" si="70"/>
        <v>41210.208333333336</v>
      </c>
      <c r="T756" s="12">
        <f t="shared" si="71"/>
        <v>41263.25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6">
        <f t="shared" si="66"/>
        <v>166.58</v>
      </c>
      <c r="P757" s="8">
        <f t="shared" si="67"/>
        <v>26.027777777777779</v>
      </c>
      <c r="Q757" t="str">
        <f t="shared" si="68"/>
        <v>theater</v>
      </c>
      <c r="R757" t="str">
        <f t="shared" si="69"/>
        <v>plays</v>
      </c>
      <c r="S757" s="12">
        <f t="shared" si="70"/>
        <v>43096.25</v>
      </c>
      <c r="T757" s="12">
        <f t="shared" si="71"/>
        <v>43108.25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6">
        <f t="shared" si="66"/>
        <v>772.08</v>
      </c>
      <c r="P758" s="8">
        <f t="shared" si="67"/>
        <v>67.817567567567565</v>
      </c>
      <c r="Q758" t="str">
        <f t="shared" si="68"/>
        <v>theater</v>
      </c>
      <c r="R758" t="str">
        <f t="shared" si="69"/>
        <v>plays</v>
      </c>
      <c r="S758" s="12">
        <f t="shared" si="70"/>
        <v>42024.25</v>
      </c>
      <c r="T758" s="12">
        <f t="shared" si="71"/>
        <v>42030.25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6">
        <f t="shared" si="66"/>
        <v>406.86</v>
      </c>
      <c r="P759" s="8">
        <f t="shared" si="67"/>
        <v>49.964912280701753</v>
      </c>
      <c r="Q759" t="str">
        <f t="shared" si="68"/>
        <v>film &amp; video</v>
      </c>
      <c r="R759" t="str">
        <f t="shared" si="69"/>
        <v>drama</v>
      </c>
      <c r="S759" s="12">
        <f t="shared" si="70"/>
        <v>40675.208333333336</v>
      </c>
      <c r="T759" s="12">
        <f t="shared" si="71"/>
        <v>40679.208333333336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6">
        <f t="shared" si="66"/>
        <v>564.21</v>
      </c>
      <c r="P760" s="8">
        <f t="shared" si="67"/>
        <v>110.01646903820817</v>
      </c>
      <c r="Q760" t="str">
        <f t="shared" si="68"/>
        <v>music</v>
      </c>
      <c r="R760" t="str">
        <f t="shared" si="69"/>
        <v>rock</v>
      </c>
      <c r="S760" s="12">
        <f t="shared" si="70"/>
        <v>41936.208333333336</v>
      </c>
      <c r="T760" s="12">
        <f t="shared" si="71"/>
        <v>41945.208333333336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6">
        <f t="shared" si="66"/>
        <v>68.430000000000007</v>
      </c>
      <c r="P761" s="8">
        <f t="shared" si="67"/>
        <v>89.964678178963894</v>
      </c>
      <c r="Q761" t="str">
        <f t="shared" si="68"/>
        <v>music</v>
      </c>
      <c r="R761" t="str">
        <f t="shared" si="69"/>
        <v>electric music</v>
      </c>
      <c r="S761" s="12">
        <f t="shared" si="70"/>
        <v>43136.25</v>
      </c>
      <c r="T761" s="12">
        <f t="shared" si="71"/>
        <v>43166.25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6">
        <f t="shared" si="66"/>
        <v>34.35</v>
      </c>
      <c r="P762" s="8">
        <f t="shared" si="67"/>
        <v>79.009523809523813</v>
      </c>
      <c r="Q762" t="str">
        <f t="shared" si="68"/>
        <v>games</v>
      </c>
      <c r="R762" t="str">
        <f t="shared" si="69"/>
        <v>video games</v>
      </c>
      <c r="S762" s="12">
        <f t="shared" si="70"/>
        <v>43678.208333333328</v>
      </c>
      <c r="T762" s="12">
        <f t="shared" si="71"/>
        <v>43707.208333333328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6">
        <f t="shared" si="66"/>
        <v>655.45</v>
      </c>
      <c r="P763" s="8">
        <f t="shared" si="67"/>
        <v>86.867469879518069</v>
      </c>
      <c r="Q763" t="str">
        <f t="shared" si="68"/>
        <v>music</v>
      </c>
      <c r="R763" t="str">
        <f t="shared" si="69"/>
        <v>rock</v>
      </c>
      <c r="S763" s="12">
        <f t="shared" si="70"/>
        <v>42938.208333333328</v>
      </c>
      <c r="T763" s="12">
        <f t="shared" si="71"/>
        <v>42943.208333333328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6">
        <f t="shared" si="66"/>
        <v>177.26</v>
      </c>
      <c r="P764" s="8">
        <f t="shared" si="67"/>
        <v>62.04</v>
      </c>
      <c r="Q764" t="str">
        <f t="shared" si="68"/>
        <v>music</v>
      </c>
      <c r="R764" t="str">
        <f t="shared" si="69"/>
        <v>jazz</v>
      </c>
      <c r="S764" s="12">
        <f t="shared" si="70"/>
        <v>41241.25</v>
      </c>
      <c r="T764" s="12">
        <f t="shared" si="71"/>
        <v>41252.25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6">
        <f t="shared" si="66"/>
        <v>113.18</v>
      </c>
      <c r="P765" s="8">
        <f t="shared" si="67"/>
        <v>26.970212765957445</v>
      </c>
      <c r="Q765" t="str">
        <f t="shared" si="68"/>
        <v>theater</v>
      </c>
      <c r="R765" t="str">
        <f t="shared" si="69"/>
        <v>plays</v>
      </c>
      <c r="S765" s="12">
        <f t="shared" si="70"/>
        <v>41037.208333333336</v>
      </c>
      <c r="T765" s="12">
        <f t="shared" si="71"/>
        <v>41072.208333333336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6">
        <f t="shared" si="66"/>
        <v>728.18</v>
      </c>
      <c r="P766" s="8">
        <f t="shared" si="67"/>
        <v>54.121621621621621</v>
      </c>
      <c r="Q766" t="str">
        <f t="shared" si="68"/>
        <v>music</v>
      </c>
      <c r="R766" t="str">
        <f t="shared" si="69"/>
        <v>rock</v>
      </c>
      <c r="S766" s="12">
        <f t="shared" si="70"/>
        <v>40676.208333333336</v>
      </c>
      <c r="T766" s="12">
        <f t="shared" si="71"/>
        <v>40684.208333333336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6">
        <f t="shared" si="66"/>
        <v>208.33</v>
      </c>
      <c r="P767" s="8">
        <f t="shared" si="67"/>
        <v>41.035353535353536</v>
      </c>
      <c r="Q767" t="str">
        <f t="shared" si="68"/>
        <v>music</v>
      </c>
      <c r="R767" t="str">
        <f t="shared" si="69"/>
        <v>indie rock</v>
      </c>
      <c r="S767" s="12">
        <f t="shared" si="70"/>
        <v>42840.208333333328</v>
      </c>
      <c r="T767" s="12">
        <f t="shared" si="71"/>
        <v>42865.208333333328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6">
        <f t="shared" si="66"/>
        <v>31.17</v>
      </c>
      <c r="P768" s="8">
        <f t="shared" si="67"/>
        <v>55.052419354838712</v>
      </c>
      <c r="Q768" t="str">
        <f t="shared" si="68"/>
        <v>film &amp; video</v>
      </c>
      <c r="R768" t="str">
        <f t="shared" si="69"/>
        <v>science fiction</v>
      </c>
      <c r="S768" s="12">
        <f t="shared" si="70"/>
        <v>43362.208333333328</v>
      </c>
      <c r="T768" s="12">
        <f t="shared" si="71"/>
        <v>43363.208333333328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6">
        <f t="shared" si="66"/>
        <v>56.97</v>
      </c>
      <c r="P769" s="8">
        <f t="shared" si="67"/>
        <v>107.93762183235867</v>
      </c>
      <c r="Q769" t="str">
        <f t="shared" si="68"/>
        <v>publishing</v>
      </c>
      <c r="R769" t="str">
        <f t="shared" si="69"/>
        <v>translations</v>
      </c>
      <c r="S769" s="12">
        <f t="shared" si="70"/>
        <v>42283.208333333328</v>
      </c>
      <c r="T769" s="12">
        <f t="shared" si="71"/>
        <v>42328.25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6">
        <f t="shared" si="66"/>
        <v>231</v>
      </c>
      <c r="P770" s="8">
        <f t="shared" si="67"/>
        <v>73.92</v>
      </c>
      <c r="Q770" t="str">
        <f t="shared" si="68"/>
        <v>theater</v>
      </c>
      <c r="R770" t="str">
        <f t="shared" si="69"/>
        <v>plays</v>
      </c>
      <c r="S770" s="12">
        <f t="shared" si="70"/>
        <v>41619.25</v>
      </c>
      <c r="T770" s="12">
        <f t="shared" si="71"/>
        <v>41634.25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6">
        <f t="shared" ref="O771:O834" si="72">ROUND(((E771/D771)*100), 2)</f>
        <v>86.87</v>
      </c>
      <c r="P771" s="8">
        <f t="shared" ref="P771:P834" si="73">IFERROR((AVERAGE(E771/G771)), 0)</f>
        <v>31.995894428152493</v>
      </c>
      <c r="Q771" t="str">
        <f t="shared" ref="Q771:Q834" si="74">LEFT(N771, SEARCH("/", N771)-1)</f>
        <v>games</v>
      </c>
      <c r="R771" t="str">
        <f t="shared" ref="R771:R834" si="75">RIGHT(N771,LEN(N771)-SEARCH("/", N771))</f>
        <v>video games</v>
      </c>
      <c r="S771" s="12">
        <f t="shared" ref="S771:S834" si="76" xml:space="preserve"> (((J771/60)/60)/24)+DATE(1970,1,1)</f>
        <v>41501.208333333336</v>
      </c>
      <c r="T771" s="12">
        <f t="shared" ref="T771:T834" si="77" xml:space="preserve"> (((K771/60)/60)/24)+DATE(1970,1,1)</f>
        <v>41527.208333333336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6">
        <f t="shared" si="72"/>
        <v>270.74</v>
      </c>
      <c r="P772" s="8">
        <f t="shared" si="73"/>
        <v>53.898148148148145</v>
      </c>
      <c r="Q772" t="str">
        <f t="shared" si="74"/>
        <v>theater</v>
      </c>
      <c r="R772" t="str">
        <f t="shared" si="75"/>
        <v>plays</v>
      </c>
      <c r="S772" s="12">
        <f t="shared" si="76"/>
        <v>41743.208333333336</v>
      </c>
      <c r="T772" s="12">
        <f t="shared" si="77"/>
        <v>41750.208333333336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6">
        <f t="shared" si="72"/>
        <v>49.45</v>
      </c>
      <c r="P773" s="8">
        <f t="shared" si="73"/>
        <v>106.5</v>
      </c>
      <c r="Q773" t="str">
        <f t="shared" si="74"/>
        <v>theater</v>
      </c>
      <c r="R773" t="str">
        <f t="shared" si="75"/>
        <v>plays</v>
      </c>
      <c r="S773" s="12">
        <f t="shared" si="76"/>
        <v>43491.25</v>
      </c>
      <c r="T773" s="12">
        <f t="shared" si="77"/>
        <v>43518.25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6">
        <f t="shared" si="72"/>
        <v>113.36</v>
      </c>
      <c r="P774" s="8">
        <f t="shared" si="73"/>
        <v>32.999805409612762</v>
      </c>
      <c r="Q774" t="str">
        <f t="shared" si="74"/>
        <v>music</v>
      </c>
      <c r="R774" t="str">
        <f t="shared" si="75"/>
        <v>indie rock</v>
      </c>
      <c r="S774" s="12">
        <f t="shared" si="76"/>
        <v>43505.25</v>
      </c>
      <c r="T774" s="12">
        <f t="shared" si="77"/>
        <v>43509.25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6">
        <f t="shared" si="72"/>
        <v>190.56</v>
      </c>
      <c r="P775" s="8">
        <f t="shared" si="73"/>
        <v>43.00254993625159</v>
      </c>
      <c r="Q775" t="str">
        <f t="shared" si="74"/>
        <v>theater</v>
      </c>
      <c r="R775" t="str">
        <f t="shared" si="75"/>
        <v>plays</v>
      </c>
      <c r="S775" s="12">
        <f t="shared" si="76"/>
        <v>42838.208333333328</v>
      </c>
      <c r="T775" s="12">
        <f t="shared" si="77"/>
        <v>42848.208333333328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6">
        <f t="shared" si="72"/>
        <v>135.5</v>
      </c>
      <c r="P776" s="8">
        <f t="shared" si="73"/>
        <v>86.858974358974365</v>
      </c>
      <c r="Q776" t="str">
        <f t="shared" si="74"/>
        <v>technology</v>
      </c>
      <c r="R776" t="str">
        <f t="shared" si="75"/>
        <v>web</v>
      </c>
      <c r="S776" s="12">
        <f t="shared" si="76"/>
        <v>42513.208333333328</v>
      </c>
      <c r="T776" s="12">
        <f t="shared" si="77"/>
        <v>42554.208333333328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6">
        <f t="shared" si="72"/>
        <v>10.3</v>
      </c>
      <c r="P777" s="8">
        <f t="shared" si="73"/>
        <v>96.8</v>
      </c>
      <c r="Q777" t="str">
        <f t="shared" si="74"/>
        <v>music</v>
      </c>
      <c r="R777" t="str">
        <f t="shared" si="75"/>
        <v>rock</v>
      </c>
      <c r="S777" s="12">
        <f t="shared" si="76"/>
        <v>41949.25</v>
      </c>
      <c r="T777" s="12">
        <f t="shared" si="77"/>
        <v>41959.25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6">
        <f t="shared" si="72"/>
        <v>65.540000000000006</v>
      </c>
      <c r="P778" s="8">
        <f t="shared" si="73"/>
        <v>32.995456610631528</v>
      </c>
      <c r="Q778" t="str">
        <f t="shared" si="74"/>
        <v>theater</v>
      </c>
      <c r="R778" t="str">
        <f t="shared" si="75"/>
        <v>plays</v>
      </c>
      <c r="S778" s="12">
        <f t="shared" si="76"/>
        <v>43650.208333333328</v>
      </c>
      <c r="T778" s="12">
        <f t="shared" si="77"/>
        <v>43668.208333333328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6">
        <f t="shared" si="72"/>
        <v>49.03</v>
      </c>
      <c r="P779" s="8">
        <f t="shared" si="73"/>
        <v>68.028106508875737</v>
      </c>
      <c r="Q779" t="str">
        <f t="shared" si="74"/>
        <v>theater</v>
      </c>
      <c r="R779" t="str">
        <f t="shared" si="75"/>
        <v>plays</v>
      </c>
      <c r="S779" s="12">
        <f t="shared" si="76"/>
        <v>40809.208333333336</v>
      </c>
      <c r="T779" s="12">
        <f t="shared" si="77"/>
        <v>40838.208333333336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6">
        <f t="shared" si="72"/>
        <v>787.92</v>
      </c>
      <c r="P780" s="8">
        <f t="shared" si="73"/>
        <v>58.867816091954026</v>
      </c>
      <c r="Q780" t="str">
        <f t="shared" si="74"/>
        <v>film &amp; video</v>
      </c>
      <c r="R780" t="str">
        <f t="shared" si="75"/>
        <v>animation</v>
      </c>
      <c r="S780" s="12">
        <f t="shared" si="76"/>
        <v>40768.208333333336</v>
      </c>
      <c r="T780" s="12">
        <f t="shared" si="77"/>
        <v>40773.208333333336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6">
        <f t="shared" si="72"/>
        <v>80.31</v>
      </c>
      <c r="P781" s="8">
        <f t="shared" si="73"/>
        <v>105.04572803850782</v>
      </c>
      <c r="Q781" t="str">
        <f t="shared" si="74"/>
        <v>theater</v>
      </c>
      <c r="R781" t="str">
        <f t="shared" si="75"/>
        <v>plays</v>
      </c>
      <c r="S781" s="12">
        <f t="shared" si="76"/>
        <v>42230.208333333328</v>
      </c>
      <c r="T781" s="12">
        <f t="shared" si="77"/>
        <v>42239.208333333328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6">
        <f t="shared" si="72"/>
        <v>106.29</v>
      </c>
      <c r="P782" s="8">
        <f t="shared" si="73"/>
        <v>33.054878048780488</v>
      </c>
      <c r="Q782" t="str">
        <f t="shared" si="74"/>
        <v>film &amp; video</v>
      </c>
      <c r="R782" t="str">
        <f t="shared" si="75"/>
        <v>drama</v>
      </c>
      <c r="S782" s="12">
        <f t="shared" si="76"/>
        <v>42573.208333333328</v>
      </c>
      <c r="T782" s="12">
        <f t="shared" si="77"/>
        <v>42592.208333333328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6">
        <f t="shared" si="72"/>
        <v>50.74</v>
      </c>
      <c r="P783" s="8">
        <f t="shared" si="73"/>
        <v>78.821428571428569</v>
      </c>
      <c r="Q783" t="str">
        <f t="shared" si="74"/>
        <v>theater</v>
      </c>
      <c r="R783" t="str">
        <f t="shared" si="75"/>
        <v>plays</v>
      </c>
      <c r="S783" s="12">
        <f t="shared" si="76"/>
        <v>40482.208333333336</v>
      </c>
      <c r="T783" s="12">
        <f t="shared" si="77"/>
        <v>40533.25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6">
        <f t="shared" si="72"/>
        <v>215.31</v>
      </c>
      <c r="P784" s="8">
        <f t="shared" si="73"/>
        <v>68.204968944099377</v>
      </c>
      <c r="Q784" t="str">
        <f t="shared" si="74"/>
        <v>film &amp; video</v>
      </c>
      <c r="R784" t="str">
        <f t="shared" si="75"/>
        <v>animation</v>
      </c>
      <c r="S784" s="12">
        <f t="shared" si="76"/>
        <v>40603.25</v>
      </c>
      <c r="T784" s="12">
        <f t="shared" si="77"/>
        <v>40631.208333333336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6">
        <f t="shared" si="72"/>
        <v>141.22999999999999</v>
      </c>
      <c r="P785" s="8">
        <f t="shared" si="73"/>
        <v>75.731884057971016</v>
      </c>
      <c r="Q785" t="str">
        <f t="shared" si="74"/>
        <v>music</v>
      </c>
      <c r="R785" t="str">
        <f t="shared" si="75"/>
        <v>rock</v>
      </c>
      <c r="S785" s="12">
        <f t="shared" si="76"/>
        <v>41625.25</v>
      </c>
      <c r="T785" s="12">
        <f t="shared" si="77"/>
        <v>41632.25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6">
        <f t="shared" si="72"/>
        <v>115.34</v>
      </c>
      <c r="P786" s="8">
        <f t="shared" si="73"/>
        <v>30.996070133010882</v>
      </c>
      <c r="Q786" t="str">
        <f t="shared" si="74"/>
        <v>technology</v>
      </c>
      <c r="R786" t="str">
        <f t="shared" si="75"/>
        <v>web</v>
      </c>
      <c r="S786" s="12">
        <f t="shared" si="76"/>
        <v>42435.25</v>
      </c>
      <c r="T786" s="12">
        <f t="shared" si="77"/>
        <v>42446.208333333328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6">
        <f t="shared" si="72"/>
        <v>193.12</v>
      </c>
      <c r="P787" s="8">
        <f t="shared" si="73"/>
        <v>101.88188976377953</v>
      </c>
      <c r="Q787" t="str">
        <f t="shared" si="74"/>
        <v>film &amp; video</v>
      </c>
      <c r="R787" t="str">
        <f t="shared" si="75"/>
        <v>animation</v>
      </c>
      <c r="S787" s="12">
        <f t="shared" si="76"/>
        <v>43582.208333333328</v>
      </c>
      <c r="T787" s="12">
        <f t="shared" si="77"/>
        <v>43616.208333333328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6">
        <f t="shared" si="72"/>
        <v>729.73</v>
      </c>
      <c r="P788" s="8">
        <f t="shared" si="73"/>
        <v>52.879227053140099</v>
      </c>
      <c r="Q788" t="str">
        <f t="shared" si="74"/>
        <v>music</v>
      </c>
      <c r="R788" t="str">
        <f t="shared" si="75"/>
        <v>jazz</v>
      </c>
      <c r="S788" s="12">
        <f t="shared" si="76"/>
        <v>43186.208333333328</v>
      </c>
      <c r="T788" s="12">
        <f t="shared" si="77"/>
        <v>43193.208333333328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6">
        <f t="shared" si="72"/>
        <v>99.66</v>
      </c>
      <c r="P789" s="8">
        <f t="shared" si="73"/>
        <v>71.005820721769496</v>
      </c>
      <c r="Q789" t="str">
        <f t="shared" si="74"/>
        <v>music</v>
      </c>
      <c r="R789" t="str">
        <f t="shared" si="75"/>
        <v>rock</v>
      </c>
      <c r="S789" s="12">
        <f t="shared" si="76"/>
        <v>40684.208333333336</v>
      </c>
      <c r="T789" s="12">
        <f t="shared" si="77"/>
        <v>40693.208333333336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6">
        <f t="shared" si="72"/>
        <v>88.17</v>
      </c>
      <c r="P790" s="8">
        <f t="shared" si="73"/>
        <v>102.38709677419355</v>
      </c>
      <c r="Q790" t="str">
        <f t="shared" si="74"/>
        <v>film &amp; video</v>
      </c>
      <c r="R790" t="str">
        <f t="shared" si="75"/>
        <v>animation</v>
      </c>
      <c r="S790" s="12">
        <f t="shared" si="76"/>
        <v>41202.208333333336</v>
      </c>
      <c r="T790" s="12">
        <f t="shared" si="77"/>
        <v>41223.25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6">
        <f t="shared" si="72"/>
        <v>37.229999999999997</v>
      </c>
      <c r="P791" s="8">
        <f t="shared" si="73"/>
        <v>74.466666666666669</v>
      </c>
      <c r="Q791" t="str">
        <f t="shared" si="74"/>
        <v>theater</v>
      </c>
      <c r="R791" t="str">
        <f t="shared" si="75"/>
        <v>plays</v>
      </c>
      <c r="S791" s="12">
        <f t="shared" si="76"/>
        <v>41786.208333333336</v>
      </c>
      <c r="T791" s="12">
        <f t="shared" si="77"/>
        <v>41823.208333333336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6">
        <f t="shared" si="72"/>
        <v>30.54</v>
      </c>
      <c r="P792" s="8">
        <f t="shared" si="73"/>
        <v>51.009883198562441</v>
      </c>
      <c r="Q792" t="str">
        <f t="shared" si="74"/>
        <v>theater</v>
      </c>
      <c r="R792" t="str">
        <f t="shared" si="75"/>
        <v>plays</v>
      </c>
      <c r="S792" s="12">
        <f t="shared" si="76"/>
        <v>40223.25</v>
      </c>
      <c r="T792" s="12">
        <f t="shared" si="77"/>
        <v>40229.25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6">
        <f t="shared" si="72"/>
        <v>25.71</v>
      </c>
      <c r="P793" s="8">
        <f t="shared" si="73"/>
        <v>90</v>
      </c>
      <c r="Q793" t="str">
        <f t="shared" si="74"/>
        <v>food</v>
      </c>
      <c r="R793" t="str">
        <f t="shared" si="75"/>
        <v>food trucks</v>
      </c>
      <c r="S793" s="12">
        <f t="shared" si="76"/>
        <v>42715.25</v>
      </c>
      <c r="T793" s="12">
        <f t="shared" si="77"/>
        <v>42731.25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6">
        <f t="shared" si="72"/>
        <v>34</v>
      </c>
      <c r="P794" s="8">
        <f t="shared" si="73"/>
        <v>97.142857142857139</v>
      </c>
      <c r="Q794" t="str">
        <f t="shared" si="74"/>
        <v>theater</v>
      </c>
      <c r="R794" t="str">
        <f t="shared" si="75"/>
        <v>plays</v>
      </c>
      <c r="S794" s="12">
        <f t="shared" si="76"/>
        <v>41451.208333333336</v>
      </c>
      <c r="T794" s="12">
        <f t="shared" si="77"/>
        <v>41479.208333333336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6">
        <f t="shared" si="72"/>
        <v>1185.9100000000001</v>
      </c>
      <c r="P795" s="8">
        <f t="shared" si="73"/>
        <v>72.071823204419886</v>
      </c>
      <c r="Q795" t="str">
        <f t="shared" si="74"/>
        <v>publishing</v>
      </c>
      <c r="R795" t="str">
        <f t="shared" si="75"/>
        <v>nonfiction</v>
      </c>
      <c r="S795" s="12">
        <f t="shared" si="76"/>
        <v>41450.208333333336</v>
      </c>
      <c r="T795" s="12">
        <f t="shared" si="77"/>
        <v>41454.208333333336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6">
        <f t="shared" si="72"/>
        <v>125.39</v>
      </c>
      <c r="P796" s="8">
        <f t="shared" si="73"/>
        <v>75.236363636363635</v>
      </c>
      <c r="Q796" t="str">
        <f t="shared" si="74"/>
        <v>music</v>
      </c>
      <c r="R796" t="str">
        <f t="shared" si="75"/>
        <v>rock</v>
      </c>
      <c r="S796" s="12">
        <f t="shared" si="76"/>
        <v>43091.25</v>
      </c>
      <c r="T796" s="12">
        <f t="shared" si="77"/>
        <v>43103.25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6">
        <f t="shared" si="72"/>
        <v>14.39</v>
      </c>
      <c r="P797" s="8">
        <f t="shared" si="73"/>
        <v>32.967741935483872</v>
      </c>
      <c r="Q797" t="str">
        <f t="shared" si="74"/>
        <v>film &amp; video</v>
      </c>
      <c r="R797" t="str">
        <f t="shared" si="75"/>
        <v>drama</v>
      </c>
      <c r="S797" s="12">
        <f t="shared" si="76"/>
        <v>42675.208333333328</v>
      </c>
      <c r="T797" s="12">
        <f t="shared" si="77"/>
        <v>42678.208333333328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6">
        <f t="shared" si="72"/>
        <v>54.81</v>
      </c>
      <c r="P798" s="8">
        <f t="shared" si="73"/>
        <v>54.807692307692307</v>
      </c>
      <c r="Q798" t="str">
        <f t="shared" si="74"/>
        <v>games</v>
      </c>
      <c r="R798" t="str">
        <f t="shared" si="75"/>
        <v>mobile games</v>
      </c>
      <c r="S798" s="12">
        <f t="shared" si="76"/>
        <v>41859.208333333336</v>
      </c>
      <c r="T798" s="12">
        <f t="shared" si="77"/>
        <v>41866.208333333336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6">
        <f t="shared" si="72"/>
        <v>109.63</v>
      </c>
      <c r="P799" s="8">
        <f t="shared" si="73"/>
        <v>45.037837837837834</v>
      </c>
      <c r="Q799" t="str">
        <f t="shared" si="74"/>
        <v>technology</v>
      </c>
      <c r="R799" t="str">
        <f t="shared" si="75"/>
        <v>web</v>
      </c>
      <c r="S799" s="12">
        <f t="shared" si="76"/>
        <v>43464.25</v>
      </c>
      <c r="T799" s="12">
        <f t="shared" si="77"/>
        <v>43487.25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6">
        <f t="shared" si="72"/>
        <v>188.47</v>
      </c>
      <c r="P800" s="8">
        <f t="shared" si="73"/>
        <v>52.958677685950413</v>
      </c>
      <c r="Q800" t="str">
        <f t="shared" si="74"/>
        <v>theater</v>
      </c>
      <c r="R800" t="str">
        <f t="shared" si="75"/>
        <v>plays</v>
      </c>
      <c r="S800" s="12">
        <f t="shared" si="76"/>
        <v>41060.208333333336</v>
      </c>
      <c r="T800" s="12">
        <f t="shared" si="77"/>
        <v>41088.208333333336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6">
        <f t="shared" si="72"/>
        <v>87.01</v>
      </c>
      <c r="P801" s="8">
        <f t="shared" si="73"/>
        <v>60.017959183673469</v>
      </c>
      <c r="Q801" t="str">
        <f t="shared" si="74"/>
        <v>theater</v>
      </c>
      <c r="R801" t="str">
        <f t="shared" si="75"/>
        <v>plays</v>
      </c>
      <c r="S801" s="12">
        <f t="shared" si="76"/>
        <v>42399.25</v>
      </c>
      <c r="T801" s="12">
        <f t="shared" si="77"/>
        <v>42403.25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6">
        <f t="shared" si="72"/>
        <v>1</v>
      </c>
      <c r="P802" s="8">
        <f t="shared" si="73"/>
        <v>1</v>
      </c>
      <c r="Q802" t="str">
        <f t="shared" si="74"/>
        <v>music</v>
      </c>
      <c r="R802" t="str">
        <f t="shared" si="75"/>
        <v>rock</v>
      </c>
      <c r="S802" s="12">
        <f t="shared" si="76"/>
        <v>42167.208333333328</v>
      </c>
      <c r="T802" s="12">
        <f t="shared" si="77"/>
        <v>42171.208333333328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6">
        <f t="shared" si="72"/>
        <v>202.91</v>
      </c>
      <c r="P803" s="8">
        <f t="shared" si="73"/>
        <v>44.028301886792455</v>
      </c>
      <c r="Q803" t="str">
        <f t="shared" si="74"/>
        <v>photography</v>
      </c>
      <c r="R803" t="str">
        <f t="shared" si="75"/>
        <v>photography books</v>
      </c>
      <c r="S803" s="12">
        <f t="shared" si="76"/>
        <v>43830.25</v>
      </c>
      <c r="T803" s="12">
        <f t="shared" si="77"/>
        <v>43852.25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6">
        <f t="shared" si="72"/>
        <v>197.03</v>
      </c>
      <c r="P804" s="8">
        <f t="shared" si="73"/>
        <v>86.028169014084511</v>
      </c>
      <c r="Q804" t="str">
        <f t="shared" si="74"/>
        <v>photography</v>
      </c>
      <c r="R804" t="str">
        <f t="shared" si="75"/>
        <v>photography books</v>
      </c>
      <c r="S804" s="12">
        <f t="shared" si="76"/>
        <v>43650.208333333328</v>
      </c>
      <c r="T804" s="12">
        <f t="shared" si="77"/>
        <v>43652.208333333328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6">
        <f t="shared" si="72"/>
        <v>107</v>
      </c>
      <c r="P805" s="8">
        <f t="shared" si="73"/>
        <v>28.012875536480685</v>
      </c>
      <c r="Q805" t="str">
        <f t="shared" si="74"/>
        <v>theater</v>
      </c>
      <c r="R805" t="str">
        <f t="shared" si="75"/>
        <v>plays</v>
      </c>
      <c r="S805" s="12">
        <f t="shared" si="76"/>
        <v>43492.25</v>
      </c>
      <c r="T805" s="12">
        <f t="shared" si="77"/>
        <v>43526.25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6">
        <f t="shared" si="72"/>
        <v>268.73</v>
      </c>
      <c r="P806" s="8">
        <f t="shared" si="73"/>
        <v>32.050458715596328</v>
      </c>
      <c r="Q806" t="str">
        <f t="shared" si="74"/>
        <v>music</v>
      </c>
      <c r="R806" t="str">
        <f t="shared" si="75"/>
        <v>rock</v>
      </c>
      <c r="S806" s="12">
        <f t="shared" si="76"/>
        <v>43102.25</v>
      </c>
      <c r="T806" s="12">
        <f t="shared" si="77"/>
        <v>43122.25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6">
        <f t="shared" si="72"/>
        <v>50.85</v>
      </c>
      <c r="P807" s="8">
        <f t="shared" si="73"/>
        <v>73.611940298507463</v>
      </c>
      <c r="Q807" t="str">
        <f t="shared" si="74"/>
        <v>film &amp; video</v>
      </c>
      <c r="R807" t="str">
        <f t="shared" si="75"/>
        <v>documentary</v>
      </c>
      <c r="S807" s="12">
        <f t="shared" si="76"/>
        <v>41958.25</v>
      </c>
      <c r="T807" s="12">
        <f t="shared" si="77"/>
        <v>42009.25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6">
        <f t="shared" si="72"/>
        <v>1180.29</v>
      </c>
      <c r="P808" s="8">
        <f t="shared" si="73"/>
        <v>108.71052631578948</v>
      </c>
      <c r="Q808" t="str">
        <f t="shared" si="74"/>
        <v>film &amp; video</v>
      </c>
      <c r="R808" t="str">
        <f t="shared" si="75"/>
        <v>drama</v>
      </c>
      <c r="S808" s="12">
        <f t="shared" si="76"/>
        <v>40973.25</v>
      </c>
      <c r="T808" s="12">
        <f t="shared" si="77"/>
        <v>40997.208333333336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6">
        <f t="shared" si="72"/>
        <v>264</v>
      </c>
      <c r="P809" s="8">
        <f t="shared" si="73"/>
        <v>42.97674418604651</v>
      </c>
      <c r="Q809" t="str">
        <f t="shared" si="74"/>
        <v>theater</v>
      </c>
      <c r="R809" t="str">
        <f t="shared" si="75"/>
        <v>plays</v>
      </c>
      <c r="S809" s="12">
        <f t="shared" si="76"/>
        <v>43753.208333333328</v>
      </c>
      <c r="T809" s="12">
        <f t="shared" si="77"/>
        <v>43797.25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6">
        <f t="shared" si="72"/>
        <v>30.44</v>
      </c>
      <c r="P810" s="8">
        <f t="shared" si="73"/>
        <v>83.315789473684205</v>
      </c>
      <c r="Q810" t="str">
        <f t="shared" si="74"/>
        <v>food</v>
      </c>
      <c r="R810" t="str">
        <f t="shared" si="75"/>
        <v>food trucks</v>
      </c>
      <c r="S810" s="12">
        <f t="shared" si="76"/>
        <v>42507.208333333328</v>
      </c>
      <c r="T810" s="12">
        <f t="shared" si="77"/>
        <v>42524.208333333328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6">
        <f t="shared" si="72"/>
        <v>62.88</v>
      </c>
      <c r="P811" s="8">
        <f t="shared" si="73"/>
        <v>42</v>
      </c>
      <c r="Q811" t="str">
        <f t="shared" si="74"/>
        <v>film &amp; video</v>
      </c>
      <c r="R811" t="str">
        <f t="shared" si="75"/>
        <v>documentary</v>
      </c>
      <c r="S811" s="12">
        <f t="shared" si="76"/>
        <v>41135.208333333336</v>
      </c>
      <c r="T811" s="12">
        <f t="shared" si="77"/>
        <v>41136.208333333336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6">
        <f t="shared" si="72"/>
        <v>193.13</v>
      </c>
      <c r="P812" s="8">
        <f t="shared" si="73"/>
        <v>55.927601809954751</v>
      </c>
      <c r="Q812" t="str">
        <f t="shared" si="74"/>
        <v>theater</v>
      </c>
      <c r="R812" t="str">
        <f t="shared" si="75"/>
        <v>plays</v>
      </c>
      <c r="S812" s="12">
        <f t="shared" si="76"/>
        <v>43067.25</v>
      </c>
      <c r="T812" s="12">
        <f t="shared" si="77"/>
        <v>43077.25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6">
        <f t="shared" si="72"/>
        <v>77.099999999999994</v>
      </c>
      <c r="P813" s="8">
        <f t="shared" si="73"/>
        <v>105.03681885125184</v>
      </c>
      <c r="Q813" t="str">
        <f t="shared" si="74"/>
        <v>games</v>
      </c>
      <c r="R813" t="str">
        <f t="shared" si="75"/>
        <v>video games</v>
      </c>
      <c r="S813" s="12">
        <f t="shared" si="76"/>
        <v>42378.25</v>
      </c>
      <c r="T813" s="12">
        <f t="shared" si="77"/>
        <v>42380.25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6">
        <f t="shared" si="72"/>
        <v>225.53</v>
      </c>
      <c r="P814" s="8">
        <f t="shared" si="73"/>
        <v>48</v>
      </c>
      <c r="Q814" t="str">
        <f t="shared" si="74"/>
        <v>publishing</v>
      </c>
      <c r="R814" t="str">
        <f t="shared" si="75"/>
        <v>nonfiction</v>
      </c>
      <c r="S814" s="12">
        <f t="shared" si="76"/>
        <v>43206.208333333328</v>
      </c>
      <c r="T814" s="12">
        <f t="shared" si="77"/>
        <v>43211.208333333328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6">
        <f t="shared" si="72"/>
        <v>239.41</v>
      </c>
      <c r="P815" s="8">
        <f t="shared" si="73"/>
        <v>112.66176470588235</v>
      </c>
      <c r="Q815" t="str">
        <f t="shared" si="74"/>
        <v>games</v>
      </c>
      <c r="R815" t="str">
        <f t="shared" si="75"/>
        <v>video games</v>
      </c>
      <c r="S815" s="12">
        <f t="shared" si="76"/>
        <v>41148.208333333336</v>
      </c>
      <c r="T815" s="12">
        <f t="shared" si="77"/>
        <v>41158.208333333336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6">
        <f t="shared" si="72"/>
        <v>92.19</v>
      </c>
      <c r="P816" s="8">
        <f t="shared" si="73"/>
        <v>81.944444444444443</v>
      </c>
      <c r="Q816" t="str">
        <f t="shared" si="74"/>
        <v>music</v>
      </c>
      <c r="R816" t="str">
        <f t="shared" si="75"/>
        <v>rock</v>
      </c>
      <c r="S816" s="12">
        <f t="shared" si="76"/>
        <v>42517.208333333328</v>
      </c>
      <c r="T816" s="12">
        <f t="shared" si="77"/>
        <v>42519.208333333328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6">
        <f t="shared" si="72"/>
        <v>130.22999999999999</v>
      </c>
      <c r="P817" s="8">
        <f t="shared" si="73"/>
        <v>64.049180327868854</v>
      </c>
      <c r="Q817" t="str">
        <f t="shared" si="74"/>
        <v>music</v>
      </c>
      <c r="R817" t="str">
        <f t="shared" si="75"/>
        <v>rock</v>
      </c>
      <c r="S817" s="12">
        <f t="shared" si="76"/>
        <v>43068.25</v>
      </c>
      <c r="T817" s="12">
        <f t="shared" si="77"/>
        <v>43094.25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6">
        <f t="shared" si="72"/>
        <v>615.22</v>
      </c>
      <c r="P818" s="8">
        <f t="shared" si="73"/>
        <v>106.39097744360902</v>
      </c>
      <c r="Q818" t="str">
        <f t="shared" si="74"/>
        <v>theater</v>
      </c>
      <c r="R818" t="str">
        <f t="shared" si="75"/>
        <v>plays</v>
      </c>
      <c r="S818" s="12">
        <f t="shared" si="76"/>
        <v>41680.25</v>
      </c>
      <c r="T818" s="12">
        <f t="shared" si="77"/>
        <v>41682.25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6">
        <f t="shared" si="72"/>
        <v>368.8</v>
      </c>
      <c r="P819" s="8">
        <f t="shared" si="73"/>
        <v>76.011249497790274</v>
      </c>
      <c r="Q819" t="str">
        <f t="shared" si="74"/>
        <v>publishing</v>
      </c>
      <c r="R819" t="str">
        <f t="shared" si="75"/>
        <v>nonfiction</v>
      </c>
      <c r="S819" s="12">
        <f t="shared" si="76"/>
        <v>43589.208333333328</v>
      </c>
      <c r="T819" s="12">
        <f t="shared" si="77"/>
        <v>43617.208333333328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6">
        <f t="shared" si="72"/>
        <v>1094.8599999999999</v>
      </c>
      <c r="P820" s="8">
        <f t="shared" si="73"/>
        <v>111.07246376811594</v>
      </c>
      <c r="Q820" t="str">
        <f t="shared" si="74"/>
        <v>theater</v>
      </c>
      <c r="R820" t="str">
        <f t="shared" si="75"/>
        <v>plays</v>
      </c>
      <c r="S820" s="12">
        <f t="shared" si="76"/>
        <v>43486.25</v>
      </c>
      <c r="T820" s="12">
        <f t="shared" si="77"/>
        <v>43499.25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6">
        <f t="shared" si="72"/>
        <v>50.66</v>
      </c>
      <c r="P821" s="8">
        <f t="shared" si="73"/>
        <v>95.936170212765958</v>
      </c>
      <c r="Q821" t="str">
        <f t="shared" si="74"/>
        <v>games</v>
      </c>
      <c r="R821" t="str">
        <f t="shared" si="75"/>
        <v>video games</v>
      </c>
      <c r="S821" s="12">
        <f t="shared" si="76"/>
        <v>41237.25</v>
      </c>
      <c r="T821" s="12">
        <f t="shared" si="77"/>
        <v>41252.25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6">
        <f t="shared" si="72"/>
        <v>800.6</v>
      </c>
      <c r="P822" s="8">
        <f t="shared" si="73"/>
        <v>43.043010752688176</v>
      </c>
      <c r="Q822" t="str">
        <f t="shared" si="74"/>
        <v>music</v>
      </c>
      <c r="R822" t="str">
        <f t="shared" si="75"/>
        <v>rock</v>
      </c>
      <c r="S822" s="12">
        <f t="shared" si="76"/>
        <v>43310.208333333328</v>
      </c>
      <c r="T822" s="12">
        <f t="shared" si="77"/>
        <v>43323.208333333328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6">
        <f t="shared" si="72"/>
        <v>291.29000000000002</v>
      </c>
      <c r="P823" s="8">
        <f t="shared" si="73"/>
        <v>67.966666666666669</v>
      </c>
      <c r="Q823" t="str">
        <f t="shared" si="74"/>
        <v>film &amp; video</v>
      </c>
      <c r="R823" t="str">
        <f t="shared" si="75"/>
        <v>documentary</v>
      </c>
      <c r="S823" s="12">
        <f t="shared" si="76"/>
        <v>42794.25</v>
      </c>
      <c r="T823" s="12">
        <f t="shared" si="77"/>
        <v>42807.208333333328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6">
        <f t="shared" si="72"/>
        <v>349.97</v>
      </c>
      <c r="P824" s="8">
        <f t="shared" si="73"/>
        <v>89.991428571428571</v>
      </c>
      <c r="Q824" t="str">
        <f t="shared" si="74"/>
        <v>music</v>
      </c>
      <c r="R824" t="str">
        <f t="shared" si="75"/>
        <v>rock</v>
      </c>
      <c r="S824" s="12">
        <f t="shared" si="76"/>
        <v>41698.25</v>
      </c>
      <c r="T824" s="12">
        <f t="shared" si="77"/>
        <v>41715.208333333336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6">
        <f t="shared" si="72"/>
        <v>357.07</v>
      </c>
      <c r="P825" s="8">
        <f t="shared" si="73"/>
        <v>58.095238095238095</v>
      </c>
      <c r="Q825" t="str">
        <f t="shared" si="74"/>
        <v>music</v>
      </c>
      <c r="R825" t="str">
        <f t="shared" si="75"/>
        <v>rock</v>
      </c>
      <c r="S825" s="12">
        <f t="shared" si="76"/>
        <v>41892.208333333336</v>
      </c>
      <c r="T825" s="12">
        <f t="shared" si="77"/>
        <v>41917.208333333336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6">
        <f t="shared" si="72"/>
        <v>126.49</v>
      </c>
      <c r="P826" s="8">
        <f t="shared" si="73"/>
        <v>83.996875000000003</v>
      </c>
      <c r="Q826" t="str">
        <f t="shared" si="74"/>
        <v>publishing</v>
      </c>
      <c r="R826" t="str">
        <f t="shared" si="75"/>
        <v>nonfiction</v>
      </c>
      <c r="S826" s="12">
        <f t="shared" si="76"/>
        <v>40348.208333333336</v>
      </c>
      <c r="T826" s="12">
        <f t="shared" si="77"/>
        <v>40380.208333333336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6">
        <f t="shared" si="72"/>
        <v>387.5</v>
      </c>
      <c r="P827" s="8">
        <f t="shared" si="73"/>
        <v>88.853503184713375</v>
      </c>
      <c r="Q827" t="str">
        <f t="shared" si="74"/>
        <v>film &amp; video</v>
      </c>
      <c r="R827" t="str">
        <f t="shared" si="75"/>
        <v>shorts</v>
      </c>
      <c r="S827" s="12">
        <f t="shared" si="76"/>
        <v>42941.208333333328</v>
      </c>
      <c r="T827" s="12">
        <f t="shared" si="77"/>
        <v>42953.208333333328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6">
        <f t="shared" si="72"/>
        <v>457.04</v>
      </c>
      <c r="P828" s="8">
        <f t="shared" si="73"/>
        <v>65.963917525773198</v>
      </c>
      <c r="Q828" t="str">
        <f t="shared" si="74"/>
        <v>theater</v>
      </c>
      <c r="R828" t="str">
        <f t="shared" si="75"/>
        <v>plays</v>
      </c>
      <c r="S828" s="12">
        <f t="shared" si="76"/>
        <v>40525.25</v>
      </c>
      <c r="T828" s="12">
        <f t="shared" si="77"/>
        <v>40553.25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6">
        <f t="shared" si="72"/>
        <v>266.7</v>
      </c>
      <c r="P829" s="8">
        <f t="shared" si="73"/>
        <v>74.804878048780495</v>
      </c>
      <c r="Q829" t="str">
        <f t="shared" si="74"/>
        <v>film &amp; video</v>
      </c>
      <c r="R829" t="str">
        <f t="shared" si="75"/>
        <v>drama</v>
      </c>
      <c r="S829" s="12">
        <f t="shared" si="76"/>
        <v>40666.208333333336</v>
      </c>
      <c r="T829" s="12">
        <f t="shared" si="77"/>
        <v>40678.208333333336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6">
        <f t="shared" si="72"/>
        <v>69</v>
      </c>
      <c r="P830" s="8">
        <f t="shared" si="73"/>
        <v>69.98571428571428</v>
      </c>
      <c r="Q830" t="str">
        <f t="shared" si="74"/>
        <v>theater</v>
      </c>
      <c r="R830" t="str">
        <f t="shared" si="75"/>
        <v>plays</v>
      </c>
      <c r="S830" s="12">
        <f t="shared" si="76"/>
        <v>43340.208333333328</v>
      </c>
      <c r="T830" s="12">
        <f t="shared" si="77"/>
        <v>43365.208333333328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6">
        <f t="shared" si="72"/>
        <v>51.34</v>
      </c>
      <c r="P831" s="8">
        <f t="shared" si="73"/>
        <v>32.006493506493506</v>
      </c>
      <c r="Q831" t="str">
        <f t="shared" si="74"/>
        <v>theater</v>
      </c>
      <c r="R831" t="str">
        <f t="shared" si="75"/>
        <v>plays</v>
      </c>
      <c r="S831" s="12">
        <f t="shared" si="76"/>
        <v>42164.208333333328</v>
      </c>
      <c r="T831" s="12">
        <f t="shared" si="77"/>
        <v>42179.208333333328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6">
        <f t="shared" si="72"/>
        <v>1.17</v>
      </c>
      <c r="P832" s="8">
        <f t="shared" si="73"/>
        <v>64.727272727272734</v>
      </c>
      <c r="Q832" t="str">
        <f t="shared" si="74"/>
        <v>theater</v>
      </c>
      <c r="R832" t="str">
        <f t="shared" si="75"/>
        <v>plays</v>
      </c>
      <c r="S832" s="12">
        <f t="shared" si="76"/>
        <v>43103.25</v>
      </c>
      <c r="T832" s="12">
        <f t="shared" si="77"/>
        <v>43162.25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6">
        <f t="shared" si="72"/>
        <v>108.98</v>
      </c>
      <c r="P833" s="8">
        <f t="shared" si="73"/>
        <v>24.998110087408456</v>
      </c>
      <c r="Q833" t="str">
        <f t="shared" si="74"/>
        <v>photography</v>
      </c>
      <c r="R833" t="str">
        <f t="shared" si="75"/>
        <v>photography books</v>
      </c>
      <c r="S833" s="12">
        <f t="shared" si="76"/>
        <v>40994.208333333336</v>
      </c>
      <c r="T833" s="12">
        <f t="shared" si="77"/>
        <v>41028.208333333336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6">
        <f t="shared" si="72"/>
        <v>315.18</v>
      </c>
      <c r="P834" s="8">
        <f t="shared" si="73"/>
        <v>104.97764070932922</v>
      </c>
      <c r="Q834" t="str">
        <f t="shared" si="74"/>
        <v>publishing</v>
      </c>
      <c r="R834" t="str">
        <f t="shared" si="75"/>
        <v>translations</v>
      </c>
      <c r="S834" s="12">
        <f t="shared" si="76"/>
        <v>42299.208333333328</v>
      </c>
      <c r="T834" s="12">
        <f t="shared" si="77"/>
        <v>42333.25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6">
        <f t="shared" ref="O835:O898" si="78">ROUND(((E835/D835)*100), 2)</f>
        <v>157.69</v>
      </c>
      <c r="P835" s="8">
        <f t="shared" ref="P835:P898" si="79">IFERROR((AVERAGE(E835/G835)), 0)</f>
        <v>64.987878787878785</v>
      </c>
      <c r="Q835" t="str">
        <f t="shared" ref="Q835:Q898" si="80">LEFT(N835, SEARCH("/", N835)-1)</f>
        <v>publishing</v>
      </c>
      <c r="R835" t="str">
        <f t="shared" ref="R835:R898" si="81">RIGHT(N835,LEN(N835)-SEARCH("/", N835))</f>
        <v>translations</v>
      </c>
      <c r="S835" s="12">
        <f t="shared" ref="S835:S898" si="82" xml:space="preserve"> (((J835/60)/60)/24)+DATE(1970,1,1)</f>
        <v>40588.25</v>
      </c>
      <c r="T835" s="12">
        <f t="shared" ref="T835:T898" si="83" xml:space="preserve"> (((K835/60)/60)/24)+DATE(1970,1,1)</f>
        <v>40599.25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6">
        <f t="shared" si="78"/>
        <v>153.81</v>
      </c>
      <c r="P836" s="8">
        <f t="shared" si="79"/>
        <v>94.352941176470594</v>
      </c>
      <c r="Q836" t="str">
        <f t="shared" si="80"/>
        <v>theater</v>
      </c>
      <c r="R836" t="str">
        <f t="shared" si="81"/>
        <v>plays</v>
      </c>
      <c r="S836" s="12">
        <f t="shared" si="82"/>
        <v>41448.208333333336</v>
      </c>
      <c r="T836" s="12">
        <f t="shared" si="83"/>
        <v>41454.208333333336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6">
        <f t="shared" si="78"/>
        <v>89.74</v>
      </c>
      <c r="P837" s="8">
        <f t="shared" si="79"/>
        <v>44.001706484641637</v>
      </c>
      <c r="Q837" t="str">
        <f t="shared" si="80"/>
        <v>technology</v>
      </c>
      <c r="R837" t="str">
        <f t="shared" si="81"/>
        <v>web</v>
      </c>
      <c r="S837" s="12">
        <f t="shared" si="82"/>
        <v>42063.25</v>
      </c>
      <c r="T837" s="12">
        <f t="shared" si="83"/>
        <v>42069.25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6">
        <f t="shared" si="78"/>
        <v>75.14</v>
      </c>
      <c r="P838" s="8">
        <f t="shared" si="79"/>
        <v>64.744680851063833</v>
      </c>
      <c r="Q838" t="str">
        <f t="shared" si="80"/>
        <v>music</v>
      </c>
      <c r="R838" t="str">
        <f t="shared" si="81"/>
        <v>indie rock</v>
      </c>
      <c r="S838" s="12">
        <f t="shared" si="82"/>
        <v>40214.25</v>
      </c>
      <c r="T838" s="12">
        <f t="shared" si="83"/>
        <v>40225.25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6">
        <f t="shared" si="78"/>
        <v>852.88</v>
      </c>
      <c r="P839" s="8">
        <f t="shared" si="79"/>
        <v>84.00667779632721</v>
      </c>
      <c r="Q839" t="str">
        <f t="shared" si="80"/>
        <v>music</v>
      </c>
      <c r="R839" t="str">
        <f t="shared" si="81"/>
        <v>jazz</v>
      </c>
      <c r="S839" s="12">
        <f t="shared" si="82"/>
        <v>40629.208333333336</v>
      </c>
      <c r="T839" s="12">
        <f t="shared" si="83"/>
        <v>40683.208333333336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6">
        <f t="shared" si="78"/>
        <v>138.91</v>
      </c>
      <c r="P840" s="8">
        <f t="shared" si="79"/>
        <v>34.061302681992338</v>
      </c>
      <c r="Q840" t="str">
        <f t="shared" si="80"/>
        <v>theater</v>
      </c>
      <c r="R840" t="str">
        <f t="shared" si="81"/>
        <v>plays</v>
      </c>
      <c r="S840" s="12">
        <f t="shared" si="82"/>
        <v>43370.208333333328</v>
      </c>
      <c r="T840" s="12">
        <f t="shared" si="83"/>
        <v>43379.208333333328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6">
        <f t="shared" si="78"/>
        <v>190.18</v>
      </c>
      <c r="P841" s="8">
        <f t="shared" si="79"/>
        <v>93.273885350318466</v>
      </c>
      <c r="Q841" t="str">
        <f t="shared" si="80"/>
        <v>film &amp; video</v>
      </c>
      <c r="R841" t="str">
        <f t="shared" si="81"/>
        <v>documentary</v>
      </c>
      <c r="S841" s="12">
        <f t="shared" si="82"/>
        <v>41715.208333333336</v>
      </c>
      <c r="T841" s="12">
        <f t="shared" si="83"/>
        <v>41760.208333333336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6">
        <f t="shared" si="78"/>
        <v>100.24</v>
      </c>
      <c r="P842" s="8">
        <f t="shared" si="79"/>
        <v>32.998301726577978</v>
      </c>
      <c r="Q842" t="str">
        <f t="shared" si="80"/>
        <v>theater</v>
      </c>
      <c r="R842" t="str">
        <f t="shared" si="81"/>
        <v>plays</v>
      </c>
      <c r="S842" s="12">
        <f t="shared" si="82"/>
        <v>41836.208333333336</v>
      </c>
      <c r="T842" s="12">
        <f t="shared" si="83"/>
        <v>41838.208333333336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6">
        <f t="shared" si="78"/>
        <v>142.76</v>
      </c>
      <c r="P843" s="8">
        <f t="shared" si="79"/>
        <v>83.812903225806451</v>
      </c>
      <c r="Q843" t="str">
        <f t="shared" si="80"/>
        <v>technology</v>
      </c>
      <c r="R843" t="str">
        <f t="shared" si="81"/>
        <v>web</v>
      </c>
      <c r="S843" s="12">
        <f t="shared" si="82"/>
        <v>42419.25</v>
      </c>
      <c r="T843" s="12">
        <f t="shared" si="83"/>
        <v>42435.25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6">
        <f t="shared" si="78"/>
        <v>563.13</v>
      </c>
      <c r="P844" s="8">
        <f t="shared" si="79"/>
        <v>63.992424242424242</v>
      </c>
      <c r="Q844" t="str">
        <f t="shared" si="80"/>
        <v>technology</v>
      </c>
      <c r="R844" t="str">
        <f t="shared" si="81"/>
        <v>wearables</v>
      </c>
      <c r="S844" s="12">
        <f t="shared" si="82"/>
        <v>43266.208333333328</v>
      </c>
      <c r="T844" s="12">
        <f t="shared" si="83"/>
        <v>43269.208333333328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6">
        <f t="shared" si="78"/>
        <v>30.72</v>
      </c>
      <c r="P845" s="8">
        <f t="shared" si="79"/>
        <v>81.909090909090907</v>
      </c>
      <c r="Q845" t="str">
        <f t="shared" si="80"/>
        <v>photography</v>
      </c>
      <c r="R845" t="str">
        <f t="shared" si="81"/>
        <v>photography books</v>
      </c>
      <c r="S845" s="12">
        <f t="shared" si="82"/>
        <v>43338.208333333328</v>
      </c>
      <c r="T845" s="12">
        <f t="shared" si="83"/>
        <v>43344.208333333328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6">
        <f t="shared" si="78"/>
        <v>99.4</v>
      </c>
      <c r="P846" s="8">
        <f t="shared" si="79"/>
        <v>93.053191489361708</v>
      </c>
      <c r="Q846" t="str">
        <f t="shared" si="80"/>
        <v>film &amp; video</v>
      </c>
      <c r="R846" t="str">
        <f t="shared" si="81"/>
        <v>documentary</v>
      </c>
      <c r="S846" s="12">
        <f t="shared" si="82"/>
        <v>40930.25</v>
      </c>
      <c r="T846" s="12">
        <f t="shared" si="83"/>
        <v>40933.25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6">
        <f t="shared" si="78"/>
        <v>197.55</v>
      </c>
      <c r="P847" s="8">
        <f t="shared" si="79"/>
        <v>101.98449039881831</v>
      </c>
      <c r="Q847" t="str">
        <f t="shared" si="80"/>
        <v>technology</v>
      </c>
      <c r="R847" t="str">
        <f t="shared" si="81"/>
        <v>web</v>
      </c>
      <c r="S847" s="12">
        <f t="shared" si="82"/>
        <v>43235.208333333328</v>
      </c>
      <c r="T847" s="12">
        <f t="shared" si="83"/>
        <v>43272.208333333328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6">
        <f t="shared" si="78"/>
        <v>508.5</v>
      </c>
      <c r="P848" s="8">
        <f t="shared" si="79"/>
        <v>105.9375</v>
      </c>
      <c r="Q848" t="str">
        <f t="shared" si="80"/>
        <v>technology</v>
      </c>
      <c r="R848" t="str">
        <f t="shared" si="81"/>
        <v>web</v>
      </c>
      <c r="S848" s="12">
        <f t="shared" si="82"/>
        <v>43302.208333333328</v>
      </c>
      <c r="T848" s="12">
        <f t="shared" si="83"/>
        <v>43338.208333333328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6">
        <f t="shared" si="78"/>
        <v>237.74</v>
      </c>
      <c r="P849" s="8">
        <f t="shared" si="79"/>
        <v>101.58181818181818</v>
      </c>
      <c r="Q849" t="str">
        <f t="shared" si="80"/>
        <v>food</v>
      </c>
      <c r="R849" t="str">
        <f t="shared" si="81"/>
        <v>food trucks</v>
      </c>
      <c r="S849" s="12">
        <f t="shared" si="82"/>
        <v>43107.25</v>
      </c>
      <c r="T849" s="12">
        <f t="shared" si="83"/>
        <v>43110.25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6">
        <f t="shared" si="78"/>
        <v>338.47</v>
      </c>
      <c r="P850" s="8">
        <f t="shared" si="79"/>
        <v>62.970930232558139</v>
      </c>
      <c r="Q850" t="str">
        <f t="shared" si="80"/>
        <v>film &amp; video</v>
      </c>
      <c r="R850" t="str">
        <f t="shared" si="81"/>
        <v>drama</v>
      </c>
      <c r="S850" s="12">
        <f t="shared" si="82"/>
        <v>40341.208333333336</v>
      </c>
      <c r="T850" s="12">
        <f t="shared" si="83"/>
        <v>40350.208333333336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6">
        <f t="shared" si="78"/>
        <v>133.09</v>
      </c>
      <c r="P851" s="8">
        <f t="shared" si="79"/>
        <v>29.045602605863191</v>
      </c>
      <c r="Q851" t="str">
        <f t="shared" si="80"/>
        <v>music</v>
      </c>
      <c r="R851" t="str">
        <f t="shared" si="81"/>
        <v>indie rock</v>
      </c>
      <c r="S851" s="12">
        <f t="shared" si="82"/>
        <v>40948.25</v>
      </c>
      <c r="T851" s="12">
        <f t="shared" si="83"/>
        <v>40951.25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6">
        <f t="shared" si="78"/>
        <v>1</v>
      </c>
      <c r="P852" s="8">
        <f t="shared" si="79"/>
        <v>1</v>
      </c>
      <c r="Q852" t="str">
        <f t="shared" si="80"/>
        <v>music</v>
      </c>
      <c r="R852" t="str">
        <f t="shared" si="81"/>
        <v>rock</v>
      </c>
      <c r="S852" s="12">
        <f t="shared" si="82"/>
        <v>40866.25</v>
      </c>
      <c r="T852" s="12">
        <f t="shared" si="83"/>
        <v>40881.25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6">
        <f t="shared" si="78"/>
        <v>207.8</v>
      </c>
      <c r="P853" s="8">
        <f t="shared" si="79"/>
        <v>77.924999999999997</v>
      </c>
      <c r="Q853" t="str">
        <f t="shared" si="80"/>
        <v>music</v>
      </c>
      <c r="R853" t="str">
        <f t="shared" si="81"/>
        <v>electric music</v>
      </c>
      <c r="S853" s="12">
        <f t="shared" si="82"/>
        <v>41031.208333333336</v>
      </c>
      <c r="T853" s="12">
        <f t="shared" si="83"/>
        <v>41064.208333333336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6">
        <f t="shared" si="78"/>
        <v>51.12</v>
      </c>
      <c r="P854" s="8">
        <f t="shared" si="79"/>
        <v>80.806451612903231</v>
      </c>
      <c r="Q854" t="str">
        <f t="shared" si="80"/>
        <v>games</v>
      </c>
      <c r="R854" t="str">
        <f t="shared" si="81"/>
        <v>video games</v>
      </c>
      <c r="S854" s="12">
        <f t="shared" si="82"/>
        <v>40740.208333333336</v>
      </c>
      <c r="T854" s="12">
        <f t="shared" si="83"/>
        <v>40750.208333333336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6">
        <f t="shared" si="78"/>
        <v>652.05999999999995</v>
      </c>
      <c r="P855" s="8">
        <f t="shared" si="79"/>
        <v>76.006816632583508</v>
      </c>
      <c r="Q855" t="str">
        <f t="shared" si="80"/>
        <v>music</v>
      </c>
      <c r="R855" t="str">
        <f t="shared" si="81"/>
        <v>indie rock</v>
      </c>
      <c r="S855" s="12">
        <f t="shared" si="82"/>
        <v>40714.208333333336</v>
      </c>
      <c r="T855" s="12">
        <f t="shared" si="83"/>
        <v>40719.208333333336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6">
        <f t="shared" si="78"/>
        <v>113.63</v>
      </c>
      <c r="P856" s="8">
        <f t="shared" si="79"/>
        <v>72.993613824192337</v>
      </c>
      <c r="Q856" t="str">
        <f t="shared" si="80"/>
        <v>publishing</v>
      </c>
      <c r="R856" t="str">
        <f t="shared" si="81"/>
        <v>fiction</v>
      </c>
      <c r="S856" s="12">
        <f t="shared" si="82"/>
        <v>43787.25</v>
      </c>
      <c r="T856" s="12">
        <f t="shared" si="83"/>
        <v>43814.25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6">
        <f t="shared" si="78"/>
        <v>102.38</v>
      </c>
      <c r="P857" s="8">
        <f t="shared" si="79"/>
        <v>53</v>
      </c>
      <c r="Q857" t="str">
        <f t="shared" si="80"/>
        <v>theater</v>
      </c>
      <c r="R857" t="str">
        <f t="shared" si="81"/>
        <v>plays</v>
      </c>
      <c r="S857" s="12">
        <f t="shared" si="82"/>
        <v>40712.208333333336</v>
      </c>
      <c r="T857" s="12">
        <f t="shared" si="83"/>
        <v>40743.208333333336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6">
        <f t="shared" si="78"/>
        <v>356.58</v>
      </c>
      <c r="P858" s="8">
        <f t="shared" si="79"/>
        <v>54.164556962025316</v>
      </c>
      <c r="Q858" t="str">
        <f t="shared" si="80"/>
        <v>food</v>
      </c>
      <c r="R858" t="str">
        <f t="shared" si="81"/>
        <v>food trucks</v>
      </c>
      <c r="S858" s="12">
        <f t="shared" si="82"/>
        <v>41023.208333333336</v>
      </c>
      <c r="T858" s="12">
        <f t="shared" si="83"/>
        <v>41040.208333333336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6">
        <f t="shared" si="78"/>
        <v>139.87</v>
      </c>
      <c r="P859" s="8">
        <f t="shared" si="79"/>
        <v>32.946666666666665</v>
      </c>
      <c r="Q859" t="str">
        <f t="shared" si="80"/>
        <v>film &amp; video</v>
      </c>
      <c r="R859" t="str">
        <f t="shared" si="81"/>
        <v>shorts</v>
      </c>
      <c r="S859" s="12">
        <f t="shared" si="82"/>
        <v>40944.25</v>
      </c>
      <c r="T859" s="12">
        <f t="shared" si="83"/>
        <v>40967.25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6">
        <f t="shared" si="78"/>
        <v>69.45</v>
      </c>
      <c r="P860" s="8">
        <f t="shared" si="79"/>
        <v>79.371428571428567</v>
      </c>
      <c r="Q860" t="str">
        <f t="shared" si="80"/>
        <v>food</v>
      </c>
      <c r="R860" t="str">
        <f t="shared" si="81"/>
        <v>food trucks</v>
      </c>
      <c r="S860" s="12">
        <f t="shared" si="82"/>
        <v>43211.208333333328</v>
      </c>
      <c r="T860" s="12">
        <f t="shared" si="83"/>
        <v>43218.208333333328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6">
        <f t="shared" si="78"/>
        <v>35.53</v>
      </c>
      <c r="P861" s="8">
        <f t="shared" si="79"/>
        <v>41.174603174603178</v>
      </c>
      <c r="Q861" t="str">
        <f t="shared" si="80"/>
        <v>theater</v>
      </c>
      <c r="R861" t="str">
        <f t="shared" si="81"/>
        <v>plays</v>
      </c>
      <c r="S861" s="12">
        <f t="shared" si="82"/>
        <v>41334.25</v>
      </c>
      <c r="T861" s="12">
        <f t="shared" si="83"/>
        <v>41352.208333333336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6">
        <f t="shared" si="78"/>
        <v>251.65</v>
      </c>
      <c r="P862" s="8">
        <f t="shared" si="79"/>
        <v>77.430769230769229</v>
      </c>
      <c r="Q862" t="str">
        <f t="shared" si="80"/>
        <v>technology</v>
      </c>
      <c r="R862" t="str">
        <f t="shared" si="81"/>
        <v>wearables</v>
      </c>
      <c r="S862" s="12">
        <f t="shared" si="82"/>
        <v>43515.25</v>
      </c>
      <c r="T862" s="12">
        <f t="shared" si="83"/>
        <v>43525.25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6">
        <f t="shared" si="78"/>
        <v>105.88</v>
      </c>
      <c r="P863" s="8">
        <f t="shared" si="79"/>
        <v>57.159509202453989</v>
      </c>
      <c r="Q863" t="str">
        <f t="shared" si="80"/>
        <v>theater</v>
      </c>
      <c r="R863" t="str">
        <f t="shared" si="81"/>
        <v>plays</v>
      </c>
      <c r="S863" s="12">
        <f t="shared" si="82"/>
        <v>40258.208333333336</v>
      </c>
      <c r="T863" s="12">
        <f t="shared" si="83"/>
        <v>40266.208333333336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6">
        <f t="shared" si="78"/>
        <v>187.43</v>
      </c>
      <c r="P864" s="8">
        <f t="shared" si="79"/>
        <v>77.17647058823529</v>
      </c>
      <c r="Q864" t="str">
        <f t="shared" si="80"/>
        <v>theater</v>
      </c>
      <c r="R864" t="str">
        <f t="shared" si="81"/>
        <v>plays</v>
      </c>
      <c r="S864" s="12">
        <f t="shared" si="82"/>
        <v>40756.208333333336</v>
      </c>
      <c r="T864" s="12">
        <f t="shared" si="83"/>
        <v>40760.208333333336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6">
        <f t="shared" si="78"/>
        <v>386.79</v>
      </c>
      <c r="P865" s="8">
        <f t="shared" si="79"/>
        <v>24.953917050691246</v>
      </c>
      <c r="Q865" t="str">
        <f t="shared" si="80"/>
        <v>film &amp; video</v>
      </c>
      <c r="R865" t="str">
        <f t="shared" si="81"/>
        <v>television</v>
      </c>
      <c r="S865" s="12">
        <f t="shared" si="82"/>
        <v>42172.208333333328</v>
      </c>
      <c r="T865" s="12">
        <f t="shared" si="83"/>
        <v>42195.208333333328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6">
        <f t="shared" si="78"/>
        <v>347.07</v>
      </c>
      <c r="P866" s="8">
        <f t="shared" si="79"/>
        <v>97.18</v>
      </c>
      <c r="Q866" t="str">
        <f t="shared" si="80"/>
        <v>film &amp; video</v>
      </c>
      <c r="R866" t="str">
        <f t="shared" si="81"/>
        <v>shorts</v>
      </c>
      <c r="S866" s="12">
        <f t="shared" si="82"/>
        <v>42601.208333333328</v>
      </c>
      <c r="T866" s="12">
        <f t="shared" si="83"/>
        <v>42606.208333333328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6">
        <f t="shared" si="78"/>
        <v>185.82</v>
      </c>
      <c r="P867" s="8">
        <f t="shared" si="79"/>
        <v>46.000916870415651</v>
      </c>
      <c r="Q867" t="str">
        <f t="shared" si="80"/>
        <v>theater</v>
      </c>
      <c r="R867" t="str">
        <f t="shared" si="81"/>
        <v>plays</v>
      </c>
      <c r="S867" s="12">
        <f t="shared" si="82"/>
        <v>41897.208333333336</v>
      </c>
      <c r="T867" s="12">
        <f t="shared" si="83"/>
        <v>41906.208333333336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6">
        <f t="shared" si="78"/>
        <v>43.24</v>
      </c>
      <c r="P868" s="8">
        <f t="shared" si="79"/>
        <v>88.023385300668153</v>
      </c>
      <c r="Q868" t="str">
        <f t="shared" si="80"/>
        <v>photography</v>
      </c>
      <c r="R868" t="str">
        <f t="shared" si="81"/>
        <v>photography books</v>
      </c>
      <c r="S868" s="12">
        <f t="shared" si="82"/>
        <v>40671.208333333336</v>
      </c>
      <c r="T868" s="12">
        <f t="shared" si="83"/>
        <v>40672.208333333336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6">
        <f t="shared" si="78"/>
        <v>162.44</v>
      </c>
      <c r="P869" s="8">
        <f t="shared" si="79"/>
        <v>25.99</v>
      </c>
      <c r="Q869" t="str">
        <f t="shared" si="80"/>
        <v>food</v>
      </c>
      <c r="R869" t="str">
        <f t="shared" si="81"/>
        <v>food trucks</v>
      </c>
      <c r="S869" s="12">
        <f t="shared" si="82"/>
        <v>43382.208333333328</v>
      </c>
      <c r="T869" s="12">
        <f t="shared" si="83"/>
        <v>43388.208333333328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6">
        <f t="shared" si="78"/>
        <v>184.84</v>
      </c>
      <c r="P870" s="8">
        <f t="shared" si="79"/>
        <v>102.69047619047619</v>
      </c>
      <c r="Q870" t="str">
        <f t="shared" si="80"/>
        <v>theater</v>
      </c>
      <c r="R870" t="str">
        <f t="shared" si="81"/>
        <v>plays</v>
      </c>
      <c r="S870" s="12">
        <f t="shared" si="82"/>
        <v>41559.208333333336</v>
      </c>
      <c r="T870" s="12">
        <f t="shared" si="83"/>
        <v>41570.208333333336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6">
        <f t="shared" si="78"/>
        <v>23.7</v>
      </c>
      <c r="P871" s="8">
        <f t="shared" si="79"/>
        <v>72.958174904942965</v>
      </c>
      <c r="Q871" t="str">
        <f t="shared" si="80"/>
        <v>film &amp; video</v>
      </c>
      <c r="R871" t="str">
        <f t="shared" si="81"/>
        <v>drama</v>
      </c>
      <c r="S871" s="12">
        <f t="shared" si="82"/>
        <v>40350.208333333336</v>
      </c>
      <c r="T871" s="12">
        <f t="shared" si="83"/>
        <v>40364.208333333336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6">
        <f t="shared" si="78"/>
        <v>89.87</v>
      </c>
      <c r="P872" s="8">
        <f t="shared" si="79"/>
        <v>57.190082644628099</v>
      </c>
      <c r="Q872" t="str">
        <f t="shared" si="80"/>
        <v>theater</v>
      </c>
      <c r="R872" t="str">
        <f t="shared" si="81"/>
        <v>plays</v>
      </c>
      <c r="S872" s="12">
        <f t="shared" si="82"/>
        <v>42240.208333333328</v>
      </c>
      <c r="T872" s="12">
        <f t="shared" si="83"/>
        <v>42265.208333333328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6">
        <f t="shared" si="78"/>
        <v>272.60000000000002</v>
      </c>
      <c r="P873" s="8">
        <f t="shared" si="79"/>
        <v>84.013793103448279</v>
      </c>
      <c r="Q873" t="str">
        <f t="shared" si="80"/>
        <v>theater</v>
      </c>
      <c r="R873" t="str">
        <f t="shared" si="81"/>
        <v>plays</v>
      </c>
      <c r="S873" s="12">
        <f t="shared" si="82"/>
        <v>43040.208333333328</v>
      </c>
      <c r="T873" s="12">
        <f t="shared" si="83"/>
        <v>43058.25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6">
        <f t="shared" si="78"/>
        <v>170.04</v>
      </c>
      <c r="P874" s="8">
        <f t="shared" si="79"/>
        <v>98.666666666666671</v>
      </c>
      <c r="Q874" t="str">
        <f t="shared" si="80"/>
        <v>film &amp; video</v>
      </c>
      <c r="R874" t="str">
        <f t="shared" si="81"/>
        <v>science fiction</v>
      </c>
      <c r="S874" s="12">
        <f t="shared" si="82"/>
        <v>43346.208333333328</v>
      </c>
      <c r="T874" s="12">
        <f t="shared" si="83"/>
        <v>43351.208333333328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6">
        <f t="shared" si="78"/>
        <v>188.29</v>
      </c>
      <c r="P875" s="8">
        <f t="shared" si="79"/>
        <v>42.007419183889773</v>
      </c>
      <c r="Q875" t="str">
        <f t="shared" si="80"/>
        <v>photography</v>
      </c>
      <c r="R875" t="str">
        <f t="shared" si="81"/>
        <v>photography books</v>
      </c>
      <c r="S875" s="12">
        <f t="shared" si="82"/>
        <v>41647.25</v>
      </c>
      <c r="T875" s="12">
        <f t="shared" si="83"/>
        <v>41652.25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6">
        <f t="shared" si="78"/>
        <v>346.94</v>
      </c>
      <c r="P876" s="8">
        <f t="shared" si="79"/>
        <v>32.002753556677376</v>
      </c>
      <c r="Q876" t="str">
        <f t="shared" si="80"/>
        <v>photography</v>
      </c>
      <c r="R876" t="str">
        <f t="shared" si="81"/>
        <v>photography books</v>
      </c>
      <c r="S876" s="12">
        <f t="shared" si="82"/>
        <v>40291.208333333336</v>
      </c>
      <c r="T876" s="12">
        <f t="shared" si="83"/>
        <v>40329.208333333336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6">
        <f t="shared" si="78"/>
        <v>69.180000000000007</v>
      </c>
      <c r="P877" s="8">
        <f t="shared" si="79"/>
        <v>81.567164179104481</v>
      </c>
      <c r="Q877" t="str">
        <f t="shared" si="80"/>
        <v>music</v>
      </c>
      <c r="R877" t="str">
        <f t="shared" si="81"/>
        <v>rock</v>
      </c>
      <c r="S877" s="12">
        <f t="shared" si="82"/>
        <v>40556.25</v>
      </c>
      <c r="T877" s="12">
        <f t="shared" si="83"/>
        <v>40557.25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6">
        <f t="shared" si="78"/>
        <v>25.43</v>
      </c>
      <c r="P878" s="8">
        <f t="shared" si="79"/>
        <v>37.035087719298247</v>
      </c>
      <c r="Q878" t="str">
        <f t="shared" si="80"/>
        <v>photography</v>
      </c>
      <c r="R878" t="str">
        <f t="shared" si="81"/>
        <v>photography books</v>
      </c>
      <c r="S878" s="12">
        <f t="shared" si="82"/>
        <v>43624.208333333328</v>
      </c>
      <c r="T878" s="12">
        <f t="shared" si="83"/>
        <v>43648.208333333328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6">
        <f t="shared" si="78"/>
        <v>77.400000000000006</v>
      </c>
      <c r="P879" s="8">
        <f t="shared" si="79"/>
        <v>103.033360455655</v>
      </c>
      <c r="Q879" t="str">
        <f t="shared" si="80"/>
        <v>food</v>
      </c>
      <c r="R879" t="str">
        <f t="shared" si="81"/>
        <v>food trucks</v>
      </c>
      <c r="S879" s="12">
        <f t="shared" si="82"/>
        <v>42577.208333333328</v>
      </c>
      <c r="T879" s="12">
        <f t="shared" si="83"/>
        <v>42578.208333333328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6">
        <f t="shared" si="78"/>
        <v>37.479999999999997</v>
      </c>
      <c r="P880" s="8">
        <f t="shared" si="79"/>
        <v>84.333333333333329</v>
      </c>
      <c r="Q880" t="str">
        <f t="shared" si="80"/>
        <v>music</v>
      </c>
      <c r="R880" t="str">
        <f t="shared" si="81"/>
        <v>metal</v>
      </c>
      <c r="S880" s="12">
        <f t="shared" si="82"/>
        <v>43845.25</v>
      </c>
      <c r="T880" s="12">
        <f t="shared" si="83"/>
        <v>43869.25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6">
        <f t="shared" si="78"/>
        <v>543.79999999999995</v>
      </c>
      <c r="P881" s="8">
        <f t="shared" si="79"/>
        <v>102.60377358490567</v>
      </c>
      <c r="Q881" t="str">
        <f t="shared" si="80"/>
        <v>publishing</v>
      </c>
      <c r="R881" t="str">
        <f t="shared" si="81"/>
        <v>nonfiction</v>
      </c>
      <c r="S881" s="12">
        <f t="shared" si="82"/>
        <v>42788.25</v>
      </c>
      <c r="T881" s="12">
        <f t="shared" si="83"/>
        <v>42797.25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6">
        <f t="shared" si="78"/>
        <v>228.52</v>
      </c>
      <c r="P882" s="8">
        <f t="shared" si="79"/>
        <v>79.992129246064621</v>
      </c>
      <c r="Q882" t="str">
        <f t="shared" si="80"/>
        <v>music</v>
      </c>
      <c r="R882" t="str">
        <f t="shared" si="81"/>
        <v>electric music</v>
      </c>
      <c r="S882" s="12">
        <f t="shared" si="82"/>
        <v>43667.208333333328</v>
      </c>
      <c r="T882" s="12">
        <f t="shared" si="83"/>
        <v>43669.208333333328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6">
        <f t="shared" si="78"/>
        <v>38.950000000000003</v>
      </c>
      <c r="P883" s="8">
        <f t="shared" si="79"/>
        <v>70.055309734513273</v>
      </c>
      <c r="Q883" t="str">
        <f t="shared" si="80"/>
        <v>theater</v>
      </c>
      <c r="R883" t="str">
        <f t="shared" si="81"/>
        <v>plays</v>
      </c>
      <c r="S883" s="12">
        <f t="shared" si="82"/>
        <v>42194.208333333328</v>
      </c>
      <c r="T883" s="12">
        <f t="shared" si="83"/>
        <v>42223.208333333328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6">
        <f t="shared" si="78"/>
        <v>370</v>
      </c>
      <c r="P884" s="8">
        <f t="shared" si="79"/>
        <v>37</v>
      </c>
      <c r="Q884" t="str">
        <f t="shared" si="80"/>
        <v>theater</v>
      </c>
      <c r="R884" t="str">
        <f t="shared" si="81"/>
        <v>plays</v>
      </c>
      <c r="S884" s="12">
        <f t="shared" si="82"/>
        <v>42025.25</v>
      </c>
      <c r="T884" s="12">
        <f t="shared" si="83"/>
        <v>42029.25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6">
        <f t="shared" si="78"/>
        <v>237.91</v>
      </c>
      <c r="P885" s="8">
        <f t="shared" si="79"/>
        <v>41.911917098445599</v>
      </c>
      <c r="Q885" t="str">
        <f t="shared" si="80"/>
        <v>film &amp; video</v>
      </c>
      <c r="R885" t="str">
        <f t="shared" si="81"/>
        <v>shorts</v>
      </c>
      <c r="S885" s="12">
        <f t="shared" si="82"/>
        <v>40323.208333333336</v>
      </c>
      <c r="T885" s="12">
        <f t="shared" si="83"/>
        <v>40359.208333333336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6">
        <f t="shared" si="78"/>
        <v>64.040000000000006</v>
      </c>
      <c r="P886" s="8">
        <f t="shared" si="79"/>
        <v>57.992576882290564</v>
      </c>
      <c r="Q886" t="str">
        <f t="shared" si="80"/>
        <v>theater</v>
      </c>
      <c r="R886" t="str">
        <f t="shared" si="81"/>
        <v>plays</v>
      </c>
      <c r="S886" s="12">
        <f t="shared" si="82"/>
        <v>41763.208333333336</v>
      </c>
      <c r="T886" s="12">
        <f t="shared" si="83"/>
        <v>41765.208333333336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6">
        <f t="shared" si="78"/>
        <v>118.28</v>
      </c>
      <c r="P887" s="8">
        <f t="shared" si="79"/>
        <v>40.942307692307693</v>
      </c>
      <c r="Q887" t="str">
        <f t="shared" si="80"/>
        <v>theater</v>
      </c>
      <c r="R887" t="str">
        <f t="shared" si="81"/>
        <v>plays</v>
      </c>
      <c r="S887" s="12">
        <f t="shared" si="82"/>
        <v>40335.208333333336</v>
      </c>
      <c r="T887" s="12">
        <f t="shared" si="83"/>
        <v>40373.208333333336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6">
        <f t="shared" si="78"/>
        <v>84.82</v>
      </c>
      <c r="P888" s="8">
        <f t="shared" si="79"/>
        <v>69.9972602739726</v>
      </c>
      <c r="Q888" t="str">
        <f t="shared" si="80"/>
        <v>music</v>
      </c>
      <c r="R888" t="str">
        <f t="shared" si="81"/>
        <v>indie rock</v>
      </c>
      <c r="S888" s="12">
        <f t="shared" si="82"/>
        <v>40416.208333333336</v>
      </c>
      <c r="T888" s="12">
        <f t="shared" si="83"/>
        <v>40434.208333333336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6">
        <f t="shared" si="78"/>
        <v>29.35</v>
      </c>
      <c r="P889" s="8">
        <f t="shared" si="79"/>
        <v>73.838709677419359</v>
      </c>
      <c r="Q889" t="str">
        <f t="shared" si="80"/>
        <v>theater</v>
      </c>
      <c r="R889" t="str">
        <f t="shared" si="81"/>
        <v>plays</v>
      </c>
      <c r="S889" s="12">
        <f t="shared" si="82"/>
        <v>42202.208333333328</v>
      </c>
      <c r="T889" s="12">
        <f t="shared" si="83"/>
        <v>42249.208333333328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6">
        <f t="shared" si="78"/>
        <v>209.9</v>
      </c>
      <c r="P890" s="8">
        <f t="shared" si="79"/>
        <v>41.979310344827589</v>
      </c>
      <c r="Q890" t="str">
        <f t="shared" si="80"/>
        <v>theater</v>
      </c>
      <c r="R890" t="str">
        <f t="shared" si="81"/>
        <v>plays</v>
      </c>
      <c r="S890" s="12">
        <f t="shared" si="82"/>
        <v>42836.208333333328</v>
      </c>
      <c r="T890" s="12">
        <f t="shared" si="83"/>
        <v>42855.208333333328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6">
        <f t="shared" si="78"/>
        <v>169.79</v>
      </c>
      <c r="P891" s="8">
        <f t="shared" si="79"/>
        <v>77.93442622950819</v>
      </c>
      <c r="Q891" t="str">
        <f t="shared" si="80"/>
        <v>music</v>
      </c>
      <c r="R891" t="str">
        <f t="shared" si="81"/>
        <v>electric music</v>
      </c>
      <c r="S891" s="12">
        <f t="shared" si="82"/>
        <v>41710.208333333336</v>
      </c>
      <c r="T891" s="12">
        <f t="shared" si="83"/>
        <v>41717.208333333336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6">
        <f t="shared" si="78"/>
        <v>115.96</v>
      </c>
      <c r="P892" s="8">
        <f t="shared" si="79"/>
        <v>106.01972789115646</v>
      </c>
      <c r="Q892" t="str">
        <f t="shared" si="80"/>
        <v>music</v>
      </c>
      <c r="R892" t="str">
        <f t="shared" si="81"/>
        <v>indie rock</v>
      </c>
      <c r="S892" s="12">
        <f t="shared" si="82"/>
        <v>43640.208333333328</v>
      </c>
      <c r="T892" s="12">
        <f t="shared" si="83"/>
        <v>43641.208333333328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6">
        <f t="shared" si="78"/>
        <v>258.60000000000002</v>
      </c>
      <c r="P893" s="8">
        <f t="shared" si="79"/>
        <v>47.018181818181816</v>
      </c>
      <c r="Q893" t="str">
        <f t="shared" si="80"/>
        <v>film &amp; video</v>
      </c>
      <c r="R893" t="str">
        <f t="shared" si="81"/>
        <v>documentary</v>
      </c>
      <c r="S893" s="12">
        <f t="shared" si="82"/>
        <v>40880.25</v>
      </c>
      <c r="T893" s="12">
        <f t="shared" si="83"/>
        <v>40924.25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6">
        <f t="shared" si="78"/>
        <v>230.58</v>
      </c>
      <c r="P894" s="8">
        <f t="shared" si="79"/>
        <v>76.016483516483518</v>
      </c>
      <c r="Q894" t="str">
        <f t="shared" si="80"/>
        <v>publishing</v>
      </c>
      <c r="R894" t="str">
        <f t="shared" si="81"/>
        <v>translations</v>
      </c>
      <c r="S894" s="12">
        <f t="shared" si="82"/>
        <v>40319.208333333336</v>
      </c>
      <c r="T894" s="12">
        <f t="shared" si="83"/>
        <v>40360.208333333336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6">
        <f t="shared" si="78"/>
        <v>128.21</v>
      </c>
      <c r="P895" s="8">
        <f t="shared" si="79"/>
        <v>54.120603015075375</v>
      </c>
      <c r="Q895" t="str">
        <f t="shared" si="80"/>
        <v>film &amp; video</v>
      </c>
      <c r="R895" t="str">
        <f t="shared" si="81"/>
        <v>documentary</v>
      </c>
      <c r="S895" s="12">
        <f t="shared" si="82"/>
        <v>42170.208333333328</v>
      </c>
      <c r="T895" s="12">
        <f t="shared" si="83"/>
        <v>42174.208333333328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6">
        <f t="shared" si="78"/>
        <v>188.71</v>
      </c>
      <c r="P896" s="8">
        <f t="shared" si="79"/>
        <v>57.285714285714285</v>
      </c>
      <c r="Q896" t="str">
        <f t="shared" si="80"/>
        <v>film &amp; video</v>
      </c>
      <c r="R896" t="str">
        <f t="shared" si="81"/>
        <v>television</v>
      </c>
      <c r="S896" s="12">
        <f t="shared" si="82"/>
        <v>41466.208333333336</v>
      </c>
      <c r="T896" s="12">
        <f t="shared" si="83"/>
        <v>41496.208333333336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6">
        <f t="shared" si="78"/>
        <v>6.95</v>
      </c>
      <c r="P897" s="8">
        <f t="shared" si="79"/>
        <v>103.81308411214954</v>
      </c>
      <c r="Q897" t="str">
        <f t="shared" si="80"/>
        <v>theater</v>
      </c>
      <c r="R897" t="str">
        <f t="shared" si="81"/>
        <v>plays</v>
      </c>
      <c r="S897" s="12">
        <f t="shared" si="82"/>
        <v>43134.25</v>
      </c>
      <c r="T897" s="12">
        <f t="shared" si="83"/>
        <v>43143.25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6">
        <f t="shared" si="78"/>
        <v>774.43</v>
      </c>
      <c r="P898" s="8">
        <f t="shared" si="79"/>
        <v>105.02602739726028</v>
      </c>
      <c r="Q898" t="str">
        <f t="shared" si="80"/>
        <v>food</v>
      </c>
      <c r="R898" t="str">
        <f t="shared" si="81"/>
        <v>food trucks</v>
      </c>
      <c r="S898" s="12">
        <f t="shared" si="82"/>
        <v>40738.208333333336</v>
      </c>
      <c r="T898" s="12">
        <f t="shared" si="83"/>
        <v>40741.208333333336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6">
        <f t="shared" ref="O899:O962" si="84">ROUND(((E899/D899)*100), 2)</f>
        <v>27.69</v>
      </c>
      <c r="P899" s="8">
        <f t="shared" ref="P899:P962" si="85">IFERROR((AVERAGE(E899/G899)), 0)</f>
        <v>90.259259259259252</v>
      </c>
      <c r="Q899" t="str">
        <f t="shared" ref="Q899:Q962" si="86">LEFT(N899, SEARCH("/", N899)-1)</f>
        <v>theater</v>
      </c>
      <c r="R899" t="str">
        <f t="shared" ref="R899:R962" si="87">RIGHT(N899,LEN(N899)-SEARCH("/", N899))</f>
        <v>plays</v>
      </c>
      <c r="S899" s="12">
        <f t="shared" ref="S899:S962" si="88" xml:space="preserve"> (((J899/60)/60)/24)+DATE(1970,1,1)</f>
        <v>43583.208333333328</v>
      </c>
      <c r="T899" s="12">
        <f t="shared" ref="T899:T962" si="89" xml:space="preserve"> (((K899/60)/60)/24)+DATE(1970,1,1)</f>
        <v>43585.208333333328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6">
        <f t="shared" si="84"/>
        <v>52.48</v>
      </c>
      <c r="P900" s="8">
        <f t="shared" si="85"/>
        <v>76.978705978705975</v>
      </c>
      <c r="Q900" t="str">
        <f t="shared" si="86"/>
        <v>film &amp; video</v>
      </c>
      <c r="R900" t="str">
        <f t="shared" si="87"/>
        <v>documentary</v>
      </c>
      <c r="S900" s="12">
        <f t="shared" si="88"/>
        <v>43815.25</v>
      </c>
      <c r="T900" s="12">
        <f t="shared" si="89"/>
        <v>43821.25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6">
        <f t="shared" si="84"/>
        <v>407.1</v>
      </c>
      <c r="P901" s="8">
        <f t="shared" si="85"/>
        <v>102.60162601626017</v>
      </c>
      <c r="Q901" t="str">
        <f t="shared" si="86"/>
        <v>music</v>
      </c>
      <c r="R901" t="str">
        <f t="shared" si="87"/>
        <v>jazz</v>
      </c>
      <c r="S901" s="12">
        <f t="shared" si="88"/>
        <v>41554.208333333336</v>
      </c>
      <c r="T901" s="12">
        <f t="shared" si="89"/>
        <v>41572.208333333336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6">
        <f t="shared" si="84"/>
        <v>2</v>
      </c>
      <c r="P902" s="8">
        <f t="shared" si="85"/>
        <v>2</v>
      </c>
      <c r="Q902" t="str">
        <f t="shared" si="86"/>
        <v>technology</v>
      </c>
      <c r="R902" t="str">
        <f t="shared" si="87"/>
        <v>web</v>
      </c>
      <c r="S902" s="12">
        <f t="shared" si="88"/>
        <v>41901.208333333336</v>
      </c>
      <c r="T902" s="12">
        <f t="shared" si="89"/>
        <v>41902.208333333336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6">
        <f t="shared" si="84"/>
        <v>156.18</v>
      </c>
      <c r="P903" s="8">
        <f t="shared" si="85"/>
        <v>55.0062893081761</v>
      </c>
      <c r="Q903" t="str">
        <f t="shared" si="86"/>
        <v>music</v>
      </c>
      <c r="R903" t="str">
        <f t="shared" si="87"/>
        <v>rock</v>
      </c>
      <c r="S903" s="12">
        <f t="shared" si="88"/>
        <v>43298.208333333328</v>
      </c>
      <c r="T903" s="12">
        <f t="shared" si="89"/>
        <v>43331.208333333328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6">
        <f t="shared" si="84"/>
        <v>252.43</v>
      </c>
      <c r="P904" s="8">
        <f t="shared" si="85"/>
        <v>32.127272727272725</v>
      </c>
      <c r="Q904" t="str">
        <f t="shared" si="86"/>
        <v>technology</v>
      </c>
      <c r="R904" t="str">
        <f t="shared" si="87"/>
        <v>web</v>
      </c>
      <c r="S904" s="12">
        <f t="shared" si="88"/>
        <v>42399.25</v>
      </c>
      <c r="T904" s="12">
        <f t="shared" si="89"/>
        <v>42441.25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6">
        <f t="shared" si="84"/>
        <v>1.73</v>
      </c>
      <c r="P905" s="8">
        <f t="shared" si="85"/>
        <v>50.642857142857146</v>
      </c>
      <c r="Q905" t="str">
        <f t="shared" si="86"/>
        <v>publishing</v>
      </c>
      <c r="R905" t="str">
        <f t="shared" si="87"/>
        <v>nonfiction</v>
      </c>
      <c r="S905" s="12">
        <f t="shared" si="88"/>
        <v>41034.208333333336</v>
      </c>
      <c r="T905" s="12">
        <f t="shared" si="89"/>
        <v>41049.208333333336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6">
        <f t="shared" si="84"/>
        <v>12.23</v>
      </c>
      <c r="P906" s="8">
        <f t="shared" si="85"/>
        <v>49.6875</v>
      </c>
      <c r="Q906" t="str">
        <f t="shared" si="86"/>
        <v>publishing</v>
      </c>
      <c r="R906" t="str">
        <f t="shared" si="87"/>
        <v>radio &amp; podcasts</v>
      </c>
      <c r="S906" s="12">
        <f t="shared" si="88"/>
        <v>41186.208333333336</v>
      </c>
      <c r="T906" s="12">
        <f t="shared" si="89"/>
        <v>41190.208333333336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6">
        <f t="shared" si="84"/>
        <v>163.99</v>
      </c>
      <c r="P907" s="8">
        <f t="shared" si="85"/>
        <v>54.894067796610166</v>
      </c>
      <c r="Q907" t="str">
        <f t="shared" si="86"/>
        <v>theater</v>
      </c>
      <c r="R907" t="str">
        <f t="shared" si="87"/>
        <v>plays</v>
      </c>
      <c r="S907" s="12">
        <f t="shared" si="88"/>
        <v>41536.208333333336</v>
      </c>
      <c r="T907" s="12">
        <f t="shared" si="89"/>
        <v>41539.208333333336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6">
        <f t="shared" si="84"/>
        <v>162.97999999999999</v>
      </c>
      <c r="P908" s="8">
        <f t="shared" si="85"/>
        <v>46.931937172774866</v>
      </c>
      <c r="Q908" t="str">
        <f t="shared" si="86"/>
        <v>film &amp; video</v>
      </c>
      <c r="R908" t="str">
        <f t="shared" si="87"/>
        <v>documentary</v>
      </c>
      <c r="S908" s="12">
        <f t="shared" si="88"/>
        <v>42868.208333333328</v>
      </c>
      <c r="T908" s="12">
        <f t="shared" si="89"/>
        <v>42904.208333333328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6">
        <f t="shared" si="84"/>
        <v>20.25</v>
      </c>
      <c r="P909" s="8">
        <f t="shared" si="85"/>
        <v>44.951219512195124</v>
      </c>
      <c r="Q909" t="str">
        <f t="shared" si="86"/>
        <v>theater</v>
      </c>
      <c r="R909" t="str">
        <f t="shared" si="87"/>
        <v>plays</v>
      </c>
      <c r="S909" s="12">
        <f t="shared" si="88"/>
        <v>40660.208333333336</v>
      </c>
      <c r="T909" s="12">
        <f t="shared" si="89"/>
        <v>40667.208333333336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6">
        <f t="shared" si="84"/>
        <v>319.24</v>
      </c>
      <c r="P910" s="8">
        <f t="shared" si="85"/>
        <v>30.99898322318251</v>
      </c>
      <c r="Q910" t="str">
        <f t="shared" si="86"/>
        <v>games</v>
      </c>
      <c r="R910" t="str">
        <f t="shared" si="87"/>
        <v>video games</v>
      </c>
      <c r="S910" s="12">
        <f t="shared" si="88"/>
        <v>41031.208333333336</v>
      </c>
      <c r="T910" s="12">
        <f t="shared" si="89"/>
        <v>41042.208333333336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6">
        <f t="shared" si="84"/>
        <v>478.94</v>
      </c>
      <c r="P911" s="8">
        <f t="shared" si="85"/>
        <v>107.7625</v>
      </c>
      <c r="Q911" t="str">
        <f t="shared" si="86"/>
        <v>theater</v>
      </c>
      <c r="R911" t="str">
        <f t="shared" si="87"/>
        <v>plays</v>
      </c>
      <c r="S911" s="12">
        <f t="shared" si="88"/>
        <v>43255.208333333328</v>
      </c>
      <c r="T911" s="12">
        <f t="shared" si="89"/>
        <v>43282.208333333328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6">
        <f t="shared" si="84"/>
        <v>19.559999999999999</v>
      </c>
      <c r="P912" s="8">
        <f t="shared" si="85"/>
        <v>102.07770270270271</v>
      </c>
      <c r="Q912" t="str">
        <f t="shared" si="86"/>
        <v>theater</v>
      </c>
      <c r="R912" t="str">
        <f t="shared" si="87"/>
        <v>plays</v>
      </c>
      <c r="S912" s="12">
        <f t="shared" si="88"/>
        <v>42026.25</v>
      </c>
      <c r="T912" s="12">
        <f t="shared" si="89"/>
        <v>42027.25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6">
        <f t="shared" si="84"/>
        <v>198.95</v>
      </c>
      <c r="P913" s="8">
        <f t="shared" si="85"/>
        <v>24.976190476190474</v>
      </c>
      <c r="Q913" t="str">
        <f t="shared" si="86"/>
        <v>technology</v>
      </c>
      <c r="R913" t="str">
        <f t="shared" si="87"/>
        <v>web</v>
      </c>
      <c r="S913" s="12">
        <f t="shared" si="88"/>
        <v>43717.208333333328</v>
      </c>
      <c r="T913" s="12">
        <f t="shared" si="89"/>
        <v>43719.208333333328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6">
        <f t="shared" si="84"/>
        <v>795</v>
      </c>
      <c r="P914" s="8">
        <f t="shared" si="85"/>
        <v>79.944134078212286</v>
      </c>
      <c r="Q914" t="str">
        <f t="shared" si="86"/>
        <v>film &amp; video</v>
      </c>
      <c r="R914" t="str">
        <f t="shared" si="87"/>
        <v>drama</v>
      </c>
      <c r="S914" s="12">
        <f t="shared" si="88"/>
        <v>41157.208333333336</v>
      </c>
      <c r="T914" s="12">
        <f t="shared" si="89"/>
        <v>41170.208333333336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6">
        <f t="shared" si="84"/>
        <v>50.62</v>
      </c>
      <c r="P915" s="8">
        <f t="shared" si="85"/>
        <v>67.946462715105156</v>
      </c>
      <c r="Q915" t="str">
        <f t="shared" si="86"/>
        <v>film &amp; video</v>
      </c>
      <c r="R915" t="str">
        <f t="shared" si="87"/>
        <v>drama</v>
      </c>
      <c r="S915" s="12">
        <f t="shared" si="88"/>
        <v>43597.208333333328</v>
      </c>
      <c r="T915" s="12">
        <f t="shared" si="89"/>
        <v>43610.208333333328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6">
        <f t="shared" si="84"/>
        <v>57.44</v>
      </c>
      <c r="P916" s="8">
        <f t="shared" si="85"/>
        <v>26.070921985815602</v>
      </c>
      <c r="Q916" t="str">
        <f t="shared" si="86"/>
        <v>theater</v>
      </c>
      <c r="R916" t="str">
        <f t="shared" si="87"/>
        <v>plays</v>
      </c>
      <c r="S916" s="12">
        <f t="shared" si="88"/>
        <v>41490.208333333336</v>
      </c>
      <c r="T916" s="12">
        <f t="shared" si="89"/>
        <v>41502.208333333336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6">
        <f t="shared" si="84"/>
        <v>155.63</v>
      </c>
      <c r="P917" s="8">
        <f t="shared" si="85"/>
        <v>105.0032154340836</v>
      </c>
      <c r="Q917" t="str">
        <f t="shared" si="86"/>
        <v>film &amp; video</v>
      </c>
      <c r="R917" t="str">
        <f t="shared" si="87"/>
        <v>television</v>
      </c>
      <c r="S917" s="12">
        <f t="shared" si="88"/>
        <v>42976.208333333328</v>
      </c>
      <c r="T917" s="12">
        <f t="shared" si="89"/>
        <v>42985.208333333328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6">
        <f t="shared" si="84"/>
        <v>36.299999999999997</v>
      </c>
      <c r="P918" s="8">
        <f t="shared" si="85"/>
        <v>25.826923076923077</v>
      </c>
      <c r="Q918" t="str">
        <f t="shared" si="86"/>
        <v>photography</v>
      </c>
      <c r="R918" t="str">
        <f t="shared" si="87"/>
        <v>photography books</v>
      </c>
      <c r="S918" s="12">
        <f t="shared" si="88"/>
        <v>41991.25</v>
      </c>
      <c r="T918" s="12">
        <f t="shared" si="89"/>
        <v>42000.25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6">
        <f t="shared" si="84"/>
        <v>58.25</v>
      </c>
      <c r="P919" s="8">
        <f t="shared" si="85"/>
        <v>77.666666666666671</v>
      </c>
      <c r="Q919" t="str">
        <f t="shared" si="86"/>
        <v>film &amp; video</v>
      </c>
      <c r="R919" t="str">
        <f t="shared" si="87"/>
        <v>shorts</v>
      </c>
      <c r="S919" s="12">
        <f t="shared" si="88"/>
        <v>40722.208333333336</v>
      </c>
      <c r="T919" s="12">
        <f t="shared" si="89"/>
        <v>40746.208333333336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6">
        <f t="shared" si="84"/>
        <v>237.39</v>
      </c>
      <c r="P920" s="8">
        <f t="shared" si="85"/>
        <v>57.82692307692308</v>
      </c>
      <c r="Q920" t="str">
        <f t="shared" si="86"/>
        <v>publishing</v>
      </c>
      <c r="R920" t="str">
        <f t="shared" si="87"/>
        <v>radio &amp; podcasts</v>
      </c>
      <c r="S920" s="12">
        <f t="shared" si="88"/>
        <v>41117.208333333336</v>
      </c>
      <c r="T920" s="12">
        <f t="shared" si="89"/>
        <v>41128.208333333336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6">
        <f t="shared" si="84"/>
        <v>58.75</v>
      </c>
      <c r="P921" s="8">
        <f t="shared" si="85"/>
        <v>92.955555555555549</v>
      </c>
      <c r="Q921" t="str">
        <f t="shared" si="86"/>
        <v>theater</v>
      </c>
      <c r="R921" t="str">
        <f t="shared" si="87"/>
        <v>plays</v>
      </c>
      <c r="S921" s="12">
        <f t="shared" si="88"/>
        <v>43022.208333333328</v>
      </c>
      <c r="T921" s="12">
        <f t="shared" si="89"/>
        <v>43054.25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6">
        <f t="shared" si="84"/>
        <v>182.57</v>
      </c>
      <c r="P922" s="8">
        <f t="shared" si="85"/>
        <v>37.945098039215686</v>
      </c>
      <c r="Q922" t="str">
        <f t="shared" si="86"/>
        <v>film &amp; video</v>
      </c>
      <c r="R922" t="str">
        <f t="shared" si="87"/>
        <v>animation</v>
      </c>
      <c r="S922" s="12">
        <f t="shared" si="88"/>
        <v>43503.25</v>
      </c>
      <c r="T922" s="12">
        <f t="shared" si="89"/>
        <v>43523.25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6">
        <f t="shared" si="84"/>
        <v>0.75</v>
      </c>
      <c r="P923" s="8">
        <f t="shared" si="85"/>
        <v>31.842105263157894</v>
      </c>
      <c r="Q923" t="str">
        <f t="shared" si="86"/>
        <v>technology</v>
      </c>
      <c r="R923" t="str">
        <f t="shared" si="87"/>
        <v>web</v>
      </c>
      <c r="S923" s="12">
        <f t="shared" si="88"/>
        <v>40951.25</v>
      </c>
      <c r="T923" s="12">
        <f t="shared" si="89"/>
        <v>40965.25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6">
        <f t="shared" si="84"/>
        <v>175.95</v>
      </c>
      <c r="P924" s="8">
        <f t="shared" si="85"/>
        <v>40</v>
      </c>
      <c r="Q924" t="str">
        <f t="shared" si="86"/>
        <v>music</v>
      </c>
      <c r="R924" t="str">
        <f t="shared" si="87"/>
        <v>world music</v>
      </c>
      <c r="S924" s="12">
        <f t="shared" si="88"/>
        <v>43443.25</v>
      </c>
      <c r="T924" s="12">
        <f t="shared" si="89"/>
        <v>43452.25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6">
        <f t="shared" si="84"/>
        <v>237.88</v>
      </c>
      <c r="P925" s="8">
        <f t="shared" si="85"/>
        <v>101.1</v>
      </c>
      <c r="Q925" t="str">
        <f t="shared" si="86"/>
        <v>theater</v>
      </c>
      <c r="R925" t="str">
        <f t="shared" si="87"/>
        <v>plays</v>
      </c>
      <c r="S925" s="12">
        <f t="shared" si="88"/>
        <v>40373.208333333336</v>
      </c>
      <c r="T925" s="12">
        <f t="shared" si="89"/>
        <v>40374.208333333336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6">
        <f t="shared" si="84"/>
        <v>488.05</v>
      </c>
      <c r="P926" s="8">
        <f t="shared" si="85"/>
        <v>84.006989951944078</v>
      </c>
      <c r="Q926" t="str">
        <f t="shared" si="86"/>
        <v>theater</v>
      </c>
      <c r="R926" t="str">
        <f t="shared" si="87"/>
        <v>plays</v>
      </c>
      <c r="S926" s="12">
        <f t="shared" si="88"/>
        <v>43769.208333333328</v>
      </c>
      <c r="T926" s="12">
        <f t="shared" si="89"/>
        <v>43780.25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6">
        <f t="shared" si="84"/>
        <v>224.07</v>
      </c>
      <c r="P927" s="8">
        <f t="shared" si="85"/>
        <v>103.41538461538461</v>
      </c>
      <c r="Q927" t="str">
        <f t="shared" si="86"/>
        <v>theater</v>
      </c>
      <c r="R927" t="str">
        <f t="shared" si="87"/>
        <v>plays</v>
      </c>
      <c r="S927" s="12">
        <f t="shared" si="88"/>
        <v>43000.208333333328</v>
      </c>
      <c r="T927" s="12">
        <f t="shared" si="89"/>
        <v>43012.208333333328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6">
        <f t="shared" si="84"/>
        <v>18.13</v>
      </c>
      <c r="P928" s="8">
        <f t="shared" si="85"/>
        <v>105.13333333333334</v>
      </c>
      <c r="Q928" t="str">
        <f t="shared" si="86"/>
        <v>food</v>
      </c>
      <c r="R928" t="str">
        <f t="shared" si="87"/>
        <v>food trucks</v>
      </c>
      <c r="S928" s="12">
        <f t="shared" si="88"/>
        <v>42502.208333333328</v>
      </c>
      <c r="T928" s="12">
        <f t="shared" si="89"/>
        <v>42506.208333333328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6">
        <f t="shared" si="84"/>
        <v>45.85</v>
      </c>
      <c r="P929" s="8">
        <f t="shared" si="85"/>
        <v>89.21621621621621</v>
      </c>
      <c r="Q929" t="str">
        <f t="shared" si="86"/>
        <v>theater</v>
      </c>
      <c r="R929" t="str">
        <f t="shared" si="87"/>
        <v>plays</v>
      </c>
      <c r="S929" s="12">
        <f t="shared" si="88"/>
        <v>41102.208333333336</v>
      </c>
      <c r="T929" s="12">
        <f t="shared" si="89"/>
        <v>41131.208333333336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6">
        <f t="shared" si="84"/>
        <v>117.32</v>
      </c>
      <c r="P930" s="8">
        <f t="shared" si="85"/>
        <v>51.995234312946785</v>
      </c>
      <c r="Q930" t="str">
        <f t="shared" si="86"/>
        <v>technology</v>
      </c>
      <c r="R930" t="str">
        <f t="shared" si="87"/>
        <v>web</v>
      </c>
      <c r="S930" s="12">
        <f t="shared" si="88"/>
        <v>41637.25</v>
      </c>
      <c r="T930" s="12">
        <f t="shared" si="89"/>
        <v>41646.25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6">
        <f t="shared" si="84"/>
        <v>217.31</v>
      </c>
      <c r="P931" s="8">
        <f t="shared" si="85"/>
        <v>64.956521739130437</v>
      </c>
      <c r="Q931" t="str">
        <f t="shared" si="86"/>
        <v>theater</v>
      </c>
      <c r="R931" t="str">
        <f t="shared" si="87"/>
        <v>plays</v>
      </c>
      <c r="S931" s="12">
        <f t="shared" si="88"/>
        <v>42858.208333333328</v>
      </c>
      <c r="T931" s="12">
        <f t="shared" si="89"/>
        <v>42872.208333333328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6">
        <f t="shared" si="84"/>
        <v>112.29</v>
      </c>
      <c r="P932" s="8">
        <f t="shared" si="85"/>
        <v>46.235294117647058</v>
      </c>
      <c r="Q932" t="str">
        <f t="shared" si="86"/>
        <v>theater</v>
      </c>
      <c r="R932" t="str">
        <f t="shared" si="87"/>
        <v>plays</v>
      </c>
      <c r="S932" s="12">
        <f t="shared" si="88"/>
        <v>42060.25</v>
      </c>
      <c r="T932" s="12">
        <f t="shared" si="89"/>
        <v>42067.25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6">
        <f t="shared" si="84"/>
        <v>72.52</v>
      </c>
      <c r="P933" s="8">
        <f t="shared" si="85"/>
        <v>51.151785714285715</v>
      </c>
      <c r="Q933" t="str">
        <f t="shared" si="86"/>
        <v>theater</v>
      </c>
      <c r="R933" t="str">
        <f t="shared" si="87"/>
        <v>plays</v>
      </c>
      <c r="S933" s="12">
        <f t="shared" si="88"/>
        <v>41818.208333333336</v>
      </c>
      <c r="T933" s="12">
        <f t="shared" si="89"/>
        <v>41820.208333333336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6">
        <f t="shared" si="84"/>
        <v>212.3</v>
      </c>
      <c r="P934" s="8">
        <f t="shared" si="85"/>
        <v>33.909722222222221</v>
      </c>
      <c r="Q934" t="str">
        <f t="shared" si="86"/>
        <v>music</v>
      </c>
      <c r="R934" t="str">
        <f t="shared" si="87"/>
        <v>rock</v>
      </c>
      <c r="S934" s="12">
        <f t="shared" si="88"/>
        <v>41709.208333333336</v>
      </c>
      <c r="T934" s="12">
        <f t="shared" si="89"/>
        <v>41712.208333333336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6">
        <f t="shared" si="84"/>
        <v>239.75</v>
      </c>
      <c r="P935" s="8">
        <f t="shared" si="85"/>
        <v>92.016298633017882</v>
      </c>
      <c r="Q935" t="str">
        <f t="shared" si="86"/>
        <v>theater</v>
      </c>
      <c r="R935" t="str">
        <f t="shared" si="87"/>
        <v>plays</v>
      </c>
      <c r="S935" s="12">
        <f t="shared" si="88"/>
        <v>41372.208333333336</v>
      </c>
      <c r="T935" s="12">
        <f t="shared" si="89"/>
        <v>41385.208333333336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6">
        <f t="shared" si="84"/>
        <v>181.94</v>
      </c>
      <c r="P936" s="8">
        <f t="shared" si="85"/>
        <v>107.42857142857143</v>
      </c>
      <c r="Q936" t="str">
        <f t="shared" si="86"/>
        <v>theater</v>
      </c>
      <c r="R936" t="str">
        <f t="shared" si="87"/>
        <v>plays</v>
      </c>
      <c r="S936" s="12">
        <f t="shared" si="88"/>
        <v>42422.25</v>
      </c>
      <c r="T936" s="12">
        <f t="shared" si="89"/>
        <v>42428.25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6">
        <f t="shared" si="84"/>
        <v>164.13</v>
      </c>
      <c r="P937" s="8">
        <f t="shared" si="85"/>
        <v>75.848484848484844</v>
      </c>
      <c r="Q937" t="str">
        <f t="shared" si="86"/>
        <v>theater</v>
      </c>
      <c r="R937" t="str">
        <f t="shared" si="87"/>
        <v>plays</v>
      </c>
      <c r="S937" s="12">
        <f t="shared" si="88"/>
        <v>42209.208333333328</v>
      </c>
      <c r="T937" s="12">
        <f t="shared" si="89"/>
        <v>42216.208333333328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6">
        <f t="shared" si="84"/>
        <v>1.64</v>
      </c>
      <c r="P938" s="8">
        <f t="shared" si="85"/>
        <v>80.476190476190482</v>
      </c>
      <c r="Q938" t="str">
        <f t="shared" si="86"/>
        <v>theater</v>
      </c>
      <c r="R938" t="str">
        <f t="shared" si="87"/>
        <v>plays</v>
      </c>
      <c r="S938" s="12">
        <f t="shared" si="88"/>
        <v>43668.208333333328</v>
      </c>
      <c r="T938" s="12">
        <f t="shared" si="89"/>
        <v>43671.208333333328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6">
        <f t="shared" si="84"/>
        <v>49.64</v>
      </c>
      <c r="P939" s="8">
        <f t="shared" si="85"/>
        <v>86.978483606557376</v>
      </c>
      <c r="Q939" t="str">
        <f t="shared" si="86"/>
        <v>film &amp; video</v>
      </c>
      <c r="R939" t="str">
        <f t="shared" si="87"/>
        <v>documentary</v>
      </c>
      <c r="S939" s="12">
        <f t="shared" si="88"/>
        <v>42334.25</v>
      </c>
      <c r="T939" s="12">
        <f t="shared" si="89"/>
        <v>42343.25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6">
        <f t="shared" si="84"/>
        <v>109.71</v>
      </c>
      <c r="P940" s="8">
        <f t="shared" si="85"/>
        <v>105.13541666666667</v>
      </c>
      <c r="Q940" t="str">
        <f t="shared" si="86"/>
        <v>publishing</v>
      </c>
      <c r="R940" t="str">
        <f t="shared" si="87"/>
        <v>fiction</v>
      </c>
      <c r="S940" s="12">
        <f t="shared" si="88"/>
        <v>43263.208333333328</v>
      </c>
      <c r="T940" s="12">
        <f t="shared" si="89"/>
        <v>43299.208333333328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6">
        <f t="shared" si="84"/>
        <v>49.22</v>
      </c>
      <c r="P941" s="8">
        <f t="shared" si="85"/>
        <v>57.298507462686565</v>
      </c>
      <c r="Q941" t="str">
        <f t="shared" si="86"/>
        <v>games</v>
      </c>
      <c r="R941" t="str">
        <f t="shared" si="87"/>
        <v>video games</v>
      </c>
      <c r="S941" s="12">
        <f t="shared" si="88"/>
        <v>40670.208333333336</v>
      </c>
      <c r="T941" s="12">
        <f t="shared" si="89"/>
        <v>40687.208333333336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6">
        <f t="shared" si="84"/>
        <v>62.23</v>
      </c>
      <c r="P942" s="8">
        <f t="shared" si="85"/>
        <v>93.348484848484844</v>
      </c>
      <c r="Q942" t="str">
        <f t="shared" si="86"/>
        <v>technology</v>
      </c>
      <c r="R942" t="str">
        <f t="shared" si="87"/>
        <v>web</v>
      </c>
      <c r="S942" s="12">
        <f t="shared" si="88"/>
        <v>41244.25</v>
      </c>
      <c r="T942" s="12">
        <f t="shared" si="89"/>
        <v>41266.25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6">
        <f t="shared" si="84"/>
        <v>13.06</v>
      </c>
      <c r="P943" s="8">
        <f t="shared" si="85"/>
        <v>71.987179487179489</v>
      </c>
      <c r="Q943" t="str">
        <f t="shared" si="86"/>
        <v>theater</v>
      </c>
      <c r="R943" t="str">
        <f t="shared" si="87"/>
        <v>plays</v>
      </c>
      <c r="S943" s="12">
        <f t="shared" si="88"/>
        <v>40552.25</v>
      </c>
      <c r="T943" s="12">
        <f t="shared" si="89"/>
        <v>40587.25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6">
        <f t="shared" si="84"/>
        <v>64.64</v>
      </c>
      <c r="P944" s="8">
        <f t="shared" si="85"/>
        <v>92.611940298507463</v>
      </c>
      <c r="Q944" t="str">
        <f t="shared" si="86"/>
        <v>theater</v>
      </c>
      <c r="R944" t="str">
        <f t="shared" si="87"/>
        <v>plays</v>
      </c>
      <c r="S944" s="12">
        <f t="shared" si="88"/>
        <v>40568.25</v>
      </c>
      <c r="T944" s="12">
        <f t="shared" si="89"/>
        <v>40571.25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6">
        <f t="shared" si="84"/>
        <v>159.59</v>
      </c>
      <c r="P945" s="8">
        <f t="shared" si="85"/>
        <v>104.99122807017544</v>
      </c>
      <c r="Q945" t="str">
        <f t="shared" si="86"/>
        <v>food</v>
      </c>
      <c r="R945" t="str">
        <f t="shared" si="87"/>
        <v>food trucks</v>
      </c>
      <c r="S945" s="12">
        <f t="shared" si="88"/>
        <v>41906.208333333336</v>
      </c>
      <c r="T945" s="12">
        <f t="shared" si="89"/>
        <v>41941.208333333336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6">
        <f t="shared" si="84"/>
        <v>81.42</v>
      </c>
      <c r="P946" s="8">
        <f t="shared" si="85"/>
        <v>30.958174904942965</v>
      </c>
      <c r="Q946" t="str">
        <f t="shared" si="86"/>
        <v>photography</v>
      </c>
      <c r="R946" t="str">
        <f t="shared" si="87"/>
        <v>photography books</v>
      </c>
      <c r="S946" s="12">
        <f t="shared" si="88"/>
        <v>42776.25</v>
      </c>
      <c r="T946" s="12">
        <f t="shared" si="89"/>
        <v>42795.25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6">
        <f t="shared" si="84"/>
        <v>32.44</v>
      </c>
      <c r="P947" s="8">
        <f t="shared" si="85"/>
        <v>33.001182732111175</v>
      </c>
      <c r="Q947" t="str">
        <f t="shared" si="86"/>
        <v>photography</v>
      </c>
      <c r="R947" t="str">
        <f t="shared" si="87"/>
        <v>photography books</v>
      </c>
      <c r="S947" s="12">
        <f t="shared" si="88"/>
        <v>41004.208333333336</v>
      </c>
      <c r="T947" s="12">
        <f t="shared" si="89"/>
        <v>41019.208333333336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6">
        <f t="shared" si="84"/>
        <v>9.91</v>
      </c>
      <c r="P948" s="8">
        <f t="shared" si="85"/>
        <v>84.187845303867405</v>
      </c>
      <c r="Q948" t="str">
        <f t="shared" si="86"/>
        <v>theater</v>
      </c>
      <c r="R948" t="str">
        <f t="shared" si="87"/>
        <v>plays</v>
      </c>
      <c r="S948" s="12">
        <f t="shared" si="88"/>
        <v>40710.208333333336</v>
      </c>
      <c r="T948" s="12">
        <f t="shared" si="89"/>
        <v>40712.208333333336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6">
        <f t="shared" si="84"/>
        <v>26.69</v>
      </c>
      <c r="P949" s="8">
        <f t="shared" si="85"/>
        <v>73.92307692307692</v>
      </c>
      <c r="Q949" t="str">
        <f t="shared" si="86"/>
        <v>theater</v>
      </c>
      <c r="R949" t="str">
        <f t="shared" si="87"/>
        <v>plays</v>
      </c>
      <c r="S949" s="12">
        <f t="shared" si="88"/>
        <v>41908.208333333336</v>
      </c>
      <c r="T949" s="12">
        <f t="shared" si="89"/>
        <v>41915.208333333336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6">
        <f t="shared" si="84"/>
        <v>62.96</v>
      </c>
      <c r="P950" s="8">
        <f t="shared" si="85"/>
        <v>36.987499999999997</v>
      </c>
      <c r="Q950" t="str">
        <f t="shared" si="86"/>
        <v>film &amp; video</v>
      </c>
      <c r="R950" t="str">
        <f t="shared" si="87"/>
        <v>documentary</v>
      </c>
      <c r="S950" s="12">
        <f t="shared" si="88"/>
        <v>41985.25</v>
      </c>
      <c r="T950" s="12">
        <f t="shared" si="89"/>
        <v>41995.25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6">
        <f t="shared" si="84"/>
        <v>161.36000000000001</v>
      </c>
      <c r="P951" s="8">
        <f t="shared" si="85"/>
        <v>46.896551724137929</v>
      </c>
      <c r="Q951" t="str">
        <f t="shared" si="86"/>
        <v>technology</v>
      </c>
      <c r="R951" t="str">
        <f t="shared" si="87"/>
        <v>web</v>
      </c>
      <c r="S951" s="12">
        <f t="shared" si="88"/>
        <v>42112.208333333328</v>
      </c>
      <c r="T951" s="12">
        <f t="shared" si="89"/>
        <v>42131.208333333328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6">
        <f t="shared" si="84"/>
        <v>5</v>
      </c>
      <c r="P952" s="8">
        <f t="shared" si="85"/>
        <v>5</v>
      </c>
      <c r="Q952" t="str">
        <f t="shared" si="86"/>
        <v>theater</v>
      </c>
      <c r="R952" t="str">
        <f t="shared" si="87"/>
        <v>plays</v>
      </c>
      <c r="S952" s="12">
        <f t="shared" si="88"/>
        <v>43571.208333333328</v>
      </c>
      <c r="T952" s="12">
        <f t="shared" si="89"/>
        <v>43576.208333333328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6">
        <f t="shared" si="84"/>
        <v>1096.94</v>
      </c>
      <c r="P953" s="8">
        <f t="shared" si="85"/>
        <v>102.02437459910199</v>
      </c>
      <c r="Q953" t="str">
        <f t="shared" si="86"/>
        <v>music</v>
      </c>
      <c r="R953" t="str">
        <f t="shared" si="87"/>
        <v>rock</v>
      </c>
      <c r="S953" s="12">
        <f t="shared" si="88"/>
        <v>42730.25</v>
      </c>
      <c r="T953" s="12">
        <f t="shared" si="89"/>
        <v>42731.25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6">
        <f t="shared" si="84"/>
        <v>70.09</v>
      </c>
      <c r="P954" s="8">
        <f t="shared" si="85"/>
        <v>45.007502206531335</v>
      </c>
      <c r="Q954" t="str">
        <f t="shared" si="86"/>
        <v>film &amp; video</v>
      </c>
      <c r="R954" t="str">
        <f t="shared" si="87"/>
        <v>documentary</v>
      </c>
      <c r="S954" s="12">
        <f t="shared" si="88"/>
        <v>42591.208333333328</v>
      </c>
      <c r="T954" s="12">
        <f t="shared" si="89"/>
        <v>42605.208333333328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6">
        <f t="shared" si="84"/>
        <v>60</v>
      </c>
      <c r="P955" s="8">
        <f t="shared" si="85"/>
        <v>94.285714285714292</v>
      </c>
      <c r="Q955" t="str">
        <f t="shared" si="86"/>
        <v>film &amp; video</v>
      </c>
      <c r="R955" t="str">
        <f t="shared" si="87"/>
        <v>science fiction</v>
      </c>
      <c r="S955" s="12">
        <f t="shared" si="88"/>
        <v>42358.25</v>
      </c>
      <c r="T955" s="12">
        <f t="shared" si="89"/>
        <v>42394.25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6">
        <f t="shared" si="84"/>
        <v>367.1</v>
      </c>
      <c r="P956" s="8">
        <f t="shared" si="85"/>
        <v>101.02325581395348</v>
      </c>
      <c r="Q956" t="str">
        <f t="shared" si="86"/>
        <v>technology</v>
      </c>
      <c r="R956" t="str">
        <f t="shared" si="87"/>
        <v>web</v>
      </c>
      <c r="S956" s="12">
        <f t="shared" si="88"/>
        <v>41174.208333333336</v>
      </c>
      <c r="T956" s="12">
        <f t="shared" si="89"/>
        <v>41198.208333333336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6">
        <f t="shared" si="84"/>
        <v>1109</v>
      </c>
      <c r="P957" s="8">
        <f t="shared" si="85"/>
        <v>97.037499999999994</v>
      </c>
      <c r="Q957" t="str">
        <f t="shared" si="86"/>
        <v>theater</v>
      </c>
      <c r="R957" t="str">
        <f t="shared" si="87"/>
        <v>plays</v>
      </c>
      <c r="S957" s="12">
        <f t="shared" si="88"/>
        <v>41238.25</v>
      </c>
      <c r="T957" s="12">
        <f t="shared" si="89"/>
        <v>41240.25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6">
        <f t="shared" si="84"/>
        <v>19.03</v>
      </c>
      <c r="P958" s="8">
        <f t="shared" si="85"/>
        <v>43.00963855421687</v>
      </c>
      <c r="Q958" t="str">
        <f t="shared" si="86"/>
        <v>film &amp; video</v>
      </c>
      <c r="R958" t="str">
        <f t="shared" si="87"/>
        <v>science fiction</v>
      </c>
      <c r="S958" s="12">
        <f t="shared" si="88"/>
        <v>42360.25</v>
      </c>
      <c r="T958" s="12">
        <f t="shared" si="89"/>
        <v>42364.25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6">
        <f t="shared" si="84"/>
        <v>126.88</v>
      </c>
      <c r="P959" s="8">
        <f t="shared" si="85"/>
        <v>94.916030534351151</v>
      </c>
      <c r="Q959" t="str">
        <f t="shared" si="86"/>
        <v>theater</v>
      </c>
      <c r="R959" t="str">
        <f t="shared" si="87"/>
        <v>plays</v>
      </c>
      <c r="S959" s="12">
        <f t="shared" si="88"/>
        <v>40955.25</v>
      </c>
      <c r="T959" s="12">
        <f t="shared" si="89"/>
        <v>40958.25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6">
        <f t="shared" si="84"/>
        <v>734.64</v>
      </c>
      <c r="P960" s="8">
        <f t="shared" si="85"/>
        <v>72.151785714285708</v>
      </c>
      <c r="Q960" t="str">
        <f t="shared" si="86"/>
        <v>film &amp; video</v>
      </c>
      <c r="R960" t="str">
        <f t="shared" si="87"/>
        <v>animation</v>
      </c>
      <c r="S960" s="12">
        <f t="shared" si="88"/>
        <v>40350.208333333336</v>
      </c>
      <c r="T960" s="12">
        <f t="shared" si="89"/>
        <v>40372.208333333336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6">
        <f t="shared" si="84"/>
        <v>4.57</v>
      </c>
      <c r="P961" s="8">
        <f t="shared" si="85"/>
        <v>51.007692307692309</v>
      </c>
      <c r="Q961" t="str">
        <f t="shared" si="86"/>
        <v>publishing</v>
      </c>
      <c r="R961" t="str">
        <f t="shared" si="87"/>
        <v>translations</v>
      </c>
      <c r="S961" s="12">
        <f t="shared" si="88"/>
        <v>40357.208333333336</v>
      </c>
      <c r="T961" s="12">
        <f t="shared" si="89"/>
        <v>40385.208333333336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6">
        <f t="shared" si="84"/>
        <v>85.05</v>
      </c>
      <c r="P962" s="8">
        <f t="shared" si="85"/>
        <v>85.054545454545448</v>
      </c>
      <c r="Q962" t="str">
        <f t="shared" si="86"/>
        <v>technology</v>
      </c>
      <c r="R962" t="str">
        <f t="shared" si="87"/>
        <v>web</v>
      </c>
      <c r="S962" s="12">
        <f t="shared" si="88"/>
        <v>42408.25</v>
      </c>
      <c r="T962" s="12">
        <f t="shared" si="89"/>
        <v>42445.208333333328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6">
        <f t="shared" ref="O963:O1001" si="90">ROUND(((E963/D963)*100), 2)</f>
        <v>119.3</v>
      </c>
      <c r="P963" s="8">
        <f t="shared" ref="P963:P1001" si="91">IFERROR((AVERAGE(E963/G963)), 0)</f>
        <v>43.87096774193548</v>
      </c>
      <c r="Q963" t="str">
        <f t="shared" ref="Q963:Q1001" si="92">LEFT(N963, SEARCH("/", N963)-1)</f>
        <v>publishing</v>
      </c>
      <c r="R963" t="str">
        <f t="shared" ref="R963:R1001" si="93">RIGHT(N963,LEN(N963)-SEARCH("/", N963))</f>
        <v>translations</v>
      </c>
      <c r="S963" s="12">
        <f t="shared" ref="S963:S1001" si="94" xml:space="preserve"> (((J963/60)/60)/24)+DATE(1970,1,1)</f>
        <v>40591.25</v>
      </c>
      <c r="T963" s="12">
        <f t="shared" ref="T963:T1001" si="95" xml:space="preserve"> (((K963/60)/60)/24)+DATE(1970,1,1)</f>
        <v>40595.25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6">
        <f t="shared" si="90"/>
        <v>296.02999999999997</v>
      </c>
      <c r="P964" s="8">
        <f t="shared" si="91"/>
        <v>40.063909774436091</v>
      </c>
      <c r="Q964" t="str">
        <f t="shared" si="92"/>
        <v>food</v>
      </c>
      <c r="R964" t="str">
        <f t="shared" si="93"/>
        <v>food trucks</v>
      </c>
      <c r="S964" s="12">
        <f t="shared" si="94"/>
        <v>41592.25</v>
      </c>
      <c r="T964" s="12">
        <f t="shared" si="95"/>
        <v>41613.25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6">
        <f t="shared" si="90"/>
        <v>84.69</v>
      </c>
      <c r="P965" s="8">
        <f t="shared" si="91"/>
        <v>43.833333333333336</v>
      </c>
      <c r="Q965" t="str">
        <f t="shared" si="92"/>
        <v>photography</v>
      </c>
      <c r="R965" t="str">
        <f t="shared" si="93"/>
        <v>photography books</v>
      </c>
      <c r="S965" s="12">
        <f t="shared" si="94"/>
        <v>40607.25</v>
      </c>
      <c r="T965" s="12">
        <f t="shared" si="95"/>
        <v>40613.25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6">
        <f t="shared" si="90"/>
        <v>355.78</v>
      </c>
      <c r="P966" s="8">
        <f t="shared" si="91"/>
        <v>84.92903225806451</v>
      </c>
      <c r="Q966" t="str">
        <f t="shared" si="92"/>
        <v>theater</v>
      </c>
      <c r="R966" t="str">
        <f t="shared" si="93"/>
        <v>plays</v>
      </c>
      <c r="S966" s="12">
        <f t="shared" si="94"/>
        <v>42135.208333333328</v>
      </c>
      <c r="T966" s="12">
        <f t="shared" si="95"/>
        <v>42140.208333333328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6">
        <f t="shared" si="90"/>
        <v>386.41</v>
      </c>
      <c r="P967" s="8">
        <f t="shared" si="91"/>
        <v>41.067632850241544</v>
      </c>
      <c r="Q967" t="str">
        <f t="shared" si="92"/>
        <v>music</v>
      </c>
      <c r="R967" t="str">
        <f t="shared" si="93"/>
        <v>rock</v>
      </c>
      <c r="S967" s="12">
        <f t="shared" si="94"/>
        <v>40203.25</v>
      </c>
      <c r="T967" s="12">
        <f t="shared" si="95"/>
        <v>40243.25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6">
        <f t="shared" si="90"/>
        <v>792.24</v>
      </c>
      <c r="P968" s="8">
        <f t="shared" si="91"/>
        <v>54.971428571428568</v>
      </c>
      <c r="Q968" t="str">
        <f t="shared" si="92"/>
        <v>theater</v>
      </c>
      <c r="R968" t="str">
        <f t="shared" si="93"/>
        <v>plays</v>
      </c>
      <c r="S968" s="12">
        <f t="shared" si="94"/>
        <v>42901.208333333328</v>
      </c>
      <c r="T968" s="12">
        <f t="shared" si="95"/>
        <v>42903.208333333328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6">
        <f t="shared" si="90"/>
        <v>137.03</v>
      </c>
      <c r="P969" s="8">
        <f t="shared" si="91"/>
        <v>77.010807374443743</v>
      </c>
      <c r="Q969" t="str">
        <f t="shared" si="92"/>
        <v>music</v>
      </c>
      <c r="R969" t="str">
        <f t="shared" si="93"/>
        <v>world music</v>
      </c>
      <c r="S969" s="12">
        <f t="shared" si="94"/>
        <v>41005.208333333336</v>
      </c>
      <c r="T969" s="12">
        <f t="shared" si="95"/>
        <v>41042.208333333336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6">
        <f t="shared" si="90"/>
        <v>338.21</v>
      </c>
      <c r="P970" s="8">
        <f t="shared" si="91"/>
        <v>71.201754385964918</v>
      </c>
      <c r="Q970" t="str">
        <f t="shared" si="92"/>
        <v>food</v>
      </c>
      <c r="R970" t="str">
        <f t="shared" si="93"/>
        <v>food trucks</v>
      </c>
      <c r="S970" s="12">
        <f t="shared" si="94"/>
        <v>40544.25</v>
      </c>
      <c r="T970" s="12">
        <f t="shared" si="95"/>
        <v>40559.25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6">
        <f t="shared" si="90"/>
        <v>108.23</v>
      </c>
      <c r="P971" s="8">
        <f t="shared" si="91"/>
        <v>91.935483870967744</v>
      </c>
      <c r="Q971" t="str">
        <f t="shared" si="92"/>
        <v>theater</v>
      </c>
      <c r="R971" t="str">
        <f t="shared" si="93"/>
        <v>plays</v>
      </c>
      <c r="S971" s="12">
        <f t="shared" si="94"/>
        <v>43821.25</v>
      </c>
      <c r="T971" s="12">
        <f t="shared" si="95"/>
        <v>43828.25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6">
        <f t="shared" si="90"/>
        <v>60.76</v>
      </c>
      <c r="P972" s="8">
        <f t="shared" si="91"/>
        <v>97.069023569023571</v>
      </c>
      <c r="Q972" t="str">
        <f t="shared" si="92"/>
        <v>theater</v>
      </c>
      <c r="R972" t="str">
        <f t="shared" si="93"/>
        <v>plays</v>
      </c>
      <c r="S972" s="12">
        <f t="shared" si="94"/>
        <v>40672.208333333336</v>
      </c>
      <c r="T972" s="12">
        <f t="shared" si="95"/>
        <v>40673.208333333336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6">
        <f t="shared" si="90"/>
        <v>27.73</v>
      </c>
      <c r="P973" s="8">
        <f t="shared" si="91"/>
        <v>58.916666666666664</v>
      </c>
      <c r="Q973" t="str">
        <f t="shared" si="92"/>
        <v>film &amp; video</v>
      </c>
      <c r="R973" t="str">
        <f t="shared" si="93"/>
        <v>television</v>
      </c>
      <c r="S973" s="12">
        <f t="shared" si="94"/>
        <v>41555.208333333336</v>
      </c>
      <c r="T973" s="12">
        <f t="shared" si="95"/>
        <v>41561.208333333336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6">
        <f t="shared" si="90"/>
        <v>228.39</v>
      </c>
      <c r="P974" s="8">
        <f t="shared" si="91"/>
        <v>58.015466983938133</v>
      </c>
      <c r="Q974" t="str">
        <f t="shared" si="92"/>
        <v>technology</v>
      </c>
      <c r="R974" t="str">
        <f t="shared" si="93"/>
        <v>web</v>
      </c>
      <c r="S974" s="12">
        <f t="shared" si="94"/>
        <v>41792.208333333336</v>
      </c>
      <c r="T974" s="12">
        <f t="shared" si="95"/>
        <v>41801.208333333336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6">
        <f t="shared" si="90"/>
        <v>21.62</v>
      </c>
      <c r="P975" s="8">
        <f t="shared" si="91"/>
        <v>103.87301587301587</v>
      </c>
      <c r="Q975" t="str">
        <f t="shared" si="92"/>
        <v>theater</v>
      </c>
      <c r="R975" t="str">
        <f t="shared" si="93"/>
        <v>plays</v>
      </c>
      <c r="S975" s="12">
        <f t="shared" si="94"/>
        <v>40522.25</v>
      </c>
      <c r="T975" s="12">
        <f t="shared" si="95"/>
        <v>40524.25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6">
        <f t="shared" si="90"/>
        <v>373.88</v>
      </c>
      <c r="P976" s="8">
        <f t="shared" si="91"/>
        <v>93.46875</v>
      </c>
      <c r="Q976" t="str">
        <f t="shared" si="92"/>
        <v>music</v>
      </c>
      <c r="R976" t="str">
        <f t="shared" si="93"/>
        <v>indie rock</v>
      </c>
      <c r="S976" s="12">
        <f t="shared" si="94"/>
        <v>41412.208333333336</v>
      </c>
      <c r="T976" s="12">
        <f t="shared" si="95"/>
        <v>41413.208333333336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6">
        <f t="shared" si="90"/>
        <v>154.93</v>
      </c>
      <c r="P977" s="8">
        <f t="shared" si="91"/>
        <v>61.970370370370368</v>
      </c>
      <c r="Q977" t="str">
        <f t="shared" si="92"/>
        <v>theater</v>
      </c>
      <c r="R977" t="str">
        <f t="shared" si="93"/>
        <v>plays</v>
      </c>
      <c r="S977" s="12">
        <f t="shared" si="94"/>
        <v>42337.25</v>
      </c>
      <c r="T977" s="12">
        <f t="shared" si="95"/>
        <v>42376.25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6">
        <f t="shared" si="90"/>
        <v>322.14999999999998</v>
      </c>
      <c r="P978" s="8">
        <f t="shared" si="91"/>
        <v>92.042857142857144</v>
      </c>
      <c r="Q978" t="str">
        <f t="shared" si="92"/>
        <v>theater</v>
      </c>
      <c r="R978" t="str">
        <f t="shared" si="93"/>
        <v>plays</v>
      </c>
      <c r="S978" s="12">
        <f t="shared" si="94"/>
        <v>40571.25</v>
      </c>
      <c r="T978" s="12">
        <f t="shared" si="95"/>
        <v>40577.25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6">
        <f t="shared" si="90"/>
        <v>73.959999999999994</v>
      </c>
      <c r="P979" s="8">
        <f t="shared" si="91"/>
        <v>77.268656716417908</v>
      </c>
      <c r="Q979" t="str">
        <f t="shared" si="92"/>
        <v>food</v>
      </c>
      <c r="R979" t="str">
        <f t="shared" si="93"/>
        <v>food trucks</v>
      </c>
      <c r="S979" s="12">
        <f t="shared" si="94"/>
        <v>43138.25</v>
      </c>
      <c r="T979" s="12">
        <f t="shared" si="95"/>
        <v>43170.25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6">
        <f t="shared" si="90"/>
        <v>864.1</v>
      </c>
      <c r="P980" s="8">
        <f t="shared" si="91"/>
        <v>93.923913043478265</v>
      </c>
      <c r="Q980" t="str">
        <f t="shared" si="92"/>
        <v>games</v>
      </c>
      <c r="R980" t="str">
        <f t="shared" si="93"/>
        <v>video games</v>
      </c>
      <c r="S980" s="12">
        <f t="shared" si="94"/>
        <v>42686.25</v>
      </c>
      <c r="T980" s="12">
        <f t="shared" si="95"/>
        <v>42708.25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6">
        <f t="shared" si="90"/>
        <v>143.26</v>
      </c>
      <c r="P981" s="8">
        <f t="shared" si="91"/>
        <v>84.969458128078813</v>
      </c>
      <c r="Q981" t="str">
        <f t="shared" si="92"/>
        <v>theater</v>
      </c>
      <c r="R981" t="str">
        <f t="shared" si="93"/>
        <v>plays</v>
      </c>
      <c r="S981" s="12">
        <f t="shared" si="94"/>
        <v>42078.208333333328</v>
      </c>
      <c r="T981" s="12">
        <f t="shared" si="95"/>
        <v>42084.208333333328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6">
        <f t="shared" si="90"/>
        <v>40.28</v>
      </c>
      <c r="P982" s="8">
        <f t="shared" si="91"/>
        <v>105.97035040431267</v>
      </c>
      <c r="Q982" t="str">
        <f t="shared" si="92"/>
        <v>publishing</v>
      </c>
      <c r="R982" t="str">
        <f t="shared" si="93"/>
        <v>nonfiction</v>
      </c>
      <c r="S982" s="12">
        <f t="shared" si="94"/>
        <v>42307.208333333328</v>
      </c>
      <c r="T982" s="12">
        <f t="shared" si="95"/>
        <v>42312.25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6">
        <f t="shared" si="90"/>
        <v>178.22</v>
      </c>
      <c r="P983" s="8">
        <f t="shared" si="91"/>
        <v>36.969040247678016</v>
      </c>
      <c r="Q983" t="str">
        <f t="shared" si="92"/>
        <v>technology</v>
      </c>
      <c r="R983" t="str">
        <f t="shared" si="93"/>
        <v>web</v>
      </c>
      <c r="S983" s="12">
        <f t="shared" si="94"/>
        <v>43094.25</v>
      </c>
      <c r="T983" s="12">
        <f t="shared" si="95"/>
        <v>43127.25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6">
        <f t="shared" si="90"/>
        <v>84.93</v>
      </c>
      <c r="P984" s="8">
        <f t="shared" si="91"/>
        <v>81.533333333333331</v>
      </c>
      <c r="Q984" t="str">
        <f t="shared" si="92"/>
        <v>film &amp; video</v>
      </c>
      <c r="R984" t="str">
        <f t="shared" si="93"/>
        <v>documentary</v>
      </c>
      <c r="S984" s="12">
        <f t="shared" si="94"/>
        <v>40743.208333333336</v>
      </c>
      <c r="T984" s="12">
        <f t="shared" si="95"/>
        <v>40745.208333333336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6">
        <f t="shared" si="90"/>
        <v>145.94</v>
      </c>
      <c r="P985" s="8">
        <f t="shared" si="91"/>
        <v>80.999140154772135</v>
      </c>
      <c r="Q985" t="str">
        <f t="shared" si="92"/>
        <v>film &amp; video</v>
      </c>
      <c r="R985" t="str">
        <f t="shared" si="93"/>
        <v>documentary</v>
      </c>
      <c r="S985" s="12">
        <f t="shared" si="94"/>
        <v>43681.208333333328</v>
      </c>
      <c r="T985" s="12">
        <f t="shared" si="95"/>
        <v>43696.208333333328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6">
        <f t="shared" si="90"/>
        <v>152.46</v>
      </c>
      <c r="P986" s="8">
        <f t="shared" si="91"/>
        <v>26.010498687664043</v>
      </c>
      <c r="Q986" t="str">
        <f t="shared" si="92"/>
        <v>theater</v>
      </c>
      <c r="R986" t="str">
        <f t="shared" si="93"/>
        <v>plays</v>
      </c>
      <c r="S986" s="12">
        <f t="shared" si="94"/>
        <v>43716.208333333328</v>
      </c>
      <c r="T986" s="12">
        <f t="shared" si="95"/>
        <v>43742.208333333328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6">
        <f t="shared" si="90"/>
        <v>67.13</v>
      </c>
      <c r="P987" s="8">
        <f t="shared" si="91"/>
        <v>25.998410896708286</v>
      </c>
      <c r="Q987" t="str">
        <f t="shared" si="92"/>
        <v>music</v>
      </c>
      <c r="R987" t="str">
        <f t="shared" si="93"/>
        <v>rock</v>
      </c>
      <c r="S987" s="12">
        <f t="shared" si="94"/>
        <v>41614.25</v>
      </c>
      <c r="T987" s="12">
        <f t="shared" si="95"/>
        <v>41640.25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6">
        <f t="shared" si="90"/>
        <v>40.31</v>
      </c>
      <c r="P988" s="8">
        <f t="shared" si="91"/>
        <v>34.173913043478258</v>
      </c>
      <c r="Q988" t="str">
        <f t="shared" si="92"/>
        <v>music</v>
      </c>
      <c r="R988" t="str">
        <f t="shared" si="93"/>
        <v>rock</v>
      </c>
      <c r="S988" s="12">
        <f t="shared" si="94"/>
        <v>40638.208333333336</v>
      </c>
      <c r="T988" s="12">
        <f t="shared" si="95"/>
        <v>40652.208333333336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6">
        <f t="shared" si="90"/>
        <v>216.79</v>
      </c>
      <c r="P989" s="8">
        <f t="shared" si="91"/>
        <v>28.002083333333335</v>
      </c>
      <c r="Q989" t="str">
        <f t="shared" si="92"/>
        <v>film &amp; video</v>
      </c>
      <c r="R989" t="str">
        <f t="shared" si="93"/>
        <v>documentary</v>
      </c>
      <c r="S989" s="12">
        <f t="shared" si="94"/>
        <v>42852.208333333328</v>
      </c>
      <c r="T989" s="12">
        <f t="shared" si="95"/>
        <v>42866.208333333328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6">
        <f t="shared" si="90"/>
        <v>52.12</v>
      </c>
      <c r="P990" s="8">
        <f t="shared" si="91"/>
        <v>76.546875</v>
      </c>
      <c r="Q990" t="str">
        <f t="shared" si="92"/>
        <v>publishing</v>
      </c>
      <c r="R990" t="str">
        <f t="shared" si="93"/>
        <v>radio &amp; podcasts</v>
      </c>
      <c r="S990" s="12">
        <f t="shared" si="94"/>
        <v>42686.25</v>
      </c>
      <c r="T990" s="12">
        <f t="shared" si="95"/>
        <v>42707.25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6">
        <f t="shared" si="90"/>
        <v>499.58</v>
      </c>
      <c r="P991" s="8">
        <f t="shared" si="91"/>
        <v>53.053097345132741</v>
      </c>
      <c r="Q991" t="str">
        <f t="shared" si="92"/>
        <v>publishing</v>
      </c>
      <c r="R991" t="str">
        <f t="shared" si="93"/>
        <v>translations</v>
      </c>
      <c r="S991" s="12">
        <f t="shared" si="94"/>
        <v>43571.208333333328</v>
      </c>
      <c r="T991" s="12">
        <f t="shared" si="95"/>
        <v>43576.208333333328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6">
        <f t="shared" si="90"/>
        <v>87.68</v>
      </c>
      <c r="P992" s="8">
        <f t="shared" si="91"/>
        <v>106.859375</v>
      </c>
      <c r="Q992" t="str">
        <f t="shared" si="92"/>
        <v>film &amp; video</v>
      </c>
      <c r="R992" t="str">
        <f t="shared" si="93"/>
        <v>drama</v>
      </c>
      <c r="S992" s="12">
        <f t="shared" si="94"/>
        <v>42432.25</v>
      </c>
      <c r="T992" s="12">
        <f t="shared" si="95"/>
        <v>42454.208333333328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6">
        <f t="shared" si="90"/>
        <v>113.17</v>
      </c>
      <c r="P993" s="8">
        <f t="shared" si="91"/>
        <v>46.020746887966808</v>
      </c>
      <c r="Q993" t="str">
        <f t="shared" si="92"/>
        <v>music</v>
      </c>
      <c r="R993" t="str">
        <f t="shared" si="93"/>
        <v>rock</v>
      </c>
      <c r="S993" s="12">
        <f t="shared" si="94"/>
        <v>41907.208333333336</v>
      </c>
      <c r="T993" s="12">
        <f t="shared" si="95"/>
        <v>41911.208333333336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6">
        <f t="shared" si="90"/>
        <v>426.55</v>
      </c>
      <c r="P994" s="8">
        <f t="shared" si="91"/>
        <v>100.17424242424242</v>
      </c>
      <c r="Q994" t="str">
        <f t="shared" si="92"/>
        <v>film &amp; video</v>
      </c>
      <c r="R994" t="str">
        <f t="shared" si="93"/>
        <v>drama</v>
      </c>
      <c r="S994" s="12">
        <f t="shared" si="94"/>
        <v>43227.208333333328</v>
      </c>
      <c r="T994" s="12">
        <f t="shared" si="95"/>
        <v>43241.208333333328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6">
        <f t="shared" si="90"/>
        <v>77.63</v>
      </c>
      <c r="P995" s="8">
        <f t="shared" si="91"/>
        <v>101.44</v>
      </c>
      <c r="Q995" t="str">
        <f t="shared" si="92"/>
        <v>photography</v>
      </c>
      <c r="R995" t="str">
        <f t="shared" si="93"/>
        <v>photography books</v>
      </c>
      <c r="S995" s="12">
        <f t="shared" si="94"/>
        <v>42362.25</v>
      </c>
      <c r="T995" s="12">
        <f t="shared" si="95"/>
        <v>42379.25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6">
        <f t="shared" si="90"/>
        <v>52.5</v>
      </c>
      <c r="P996" s="8">
        <f t="shared" si="91"/>
        <v>87.972684085510693</v>
      </c>
      <c r="Q996" t="str">
        <f t="shared" si="92"/>
        <v>publishing</v>
      </c>
      <c r="R996" t="str">
        <f t="shared" si="93"/>
        <v>translations</v>
      </c>
      <c r="S996" s="12">
        <f t="shared" si="94"/>
        <v>41929.208333333336</v>
      </c>
      <c r="T996" s="12">
        <f t="shared" si="95"/>
        <v>41935.208333333336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6">
        <f t="shared" si="90"/>
        <v>157.47</v>
      </c>
      <c r="P997" s="8">
        <f t="shared" si="91"/>
        <v>74.995594713656388</v>
      </c>
      <c r="Q997" t="str">
        <f t="shared" si="92"/>
        <v>food</v>
      </c>
      <c r="R997" t="str">
        <f t="shared" si="93"/>
        <v>food trucks</v>
      </c>
      <c r="S997" s="12">
        <f t="shared" si="94"/>
        <v>43408.208333333328</v>
      </c>
      <c r="T997" s="12">
        <f t="shared" si="95"/>
        <v>43437.25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6">
        <f t="shared" si="90"/>
        <v>72.94</v>
      </c>
      <c r="P998" s="8">
        <f t="shared" si="91"/>
        <v>42.982142857142854</v>
      </c>
      <c r="Q998" t="str">
        <f t="shared" si="92"/>
        <v>theater</v>
      </c>
      <c r="R998" t="str">
        <f t="shared" si="93"/>
        <v>plays</v>
      </c>
      <c r="S998" s="12">
        <f t="shared" si="94"/>
        <v>41276.25</v>
      </c>
      <c r="T998" s="12">
        <f t="shared" si="95"/>
        <v>41306.25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6">
        <f t="shared" si="90"/>
        <v>60.57</v>
      </c>
      <c r="P999" s="8">
        <f t="shared" si="91"/>
        <v>33.115107913669064</v>
      </c>
      <c r="Q999" t="str">
        <f t="shared" si="92"/>
        <v>theater</v>
      </c>
      <c r="R999" t="str">
        <f t="shared" si="93"/>
        <v>plays</v>
      </c>
      <c r="S999" s="12">
        <f t="shared" si="94"/>
        <v>41659.25</v>
      </c>
      <c r="T999" s="12">
        <f t="shared" si="95"/>
        <v>41664.25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6">
        <f t="shared" si="90"/>
        <v>56.79</v>
      </c>
      <c r="P1000" s="8">
        <f t="shared" si="91"/>
        <v>101.13101604278074</v>
      </c>
      <c r="Q1000" t="str">
        <f t="shared" si="92"/>
        <v>music</v>
      </c>
      <c r="R1000" t="str">
        <f t="shared" si="93"/>
        <v>indie rock</v>
      </c>
      <c r="S1000" s="12">
        <f t="shared" si="94"/>
        <v>40220.25</v>
      </c>
      <c r="T1000" s="12">
        <f t="shared" si="95"/>
        <v>40234.25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6">
        <f t="shared" si="90"/>
        <v>56.54</v>
      </c>
      <c r="P1001" s="8">
        <f t="shared" si="91"/>
        <v>55.98841354723708</v>
      </c>
      <c r="Q1001" t="str">
        <f t="shared" si="92"/>
        <v>food</v>
      </c>
      <c r="R1001" t="str">
        <f t="shared" si="93"/>
        <v>food trucks</v>
      </c>
      <c r="S1001" s="12">
        <f t="shared" si="94"/>
        <v>42550.208333333328</v>
      </c>
      <c r="T1001" s="12">
        <f t="shared" si="95"/>
        <v>42557.208333333328</v>
      </c>
    </row>
  </sheetData>
  <conditionalFormatting sqref="F1:F1048576">
    <cfRule type="cellIs" dxfId="3" priority="2" operator="equal">
      <formula>"canceled"</formula>
    </cfRule>
    <cfRule type="cellIs" dxfId="2" priority="3" operator="equal">
      <formula>"live"</formula>
    </cfRule>
    <cfRule type="cellIs" dxfId="1" priority="4" operator="equal">
      <formula>"successful"</formula>
    </cfRule>
    <cfRule type="cellIs" dxfId="0" priority="5" operator="equal">
      <formula>"failed"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F8696B"/>
        <color rgb="FF00B050"/>
        <color rgb="FF00B0F0"/>
      </colorScale>
    </cfRule>
  </conditionalFormatting>
  <pageMargins left="0.75" right="0.75" top="1" bottom="1" header="0.5" footer="0.5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PivotTable - Country Filter</vt:lpstr>
      <vt:lpstr>PivotTable - SubCategory</vt:lpstr>
      <vt:lpstr>PivotTable - Outcome</vt:lpstr>
      <vt:lpstr>Outcomes Based on Goal</vt:lpstr>
      <vt:lpstr>Statistics Table</vt:lpstr>
      <vt:lpstr>Crowdfunding</vt:lpstr>
      <vt:lpstr>backers</vt:lpstr>
      <vt:lpstr>goals</vt:lpstr>
      <vt:lpstr>outcomes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Alison Bridgers</cp:lastModifiedBy>
  <dcterms:created xsi:type="dcterms:W3CDTF">2021-09-29T18:52:28Z</dcterms:created>
  <dcterms:modified xsi:type="dcterms:W3CDTF">2023-03-22T23:58:07Z</dcterms:modified>
</cp:coreProperties>
</file>