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5B78B4A2-5EFB-4E96-B1CE-00220BB40EBF}" xr6:coauthVersionLast="47" xr6:coauthVersionMax="47" xr10:uidLastSave="{00000000-0000-0000-0000-000000000000}"/>
  <bookViews>
    <workbookView xWindow="-120" yWindow="-120" windowWidth="29040" windowHeight="15840" activeTab="5"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I15" i="1" l="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5" i="7"/>
  <c r="E5" i="7"/>
  <c r="F5" i="7"/>
  <c r="G5" i="7"/>
  <c r="H5" i="7"/>
  <c r="D9"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7" i="7"/>
  <c r="E7" i="7"/>
  <c r="F7" i="7"/>
  <c r="G7" i="7"/>
  <c r="H7" i="7"/>
  <c r="I7" i="7"/>
  <c r="J7" i="7"/>
  <c r="D28" i="7"/>
  <c r="E28" i="7"/>
  <c r="F28" i="7"/>
  <c r="G28" i="7"/>
  <c r="H28" i="7"/>
  <c r="I28" i="7"/>
  <c r="D3" i="7"/>
  <c r="E3" i="7"/>
  <c r="F3" i="7"/>
  <c r="G3" i="7"/>
  <c r="H3" i="7"/>
  <c r="D27" i="7"/>
  <c r="E27" i="7"/>
  <c r="F27" i="7"/>
  <c r="G27" i="7"/>
  <c r="H27" i="7"/>
  <c r="I27" i="7"/>
  <c r="J27" i="7"/>
  <c r="D19" i="7"/>
  <c r="E19" i="7"/>
  <c r="F19" i="7"/>
  <c r="G19" i="7"/>
  <c r="H19" i="7"/>
  <c r="I19" i="7"/>
  <c r="J19" i="7"/>
  <c r="D8" i="7"/>
  <c r="E8" i="7"/>
  <c r="F8" i="7"/>
  <c r="G8" i="7"/>
  <c r="H8" i="7"/>
  <c r="I8" i="7"/>
  <c r="D11" i="7"/>
  <c r="D24" i="7"/>
  <c r="E24" i="7"/>
  <c r="F24" i="7"/>
  <c r="G24" i="7"/>
  <c r="H24" i="7"/>
  <c r="I24" i="7"/>
  <c r="J24" i="7"/>
  <c r="D16" i="7"/>
  <c r="E16" i="7"/>
  <c r="F16" i="7"/>
  <c r="G16" i="7"/>
  <c r="H16" i="7"/>
  <c r="I16" i="7"/>
  <c r="J16" i="7"/>
  <c r="D15" i="7"/>
  <c r="E15" i="7"/>
  <c r="F15" i="7"/>
  <c r="G15" i="7"/>
  <c r="H15" i="7"/>
  <c r="I15" i="7"/>
  <c r="D6" i="7"/>
  <c r="E6" i="7"/>
  <c r="F6" i="7"/>
  <c r="G6" i="7"/>
  <c r="H6" i="7"/>
  <c r="I6" i="7"/>
  <c r="J6" i="7"/>
  <c r="D14" i="7"/>
  <c r="E14" i="7"/>
  <c r="F14" i="7"/>
  <c r="G14" i="7"/>
  <c r="H14" i="7"/>
  <c r="I14" i="7"/>
  <c r="J14" i="7"/>
  <c r="K14" i="7"/>
  <c r="D13" i="7"/>
  <c r="E13" i="7"/>
  <c r="F13" i="7"/>
  <c r="G13" i="7"/>
  <c r="H13" i="7"/>
  <c r="I13" i="7"/>
  <c r="D31" i="7"/>
  <c r="E31" i="7"/>
  <c r="F31" i="7"/>
  <c r="G31" i="7"/>
  <c r="H31" i="7"/>
  <c r="D32" i="7"/>
  <c r="E32" i="7"/>
  <c r="F32" i="7"/>
  <c r="G32" i="7"/>
  <c r="H32" i="7"/>
  <c r="I32" i="7"/>
  <c r="J32" i="7"/>
  <c r="D23" i="7"/>
  <c r="E23" i="7"/>
  <c r="F23" i="7"/>
  <c r="G23" i="7"/>
  <c r="H23" i="7"/>
  <c r="D4" i="7"/>
  <c r="E4" i="7"/>
  <c r="F4" i="7"/>
  <c r="G4" i="7"/>
  <c r="H4" i="7"/>
  <c r="I4" i="7"/>
  <c r="J4" i="7"/>
  <c r="K4" i="7"/>
  <c r="D2" i="7"/>
  <c r="E2" i="7"/>
  <c r="F2" i="7"/>
  <c r="G2" i="7"/>
  <c r="H2" i="7"/>
  <c r="I2" i="7"/>
  <c r="D22" i="7"/>
  <c r="E22" i="7"/>
  <c r="F22" i="7"/>
  <c r="G22" i="7"/>
  <c r="H22" i="7"/>
  <c r="D29" i="7"/>
  <c r="E29" i="7"/>
  <c r="F29" i="7"/>
  <c r="G29" i="7"/>
  <c r="H29" i="7"/>
  <c r="I29" i="7"/>
  <c r="D26" i="7"/>
  <c r="E26" i="7"/>
  <c r="F26" i="7"/>
  <c r="G26" i="7"/>
  <c r="H26" i="7"/>
  <c r="I26" i="7"/>
  <c r="D18" i="7"/>
  <c r="E18" i="7"/>
  <c r="F18" i="7"/>
  <c r="G18" i="7"/>
  <c r="H18" i="7"/>
  <c r="I18"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Y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4" i="2"/>
  <c r="AW4" i="2"/>
  <c r="AW15" i="2"/>
  <c r="AW11" i="2"/>
  <c r="AW18" i="2"/>
  <c r="AW16" i="2"/>
  <c r="AW33" i="2"/>
  <c r="AW20" i="2"/>
  <c r="AW12" i="2"/>
  <c r="AW13" i="2"/>
  <c r="AW6" i="2"/>
  <c r="AW19" i="2"/>
  <c r="AW23" i="2"/>
  <c r="AW31" i="2"/>
  <c r="AW28" i="2"/>
  <c r="AW25" i="2"/>
  <c r="AW21" i="2"/>
  <c r="AW8" i="2"/>
  <c r="AW26" i="2"/>
  <c r="AW7" i="2"/>
  <c r="AW9" i="2"/>
  <c r="AW3" i="2"/>
  <c r="AW27" i="2"/>
  <c r="AW10" i="2"/>
  <c r="AW5" i="2"/>
  <c r="AW24" i="2"/>
  <c r="AW17" i="2"/>
  <c r="AW22" i="2"/>
  <c r="AW29" i="2"/>
  <c r="AW30" i="2"/>
  <c r="AW32" i="2"/>
  <c r="AW2" i="2"/>
  <c r="AS14" i="2"/>
  <c r="AS4" i="2"/>
  <c r="AS15" i="2"/>
  <c r="AS11" i="2"/>
  <c r="AS18" i="2"/>
  <c r="AS16" i="2"/>
  <c r="AS33" i="2"/>
  <c r="AS20" i="2"/>
  <c r="AS12" i="2"/>
  <c r="AS13" i="2"/>
  <c r="AS6" i="2"/>
  <c r="AS19" i="2"/>
  <c r="AS23" i="2"/>
  <c r="AS31" i="2"/>
  <c r="AS28" i="2"/>
  <c r="AS25" i="2"/>
  <c r="AS21" i="2"/>
  <c r="AS8" i="2"/>
  <c r="AS26" i="2"/>
  <c r="AS7" i="2"/>
  <c r="AS9" i="2"/>
  <c r="AS3" i="2"/>
  <c r="AS27" i="2"/>
  <c r="AS10" i="2"/>
  <c r="AS5" i="2"/>
  <c r="AS24" i="2"/>
  <c r="AS17" i="2"/>
  <c r="AS22" i="2"/>
  <c r="AS29" i="2"/>
  <c r="AS30" i="2"/>
  <c r="AS32"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8" i="2"/>
  <c r="AU18" i="2"/>
  <c r="AX18" i="2"/>
  <c r="AY18" i="2"/>
  <c r="AT31" i="2"/>
  <c r="AU31" i="2"/>
  <c r="AX31" i="2"/>
  <c r="AY31" i="2"/>
  <c r="AT6" i="2"/>
  <c r="AU6" i="2"/>
  <c r="AX6" i="2"/>
  <c r="AY6" i="2"/>
  <c r="AT27" i="2"/>
  <c r="AU27" i="2"/>
  <c r="AX27" i="2"/>
  <c r="AY27" i="2"/>
  <c r="AT15" i="2"/>
  <c r="AU15" i="2"/>
  <c r="AX15" i="2"/>
  <c r="AY15" i="2"/>
  <c r="AT33" i="2"/>
  <c r="AU33" i="2"/>
  <c r="AX33" i="2"/>
  <c r="AY33" i="2"/>
  <c r="AT19" i="2"/>
  <c r="AU19" i="2"/>
  <c r="AX19" i="2"/>
  <c r="AY19" i="2"/>
  <c r="AT10" i="2"/>
  <c r="AU10" i="2"/>
  <c r="AX10" i="2"/>
  <c r="AY10" i="2"/>
  <c r="AT26" i="2"/>
  <c r="AU26" i="2"/>
  <c r="AX26" i="2"/>
  <c r="AY26" i="2"/>
  <c r="AT14" i="2"/>
  <c r="AU14" i="2"/>
  <c r="AX14" i="2"/>
  <c r="AY14" i="2"/>
  <c r="AT11" i="2"/>
  <c r="AU11" i="2"/>
  <c r="AX11" i="2"/>
  <c r="AY11" i="2"/>
  <c r="AT8" i="2"/>
  <c r="AU8" i="2"/>
  <c r="AX8" i="2"/>
  <c r="AY8" i="2"/>
  <c r="AT3" i="2"/>
  <c r="AU3" i="2"/>
  <c r="AX3" i="2"/>
  <c r="AY3" i="2"/>
  <c r="AT29" i="2"/>
  <c r="AU29" i="2"/>
  <c r="AX29" i="2"/>
  <c r="AY29" i="2"/>
  <c r="AT7" i="2"/>
  <c r="AU7" i="2"/>
  <c r="AX7" i="2"/>
  <c r="AY7" i="2"/>
  <c r="AT32" i="2"/>
  <c r="AU32" i="2"/>
  <c r="AX32" i="2"/>
  <c r="AY32" i="2"/>
  <c r="AT25" i="2"/>
  <c r="AU25" i="2"/>
  <c r="AX25" i="2"/>
  <c r="AY25" i="2"/>
  <c r="AT20" i="2"/>
  <c r="AU20" i="2"/>
  <c r="AX20" i="2"/>
  <c r="AY20" i="2"/>
  <c r="AT17" i="2"/>
  <c r="AU17" i="2"/>
  <c r="AX17" i="2"/>
  <c r="AY17" i="2"/>
  <c r="AT21" i="2"/>
  <c r="AU21" i="2"/>
  <c r="AX21" i="2"/>
  <c r="AY21" i="2"/>
  <c r="AT23" i="2"/>
  <c r="AU23" i="2"/>
  <c r="AX23" i="2"/>
  <c r="AY23" i="2"/>
  <c r="AT24" i="2"/>
  <c r="AU24" i="2"/>
  <c r="AX24" i="2"/>
  <c r="AY24" i="2"/>
  <c r="AT30" i="2"/>
  <c r="AU30" i="2"/>
  <c r="AX30" i="2"/>
  <c r="AY30" i="2"/>
  <c r="AT22" i="2"/>
  <c r="AU22" i="2"/>
  <c r="AX22" i="2"/>
  <c r="AY22" i="2"/>
  <c r="AT12" i="2"/>
  <c r="AU12" i="2"/>
  <c r="AX12" i="2"/>
  <c r="AY12" i="2"/>
  <c r="AT9" i="2"/>
  <c r="AU9" i="2"/>
  <c r="AX9" i="2"/>
  <c r="AY9" i="2"/>
  <c r="AT16" i="2"/>
  <c r="AU16" i="2"/>
  <c r="AX16" i="2"/>
  <c r="AY16" i="2"/>
  <c r="AT13" i="2"/>
  <c r="AU13" i="2"/>
  <c r="AX13" i="2"/>
  <c r="AY13" i="2"/>
  <c r="AT5" i="2"/>
  <c r="AU5" i="2"/>
  <c r="AX5" i="2"/>
  <c r="AY5" i="2"/>
  <c r="AT4" i="2"/>
  <c r="AU4" i="2"/>
  <c r="AX4" i="2"/>
  <c r="AY4" i="2"/>
  <c r="AT2" i="2"/>
  <c r="AU2" i="2"/>
  <c r="AX2" i="2"/>
  <c r="AY2"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92"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O322" i="1" s="1"/>
  <c r="H323" i="1"/>
  <c r="H324" i="1"/>
  <c r="H325" i="1"/>
  <c r="H326" i="1"/>
  <c r="H327" i="1"/>
  <c r="H328" i="1"/>
  <c r="H329" i="1"/>
  <c r="H330" i="1"/>
  <c r="H331" i="1"/>
  <c r="H332" i="1"/>
  <c r="O332" i="1" s="1"/>
  <c r="H333" i="1"/>
  <c r="H334" i="1"/>
  <c r="H335" i="1"/>
  <c r="H336" i="1"/>
  <c r="H337" i="1"/>
  <c r="H338" i="1"/>
  <c r="O338" i="1" s="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O370" i="1" s="1"/>
  <c r="H371" i="1"/>
  <c r="H372" i="1"/>
  <c r="H373" i="1"/>
  <c r="H374" i="1"/>
  <c r="H376" i="1"/>
  <c r="H375" i="1"/>
  <c r="H377" i="1"/>
  <c r="H378" i="1"/>
  <c r="H379" i="1"/>
  <c r="H380" i="1"/>
  <c r="O380" i="1" s="1"/>
  <c r="H381" i="1"/>
  <c r="H382" i="1"/>
  <c r="H383" i="1"/>
  <c r="H384" i="1"/>
  <c r="H385" i="1"/>
  <c r="H386" i="1"/>
  <c r="O386" i="1" s="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O418" i="1" s="1"/>
  <c r="H419" i="1"/>
  <c r="H420" i="1"/>
  <c r="H421" i="1"/>
  <c r="H422" i="1"/>
  <c r="H423" i="1"/>
  <c r="H424" i="1"/>
  <c r="H425" i="1"/>
  <c r="H426" i="1"/>
  <c r="H427" i="1"/>
  <c r="H428" i="1"/>
  <c r="O428" i="1" s="1"/>
  <c r="H429" i="1"/>
  <c r="H430" i="1"/>
  <c r="H431" i="1"/>
  <c r="H432" i="1"/>
  <c r="H433" i="1"/>
  <c r="H434" i="1"/>
  <c r="O434" i="1" s="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O466" i="1" s="1"/>
  <c r="H467" i="1"/>
  <c r="H468" i="1"/>
  <c r="O468" i="1" s="1"/>
  <c r="H470" i="1"/>
  <c r="O470" i="1" s="1"/>
  <c r="H469" i="1"/>
  <c r="H471" i="1"/>
  <c r="H472" i="1"/>
  <c r="O472" i="1" s="1"/>
  <c r="H473" i="1"/>
  <c r="H474" i="1"/>
  <c r="H475" i="1"/>
  <c r="H476" i="1"/>
  <c r="O476" i="1" s="1"/>
  <c r="H477" i="1"/>
  <c r="H478" i="1"/>
  <c r="H479" i="1"/>
  <c r="H480" i="1"/>
  <c r="O480" i="1" s="1"/>
  <c r="H481" i="1"/>
  <c r="H482" i="1"/>
  <c r="O482" i="1" s="1"/>
  <c r="H483" i="1"/>
  <c r="H484" i="1"/>
  <c r="O484" i="1" s="1"/>
  <c r="H485" i="1"/>
  <c r="O485" i="1" s="1"/>
  <c r="H486" i="1"/>
  <c r="H487" i="1"/>
  <c r="H488" i="1"/>
  <c r="O488" i="1" s="1"/>
  <c r="H489" i="1"/>
  <c r="H490" i="1"/>
  <c r="O490" i="1" s="1"/>
  <c r="H491" i="1"/>
  <c r="O491" i="1" s="1"/>
  <c r="H492" i="1"/>
  <c r="H493" i="1"/>
  <c r="O493" i="1" s="1"/>
  <c r="H494" i="1"/>
  <c r="O494" i="1" s="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M1313" i="1" l="1"/>
  <c r="AL1313" i="1"/>
  <c r="AM1201" i="1"/>
  <c r="AL1201" i="1"/>
  <c r="AM1057" i="1"/>
  <c r="AL1057" i="1"/>
  <c r="AM945" i="1"/>
  <c r="AL945" i="1"/>
  <c r="AM817" i="1"/>
  <c r="AL817" i="1"/>
  <c r="AL705" i="1"/>
  <c r="AM705" i="1"/>
  <c r="AL561" i="1"/>
  <c r="AM561" i="1"/>
  <c r="AM449" i="1"/>
  <c r="AL449" i="1"/>
  <c r="AM336" i="1"/>
  <c r="AL336" i="1"/>
  <c r="AM192" i="1"/>
  <c r="AL192" i="1"/>
  <c r="AM80" i="1"/>
  <c r="AL80" i="1"/>
  <c r="AM1199" i="1"/>
  <c r="AL1199" i="1"/>
  <c r="AM879" i="1"/>
  <c r="AL879" i="1"/>
  <c r="AL350" i="1"/>
  <c r="AM350" i="1"/>
  <c r="AM1302" i="1"/>
  <c r="AL1302" i="1"/>
  <c r="AB1286" i="1"/>
  <c r="AM1286" i="1"/>
  <c r="AL1286" i="1"/>
  <c r="AM1270" i="1"/>
  <c r="AL1270" i="1"/>
  <c r="AL1255" i="1"/>
  <c r="AM1255" i="1"/>
  <c r="AB1238" i="1"/>
  <c r="AM1238" i="1"/>
  <c r="AL1238" i="1"/>
  <c r="AM1222" i="1"/>
  <c r="AL1222" i="1"/>
  <c r="AM1206" i="1"/>
  <c r="AL1206" i="1"/>
  <c r="AM1190" i="1"/>
  <c r="AL1190" i="1"/>
  <c r="AM1174" i="1"/>
  <c r="AL1174" i="1"/>
  <c r="AM1158" i="1"/>
  <c r="AL1158" i="1"/>
  <c r="AM1142" i="1"/>
  <c r="AL1142" i="1"/>
  <c r="AM1126" i="1"/>
  <c r="AL1126" i="1"/>
  <c r="AM1110" i="1"/>
  <c r="AL1110" i="1"/>
  <c r="AB1094" i="1"/>
  <c r="AM1094" i="1"/>
  <c r="AL1094" i="1"/>
  <c r="AM1078" i="1"/>
  <c r="AL1078" i="1"/>
  <c r="AM1062" i="1"/>
  <c r="AL1062" i="1"/>
  <c r="AM1047" i="1"/>
  <c r="AL1047" i="1"/>
  <c r="AM1030" i="1"/>
  <c r="AL1030" i="1"/>
  <c r="AM1014" i="1"/>
  <c r="AL1014" i="1"/>
  <c r="AB995" i="1"/>
  <c r="AM995" i="1"/>
  <c r="AL995" i="1"/>
  <c r="AM982" i="1"/>
  <c r="AL982" i="1"/>
  <c r="AM966" i="1"/>
  <c r="AL966" i="1"/>
  <c r="AM951" i="1"/>
  <c r="AL951" i="1"/>
  <c r="AM934" i="1"/>
  <c r="AL934" i="1"/>
  <c r="AM918" i="1"/>
  <c r="AL918" i="1"/>
  <c r="AM902" i="1"/>
  <c r="AL902" i="1"/>
  <c r="AM886" i="1"/>
  <c r="AL886" i="1"/>
  <c r="AM870" i="1"/>
  <c r="AL870" i="1"/>
  <c r="AM854" i="1"/>
  <c r="AL854" i="1"/>
  <c r="AM838" i="1"/>
  <c r="AL838" i="1"/>
  <c r="AM822" i="1"/>
  <c r="AL822" i="1"/>
  <c r="AM806" i="1"/>
  <c r="AL806" i="1"/>
  <c r="AM790" i="1"/>
  <c r="AL790" i="1"/>
  <c r="AM774" i="1"/>
  <c r="AL774" i="1"/>
  <c r="AM758" i="1"/>
  <c r="AL758" i="1"/>
  <c r="AM742" i="1"/>
  <c r="AL742" i="1"/>
  <c r="AM726" i="1"/>
  <c r="AL726" i="1"/>
  <c r="AM710" i="1"/>
  <c r="AL710" i="1"/>
  <c r="AM694" i="1"/>
  <c r="AL694" i="1"/>
  <c r="AM678" i="1"/>
  <c r="AL678" i="1"/>
  <c r="AM661" i="1"/>
  <c r="AL661" i="1"/>
  <c r="AM647" i="1"/>
  <c r="AL647" i="1"/>
  <c r="AM630" i="1"/>
  <c r="AL630" i="1"/>
  <c r="AM614" i="1"/>
  <c r="AL614" i="1"/>
  <c r="AB598" i="1"/>
  <c r="AM598" i="1"/>
  <c r="AL598" i="1"/>
  <c r="AM582" i="1"/>
  <c r="AL582" i="1"/>
  <c r="AB566" i="1"/>
  <c r="AM566" i="1"/>
  <c r="AL566" i="1"/>
  <c r="AM550" i="1"/>
  <c r="AL550" i="1"/>
  <c r="AM534" i="1"/>
  <c r="AL534" i="1"/>
  <c r="AM518" i="1"/>
  <c r="AL518" i="1"/>
  <c r="AM502" i="1"/>
  <c r="AL502" i="1"/>
  <c r="AM486" i="1"/>
  <c r="AL486" i="1"/>
  <c r="AM469" i="1"/>
  <c r="AL469" i="1"/>
  <c r="AM454" i="1"/>
  <c r="AL454" i="1"/>
  <c r="AM438" i="1"/>
  <c r="AL438" i="1"/>
  <c r="AM422" i="1"/>
  <c r="AL422" i="1"/>
  <c r="AM406" i="1"/>
  <c r="AL406" i="1"/>
  <c r="AM390" i="1"/>
  <c r="AL390" i="1"/>
  <c r="AM374" i="1"/>
  <c r="AL374" i="1"/>
  <c r="AM357" i="1"/>
  <c r="AL357" i="1"/>
  <c r="AM341" i="1"/>
  <c r="AL341" i="1"/>
  <c r="AM325" i="1"/>
  <c r="AL325" i="1"/>
  <c r="AM309" i="1"/>
  <c r="AL309" i="1"/>
  <c r="AM293" i="1"/>
  <c r="AL293" i="1"/>
  <c r="AM277" i="1"/>
  <c r="AL277" i="1"/>
  <c r="AM262" i="1"/>
  <c r="AL262" i="1"/>
  <c r="AM245" i="1"/>
  <c r="AL245" i="1"/>
  <c r="AM229" i="1"/>
  <c r="AL229" i="1"/>
  <c r="AM214" i="1"/>
  <c r="AL214" i="1"/>
  <c r="AM197" i="1"/>
  <c r="AL197" i="1"/>
  <c r="AM181" i="1"/>
  <c r="AL181" i="1"/>
  <c r="AM165" i="1"/>
  <c r="AL165" i="1"/>
  <c r="AM149" i="1"/>
  <c r="AL149" i="1"/>
  <c r="AM133" i="1"/>
  <c r="AL133" i="1"/>
  <c r="AM117" i="1"/>
  <c r="AL117" i="1"/>
  <c r="AM101" i="1"/>
  <c r="AL101" i="1"/>
  <c r="AM85" i="1"/>
  <c r="AL85" i="1"/>
  <c r="AM65" i="1"/>
  <c r="AL65" i="1"/>
  <c r="AM53" i="1"/>
  <c r="AL53" i="1"/>
  <c r="AM37" i="1"/>
  <c r="AL37" i="1"/>
  <c r="AM21" i="1"/>
  <c r="AL21" i="1"/>
  <c r="AM5" i="1"/>
  <c r="AL5" i="1"/>
  <c r="AB1185" i="1"/>
  <c r="AM1185" i="1"/>
  <c r="AL1185" i="1"/>
  <c r="AM1025" i="1"/>
  <c r="AL1025" i="1"/>
  <c r="AM849" i="1"/>
  <c r="AL849" i="1"/>
  <c r="AL625" i="1"/>
  <c r="AM625" i="1"/>
  <c r="AM385" i="1"/>
  <c r="AL385" i="1"/>
  <c r="AM112" i="1"/>
  <c r="AL112" i="1"/>
  <c r="AM1295" i="1"/>
  <c r="AL1295" i="1"/>
  <c r="AB1183" i="1"/>
  <c r="AM1183" i="1"/>
  <c r="AL1183" i="1"/>
  <c r="AB1087" i="1"/>
  <c r="AM1087" i="1"/>
  <c r="AL1087" i="1"/>
  <c r="AM1007" i="1"/>
  <c r="AL1007" i="1"/>
  <c r="AM847" i="1"/>
  <c r="AL847" i="1"/>
  <c r="AM751" i="1"/>
  <c r="AL751" i="1"/>
  <c r="AL591" i="1"/>
  <c r="AM591" i="1"/>
  <c r="AM431" i="1"/>
  <c r="AL431" i="1"/>
  <c r="AL254" i="1"/>
  <c r="AM254" i="1"/>
  <c r="AL30" i="1"/>
  <c r="AM30" i="1"/>
  <c r="AM1301" i="1"/>
  <c r="AL1301" i="1"/>
  <c r="AB1285" i="1"/>
  <c r="AL1285" i="1"/>
  <c r="AM1285" i="1"/>
  <c r="AM1269" i="1"/>
  <c r="AL1269" i="1"/>
  <c r="AL1253" i="1"/>
  <c r="AM1253" i="1"/>
  <c r="AB1237" i="1"/>
  <c r="AM1237" i="1"/>
  <c r="AL1237" i="1"/>
  <c r="AB1221" i="1"/>
  <c r="AM1221" i="1"/>
  <c r="AL1221" i="1"/>
  <c r="AM1205" i="1"/>
  <c r="AL1205" i="1"/>
  <c r="AM1189" i="1"/>
  <c r="AL1189" i="1"/>
  <c r="AM1173" i="1"/>
  <c r="AL1173" i="1"/>
  <c r="AM1157" i="1"/>
  <c r="AL1157" i="1"/>
  <c r="AM1141" i="1"/>
  <c r="AL1141" i="1"/>
  <c r="AM1125" i="1"/>
  <c r="AL1125" i="1"/>
  <c r="AM1109" i="1"/>
  <c r="AL1109" i="1"/>
  <c r="AB1093" i="1"/>
  <c r="AM1093" i="1"/>
  <c r="AL1093" i="1"/>
  <c r="AB1077" i="1"/>
  <c r="AM1077" i="1"/>
  <c r="AL1077" i="1"/>
  <c r="AM1061" i="1"/>
  <c r="AL1061" i="1"/>
  <c r="AM1046" i="1"/>
  <c r="AL1046" i="1"/>
  <c r="AM1029" i="1"/>
  <c r="AL1029" i="1"/>
  <c r="AM1013" i="1"/>
  <c r="AL1013" i="1"/>
  <c r="AM998" i="1"/>
  <c r="AL998" i="1"/>
  <c r="AM981" i="1"/>
  <c r="AL981" i="1"/>
  <c r="AM965" i="1"/>
  <c r="AL965" i="1"/>
  <c r="AB949" i="1"/>
  <c r="AM949" i="1"/>
  <c r="AL949" i="1"/>
  <c r="AM933" i="1"/>
  <c r="AL933" i="1"/>
  <c r="AM917" i="1"/>
  <c r="AL917" i="1"/>
  <c r="AM901" i="1"/>
  <c r="AL901" i="1"/>
  <c r="AM885" i="1"/>
  <c r="AL885" i="1"/>
  <c r="AM868" i="1"/>
  <c r="AL868" i="1"/>
  <c r="AM853" i="1"/>
  <c r="AL853" i="1"/>
  <c r="AM837" i="1"/>
  <c r="AL837" i="1"/>
  <c r="AM821" i="1"/>
  <c r="AL821" i="1"/>
  <c r="AM805" i="1"/>
  <c r="AL805" i="1"/>
  <c r="AM789" i="1"/>
  <c r="AL789" i="1"/>
  <c r="AM773" i="1"/>
  <c r="AL773" i="1"/>
  <c r="AM757" i="1"/>
  <c r="AL757" i="1"/>
  <c r="AM741" i="1"/>
  <c r="AL741" i="1"/>
  <c r="AM725" i="1"/>
  <c r="AL725" i="1"/>
  <c r="AM709" i="1"/>
  <c r="AL709" i="1"/>
  <c r="AM693" i="1"/>
  <c r="AL693" i="1"/>
  <c r="AM677" i="1"/>
  <c r="AL677" i="1"/>
  <c r="AM662" i="1"/>
  <c r="AL662" i="1"/>
  <c r="AM645" i="1"/>
  <c r="AL645" i="1"/>
  <c r="AM629" i="1"/>
  <c r="AL629" i="1"/>
  <c r="AM613" i="1"/>
  <c r="AL613" i="1"/>
  <c r="AM597" i="1"/>
  <c r="AL597" i="1"/>
  <c r="AM581" i="1"/>
  <c r="AL581" i="1"/>
  <c r="AM565" i="1"/>
  <c r="AL565" i="1"/>
  <c r="AM549" i="1"/>
  <c r="AL549" i="1"/>
  <c r="AM533" i="1"/>
  <c r="AL533" i="1"/>
  <c r="AM517" i="1"/>
  <c r="AL517" i="1"/>
  <c r="AM501" i="1"/>
  <c r="AL501" i="1"/>
  <c r="AM485" i="1"/>
  <c r="AL485" i="1"/>
  <c r="AM470" i="1"/>
  <c r="AL470" i="1"/>
  <c r="AM453" i="1"/>
  <c r="AL453" i="1"/>
  <c r="AM437" i="1"/>
  <c r="AL437" i="1"/>
  <c r="AM421" i="1"/>
  <c r="AL421" i="1"/>
  <c r="AM405" i="1"/>
  <c r="AL405" i="1"/>
  <c r="AM389" i="1"/>
  <c r="AL389" i="1"/>
  <c r="AM372" i="1"/>
  <c r="AL372" i="1"/>
  <c r="AM356" i="1"/>
  <c r="AL356" i="1"/>
  <c r="AM340" i="1"/>
  <c r="AL340" i="1"/>
  <c r="AM324" i="1"/>
  <c r="AL324" i="1"/>
  <c r="AM308" i="1"/>
  <c r="AL308" i="1"/>
  <c r="AM292" i="1"/>
  <c r="AL292" i="1"/>
  <c r="AM276" i="1"/>
  <c r="AL276" i="1"/>
  <c r="AM261" i="1"/>
  <c r="AL261" i="1"/>
  <c r="AM244" i="1"/>
  <c r="AL244" i="1"/>
  <c r="AM228" i="1"/>
  <c r="AL228" i="1"/>
  <c r="AM213" i="1"/>
  <c r="AL213" i="1"/>
  <c r="AM196" i="1"/>
  <c r="AL196" i="1"/>
  <c r="AM180" i="1"/>
  <c r="AL180" i="1"/>
  <c r="AM164" i="1"/>
  <c r="AL164" i="1"/>
  <c r="AM148" i="1"/>
  <c r="AL148" i="1"/>
  <c r="AM132" i="1"/>
  <c r="AL132" i="1"/>
  <c r="AL116" i="1"/>
  <c r="AM116" i="1"/>
  <c r="AM100" i="1"/>
  <c r="AL100" i="1"/>
  <c r="AL84" i="1"/>
  <c r="AM84" i="1"/>
  <c r="AM69" i="1"/>
  <c r="AL69" i="1"/>
  <c r="AL52" i="1"/>
  <c r="AM52" i="1"/>
  <c r="AL36" i="1"/>
  <c r="AM36" i="1"/>
  <c r="AL20" i="1"/>
  <c r="AM20" i="1"/>
  <c r="AM4" i="1"/>
  <c r="AL4" i="1"/>
  <c r="AM1073" i="1"/>
  <c r="AL1073" i="1"/>
  <c r="AM753" i="1"/>
  <c r="AL753" i="1"/>
  <c r="AM481" i="1"/>
  <c r="AL481" i="1"/>
  <c r="AM224" i="1"/>
  <c r="AL224" i="1"/>
  <c r="AM16" i="1"/>
  <c r="AL16" i="1"/>
  <c r="AM1311" i="1"/>
  <c r="AL1311" i="1"/>
  <c r="AL142" i="1"/>
  <c r="AM142" i="1"/>
  <c r="AM1300" i="1"/>
  <c r="AL1300" i="1"/>
  <c r="AM1284" i="1"/>
  <c r="AL1284" i="1"/>
  <c r="AB1268" i="1"/>
  <c r="AM1268" i="1"/>
  <c r="AL1268" i="1"/>
  <c r="AM1252" i="1"/>
  <c r="AL1252" i="1"/>
  <c r="AM1236" i="1"/>
  <c r="AL1236" i="1"/>
  <c r="AB1220" i="1"/>
  <c r="AM1220" i="1"/>
  <c r="AL1220" i="1"/>
  <c r="AM1204" i="1"/>
  <c r="AL1204" i="1"/>
  <c r="AM1188" i="1"/>
  <c r="AL1188" i="1"/>
  <c r="Z1172" i="1"/>
  <c r="AM1172" i="1"/>
  <c r="AL1172" i="1"/>
  <c r="AM1156" i="1"/>
  <c r="AL1156" i="1"/>
  <c r="AM1140" i="1"/>
  <c r="AL1140" i="1"/>
  <c r="AM1124" i="1"/>
  <c r="AL1124" i="1"/>
  <c r="AM1108" i="1"/>
  <c r="AL1108" i="1"/>
  <c r="AM1092" i="1"/>
  <c r="AL1092" i="1"/>
  <c r="Z1076" i="1"/>
  <c r="AM1076" i="1"/>
  <c r="AL1076" i="1"/>
  <c r="AM1060" i="1"/>
  <c r="AL1060" i="1"/>
  <c r="AM1045" i="1"/>
  <c r="AL1045" i="1"/>
  <c r="AM1028" i="1"/>
  <c r="AL1028" i="1"/>
  <c r="AM1012" i="1"/>
  <c r="AL1012" i="1"/>
  <c r="AM997" i="1"/>
  <c r="AL997" i="1"/>
  <c r="AM980" i="1"/>
  <c r="AL980" i="1"/>
  <c r="AM964" i="1"/>
  <c r="AL964" i="1"/>
  <c r="AM948" i="1"/>
  <c r="AL948" i="1"/>
  <c r="AM932" i="1"/>
  <c r="AL932" i="1"/>
  <c r="AM916" i="1"/>
  <c r="AL916" i="1"/>
  <c r="AM900" i="1"/>
  <c r="AL900" i="1"/>
  <c r="AM884" i="1"/>
  <c r="AL884" i="1"/>
  <c r="AM869" i="1"/>
  <c r="AL869" i="1"/>
  <c r="AM852" i="1"/>
  <c r="AL852" i="1"/>
  <c r="AM836" i="1"/>
  <c r="AL836" i="1"/>
  <c r="AM820" i="1"/>
  <c r="AL820" i="1"/>
  <c r="AM804" i="1"/>
  <c r="AL804" i="1"/>
  <c r="AM788" i="1"/>
  <c r="AL788" i="1"/>
  <c r="AM772" i="1"/>
  <c r="AL772" i="1"/>
  <c r="AM756" i="1"/>
  <c r="AL756" i="1"/>
  <c r="AM740" i="1"/>
  <c r="AL740" i="1"/>
  <c r="AM724" i="1"/>
  <c r="AL724" i="1"/>
  <c r="AM708" i="1"/>
  <c r="AL708" i="1"/>
  <c r="AM692" i="1"/>
  <c r="AL692" i="1"/>
  <c r="AM676" i="1"/>
  <c r="AL676" i="1"/>
  <c r="AM660" i="1"/>
  <c r="AL660" i="1"/>
  <c r="AM644" i="1"/>
  <c r="AL644" i="1"/>
  <c r="AM628" i="1"/>
  <c r="AL628" i="1"/>
  <c r="AM612" i="1"/>
  <c r="AL612" i="1"/>
  <c r="AM596" i="1"/>
  <c r="AL596" i="1"/>
  <c r="AM580" i="1"/>
  <c r="AL580" i="1"/>
  <c r="AM564" i="1"/>
  <c r="AL564" i="1"/>
  <c r="AM548" i="1"/>
  <c r="AL548" i="1"/>
  <c r="AM532" i="1"/>
  <c r="AL532" i="1"/>
  <c r="AM515" i="1"/>
  <c r="AL515" i="1"/>
  <c r="AM500" i="1"/>
  <c r="AL500" i="1"/>
  <c r="AM484" i="1"/>
  <c r="AL484" i="1"/>
  <c r="AM468" i="1"/>
  <c r="AL468" i="1"/>
  <c r="AM452" i="1"/>
  <c r="AL452" i="1"/>
  <c r="AM436" i="1"/>
  <c r="AL436" i="1"/>
  <c r="AM420" i="1"/>
  <c r="AL420" i="1"/>
  <c r="AM404" i="1"/>
  <c r="AL404" i="1"/>
  <c r="AM388" i="1"/>
  <c r="AL388" i="1"/>
  <c r="AM371" i="1"/>
  <c r="AL371" i="1"/>
  <c r="AM355" i="1"/>
  <c r="AL355" i="1"/>
  <c r="AM339" i="1"/>
  <c r="AL339" i="1"/>
  <c r="AM323" i="1"/>
  <c r="AL323" i="1"/>
  <c r="AM307" i="1"/>
  <c r="AL307" i="1"/>
  <c r="AM291" i="1"/>
  <c r="AL291" i="1"/>
  <c r="AM275" i="1"/>
  <c r="AL275" i="1"/>
  <c r="AM260" i="1"/>
  <c r="AL260" i="1"/>
  <c r="AM243" i="1"/>
  <c r="AL243" i="1"/>
  <c r="AM227" i="1"/>
  <c r="AL227" i="1"/>
  <c r="AM211" i="1"/>
  <c r="AL211" i="1"/>
  <c r="AM195" i="1"/>
  <c r="AL195" i="1"/>
  <c r="AM179" i="1"/>
  <c r="AL179" i="1"/>
  <c r="AM163" i="1"/>
  <c r="AL163" i="1"/>
  <c r="AM147" i="1"/>
  <c r="AL147" i="1"/>
  <c r="AM131" i="1"/>
  <c r="AL131" i="1"/>
  <c r="AL115" i="1"/>
  <c r="AM115" i="1"/>
  <c r="AM99" i="1"/>
  <c r="AL99" i="1"/>
  <c r="AL83" i="1"/>
  <c r="AM83" i="1"/>
  <c r="AM68" i="1"/>
  <c r="AL68" i="1"/>
  <c r="AL51" i="1"/>
  <c r="AM51" i="1"/>
  <c r="AL35" i="1"/>
  <c r="AM35" i="1"/>
  <c r="AL19" i="1"/>
  <c r="AM19" i="1"/>
  <c r="AM3" i="1"/>
  <c r="AL3" i="1"/>
  <c r="AM1299" i="1"/>
  <c r="AL1299" i="1"/>
  <c r="AM1283" i="1"/>
  <c r="AL1283" i="1"/>
  <c r="AB1267" i="1"/>
  <c r="AM1267" i="1"/>
  <c r="AL1267" i="1"/>
  <c r="AB1251" i="1"/>
  <c r="AM1251" i="1"/>
  <c r="AL1251" i="1"/>
  <c r="AM1235" i="1"/>
  <c r="AL1235" i="1"/>
  <c r="AM1219" i="1"/>
  <c r="AL1219" i="1"/>
  <c r="AB1203" i="1"/>
  <c r="AM1203" i="1"/>
  <c r="AL1203" i="1"/>
  <c r="AM1187" i="1"/>
  <c r="AL1187" i="1"/>
  <c r="AM1171" i="1"/>
  <c r="AL1171" i="1"/>
  <c r="AM1155" i="1"/>
  <c r="AL1155" i="1"/>
  <c r="AM1139" i="1"/>
  <c r="AL1139" i="1"/>
  <c r="AB1123" i="1"/>
  <c r="AM1123" i="1"/>
  <c r="AL1123" i="1"/>
  <c r="AM1107" i="1"/>
  <c r="AL1107" i="1"/>
  <c r="AM1091" i="1"/>
  <c r="AL1091" i="1"/>
  <c r="AB1075" i="1"/>
  <c r="AM1075" i="1"/>
  <c r="AL1075" i="1"/>
  <c r="AM1059" i="1"/>
  <c r="AL1059" i="1"/>
  <c r="AM1043" i="1"/>
  <c r="AL1043" i="1"/>
  <c r="AB1027" i="1"/>
  <c r="AM1027" i="1"/>
  <c r="AL1027" i="1"/>
  <c r="AM1011" i="1"/>
  <c r="AL1011" i="1"/>
  <c r="AM996" i="1"/>
  <c r="AL996" i="1"/>
  <c r="AM979" i="1"/>
  <c r="AL979" i="1"/>
  <c r="AB963" i="1"/>
  <c r="AM963" i="1"/>
  <c r="AL963" i="1"/>
  <c r="AM947" i="1"/>
  <c r="AL947" i="1"/>
  <c r="AB931" i="1"/>
  <c r="AM931" i="1"/>
  <c r="AL931" i="1"/>
  <c r="AM915" i="1"/>
  <c r="AL915" i="1"/>
  <c r="AM899" i="1"/>
  <c r="AL899" i="1"/>
  <c r="AM883" i="1"/>
  <c r="AL883" i="1"/>
  <c r="AM867" i="1"/>
  <c r="AL867" i="1"/>
  <c r="AM851" i="1"/>
  <c r="AL851" i="1"/>
  <c r="AM835" i="1"/>
  <c r="AL835" i="1"/>
  <c r="AM818" i="1"/>
  <c r="AL818" i="1"/>
  <c r="AM803" i="1"/>
  <c r="AL803" i="1"/>
  <c r="AM787" i="1"/>
  <c r="AL787" i="1"/>
  <c r="AM771" i="1"/>
  <c r="AL771" i="1"/>
  <c r="AM755" i="1"/>
  <c r="AL755" i="1"/>
  <c r="AM739" i="1"/>
  <c r="AL739" i="1"/>
  <c r="AM723" i="1"/>
  <c r="AL723" i="1"/>
  <c r="AM707" i="1"/>
  <c r="AL707" i="1"/>
  <c r="AM691" i="1"/>
  <c r="AL691" i="1"/>
  <c r="AM675" i="1"/>
  <c r="AL675" i="1"/>
  <c r="AM659" i="1"/>
  <c r="AL659" i="1"/>
  <c r="AM643" i="1"/>
  <c r="AL643" i="1"/>
  <c r="AM627" i="1"/>
  <c r="AL627" i="1"/>
  <c r="AM611" i="1"/>
  <c r="AL611" i="1"/>
  <c r="AM595" i="1"/>
  <c r="AL595" i="1"/>
  <c r="AM584" i="1"/>
  <c r="AL584" i="1"/>
  <c r="AM563" i="1"/>
  <c r="AL563" i="1"/>
  <c r="AM547" i="1"/>
  <c r="AL547" i="1"/>
  <c r="AM531" i="1"/>
  <c r="AL531" i="1"/>
  <c r="AM516" i="1"/>
  <c r="AL516" i="1"/>
  <c r="AM499" i="1"/>
  <c r="AL499" i="1"/>
  <c r="AM483" i="1"/>
  <c r="AL483" i="1"/>
  <c r="AM467" i="1"/>
  <c r="AL467" i="1"/>
  <c r="AM451" i="1"/>
  <c r="AL451" i="1"/>
  <c r="AM435" i="1"/>
  <c r="AL435" i="1"/>
  <c r="AM419" i="1"/>
  <c r="AL419" i="1"/>
  <c r="AM403" i="1"/>
  <c r="AL403" i="1"/>
  <c r="AM387" i="1"/>
  <c r="AL387" i="1"/>
  <c r="AM370" i="1"/>
  <c r="AL370" i="1"/>
  <c r="AM354" i="1"/>
  <c r="AL354" i="1"/>
  <c r="AM338" i="1"/>
  <c r="AL338" i="1"/>
  <c r="AM322" i="1"/>
  <c r="AL322" i="1"/>
  <c r="AM306" i="1"/>
  <c r="AL306" i="1"/>
  <c r="AM290" i="1"/>
  <c r="AL290" i="1"/>
  <c r="AM274" i="1"/>
  <c r="AL274" i="1"/>
  <c r="AM258" i="1"/>
  <c r="AL258" i="1"/>
  <c r="AM242" i="1"/>
  <c r="AL242" i="1"/>
  <c r="AM226" i="1"/>
  <c r="AL226" i="1"/>
  <c r="AM210" i="1"/>
  <c r="AL210" i="1"/>
  <c r="AM194" i="1"/>
  <c r="AL194" i="1"/>
  <c r="AM178" i="1"/>
  <c r="AL178" i="1"/>
  <c r="AM161" i="1"/>
  <c r="AL161" i="1"/>
  <c r="AM146" i="1"/>
  <c r="AL146" i="1"/>
  <c r="AM130" i="1"/>
  <c r="AL130" i="1"/>
  <c r="AL114" i="1"/>
  <c r="AM114" i="1"/>
  <c r="AM98" i="1"/>
  <c r="AL98" i="1"/>
  <c r="AL82" i="1"/>
  <c r="AM82" i="1"/>
  <c r="AM67" i="1"/>
  <c r="AL67" i="1"/>
  <c r="AL50" i="1"/>
  <c r="AM50" i="1"/>
  <c r="AL34" i="1"/>
  <c r="AM34" i="1"/>
  <c r="AL18" i="1"/>
  <c r="AM18" i="1"/>
  <c r="AM1314" i="1"/>
  <c r="AL1314" i="1"/>
  <c r="AM1298" i="1"/>
  <c r="AL1298" i="1"/>
  <c r="AM1282" i="1"/>
  <c r="AL1282" i="1"/>
  <c r="AM1266" i="1"/>
  <c r="AL1266" i="1"/>
  <c r="AB1250" i="1"/>
  <c r="AM1250" i="1"/>
  <c r="AL1250" i="1"/>
  <c r="AM1234" i="1"/>
  <c r="AL1234" i="1"/>
  <c r="AM1218" i="1"/>
  <c r="AL1218" i="1"/>
  <c r="AM1202" i="1"/>
  <c r="AL1202" i="1"/>
  <c r="AM1186" i="1"/>
  <c r="AL1186" i="1"/>
  <c r="AM1170" i="1"/>
  <c r="AL1170" i="1"/>
  <c r="AM1154" i="1"/>
  <c r="AL1154" i="1"/>
  <c r="AM1138" i="1"/>
  <c r="AL1138" i="1"/>
  <c r="AM1122" i="1"/>
  <c r="AL1122" i="1"/>
  <c r="AM1106" i="1"/>
  <c r="AL1106" i="1"/>
  <c r="AM1090" i="1"/>
  <c r="AL1090" i="1"/>
  <c r="AM1074" i="1"/>
  <c r="AL1074" i="1"/>
  <c r="AB1058" i="1"/>
  <c r="AM1058" i="1"/>
  <c r="AL1058" i="1"/>
  <c r="AM1042" i="1"/>
  <c r="AL1042" i="1"/>
  <c r="AM1026" i="1"/>
  <c r="AL1026" i="1"/>
  <c r="AM1010" i="1"/>
  <c r="AL1010" i="1"/>
  <c r="AM994" i="1"/>
  <c r="AL994" i="1"/>
  <c r="AM978" i="1"/>
  <c r="AL978" i="1"/>
  <c r="AB962" i="1"/>
  <c r="AM962" i="1"/>
  <c r="AL962" i="1"/>
  <c r="AM946" i="1"/>
  <c r="AL946" i="1"/>
  <c r="AM930" i="1"/>
  <c r="AL930" i="1"/>
  <c r="AM914" i="1"/>
  <c r="AL914" i="1"/>
  <c r="AM898" i="1"/>
  <c r="AL898" i="1"/>
  <c r="AM882" i="1"/>
  <c r="AL882" i="1"/>
  <c r="AB866" i="1"/>
  <c r="AM866" i="1"/>
  <c r="AL866" i="1"/>
  <c r="AM850" i="1"/>
  <c r="AL850" i="1"/>
  <c r="AM834" i="1"/>
  <c r="AL834" i="1"/>
  <c r="AM819" i="1"/>
  <c r="AL819" i="1"/>
  <c r="AM802" i="1"/>
  <c r="AL802" i="1"/>
  <c r="AM786" i="1"/>
  <c r="AL786" i="1"/>
  <c r="AM770" i="1"/>
  <c r="AL770" i="1"/>
  <c r="AM754" i="1"/>
  <c r="AL754" i="1"/>
  <c r="AM738" i="1"/>
  <c r="AL738" i="1"/>
  <c r="AM722" i="1"/>
  <c r="AL722" i="1"/>
  <c r="AM706" i="1"/>
  <c r="AL706" i="1"/>
  <c r="AM690" i="1"/>
  <c r="AL690" i="1"/>
  <c r="AM674" i="1"/>
  <c r="AL674" i="1"/>
  <c r="AM658" i="1"/>
  <c r="AL658" i="1"/>
  <c r="AM642" i="1"/>
  <c r="AL642" i="1"/>
  <c r="AM626" i="1"/>
  <c r="AL626" i="1"/>
  <c r="AM610" i="1"/>
  <c r="AL610" i="1"/>
  <c r="AM594" i="1"/>
  <c r="AL594" i="1"/>
  <c r="AM578" i="1"/>
  <c r="AL578" i="1"/>
  <c r="AM562" i="1"/>
  <c r="AL562" i="1"/>
  <c r="AM546" i="1"/>
  <c r="AL546" i="1"/>
  <c r="AM530" i="1"/>
  <c r="AL530" i="1"/>
  <c r="AM514" i="1"/>
  <c r="AL514" i="1"/>
  <c r="AM498" i="1"/>
  <c r="AL498" i="1"/>
  <c r="AM482" i="1"/>
  <c r="AL482" i="1"/>
  <c r="AM466" i="1"/>
  <c r="AL466" i="1"/>
  <c r="AM450" i="1"/>
  <c r="AL450" i="1"/>
  <c r="AM434" i="1"/>
  <c r="AL434" i="1"/>
  <c r="AM418" i="1"/>
  <c r="AL418" i="1"/>
  <c r="AM402" i="1"/>
  <c r="AL402" i="1"/>
  <c r="AM386" i="1"/>
  <c r="AL386" i="1"/>
  <c r="AM369" i="1"/>
  <c r="AL369" i="1"/>
  <c r="AM353" i="1"/>
  <c r="AL353" i="1"/>
  <c r="AM337" i="1"/>
  <c r="AL337" i="1"/>
  <c r="AM321" i="1"/>
  <c r="AL321" i="1"/>
  <c r="AM305" i="1"/>
  <c r="AL305" i="1"/>
  <c r="AM287" i="1"/>
  <c r="AL287" i="1"/>
  <c r="AM273" i="1"/>
  <c r="AL273" i="1"/>
  <c r="AM257" i="1"/>
  <c r="AL257" i="1"/>
  <c r="AM241" i="1"/>
  <c r="AL241" i="1"/>
  <c r="AM225" i="1"/>
  <c r="AL225" i="1"/>
  <c r="AM209" i="1"/>
  <c r="AL209" i="1"/>
  <c r="AM193" i="1"/>
  <c r="AL193" i="1"/>
  <c r="AM177" i="1"/>
  <c r="AL177" i="1"/>
  <c r="AM162" i="1"/>
  <c r="AL162" i="1"/>
  <c r="AM145" i="1"/>
  <c r="AL145" i="1"/>
  <c r="AM129" i="1"/>
  <c r="AL129" i="1"/>
  <c r="AM113" i="1"/>
  <c r="AL113" i="1"/>
  <c r="AM97" i="1"/>
  <c r="AL97" i="1"/>
  <c r="AM81" i="1"/>
  <c r="AL81" i="1"/>
  <c r="AM66" i="1"/>
  <c r="AL66" i="1"/>
  <c r="AM49" i="1"/>
  <c r="AL49" i="1"/>
  <c r="AM33" i="1"/>
  <c r="AL33" i="1"/>
  <c r="AM17" i="1"/>
  <c r="AL17" i="1"/>
  <c r="AL1312" i="1"/>
  <c r="AM1312" i="1"/>
  <c r="AM1296" i="1"/>
  <c r="AL1296" i="1"/>
  <c r="AL1280" i="1"/>
  <c r="AM1280" i="1"/>
  <c r="AM1264" i="1"/>
  <c r="AL1264" i="1"/>
  <c r="AM1248" i="1"/>
  <c r="AL1248" i="1"/>
  <c r="AM1232" i="1"/>
  <c r="AL1232" i="1"/>
  <c r="AM1216" i="1"/>
  <c r="AL1216" i="1"/>
  <c r="AM1200" i="1"/>
  <c r="AL1200" i="1"/>
  <c r="AB1184" i="1"/>
  <c r="AM1184" i="1"/>
  <c r="AL1184" i="1"/>
  <c r="AM1168" i="1"/>
  <c r="AL1168" i="1"/>
  <c r="AM1151" i="1"/>
  <c r="AL1151" i="1"/>
  <c r="AM1136" i="1"/>
  <c r="AL1136" i="1"/>
  <c r="AM1120" i="1"/>
  <c r="AL1120" i="1"/>
  <c r="AM1104" i="1"/>
  <c r="AL1104" i="1"/>
  <c r="AM1088" i="1"/>
  <c r="AL1088" i="1"/>
  <c r="AM1072" i="1"/>
  <c r="AL1072" i="1"/>
  <c r="AM1056" i="1"/>
  <c r="AL1056" i="1"/>
  <c r="AB1040" i="1"/>
  <c r="AM1040" i="1"/>
  <c r="AL1040" i="1"/>
  <c r="AM1024" i="1"/>
  <c r="AL1024" i="1"/>
  <c r="AM1008" i="1"/>
  <c r="AL1008" i="1"/>
  <c r="AM992" i="1"/>
  <c r="AL992" i="1"/>
  <c r="AM976" i="1"/>
  <c r="AL976" i="1"/>
  <c r="AM960" i="1"/>
  <c r="AL960" i="1"/>
  <c r="AB944" i="1"/>
  <c r="AM944" i="1"/>
  <c r="AL944" i="1"/>
  <c r="AM928" i="1"/>
  <c r="AL928" i="1"/>
  <c r="AM912" i="1"/>
  <c r="AL912" i="1"/>
  <c r="AM895" i="1"/>
  <c r="AL895" i="1"/>
  <c r="AM880" i="1"/>
  <c r="AL880" i="1"/>
  <c r="AM864" i="1"/>
  <c r="AL864" i="1"/>
  <c r="AM848" i="1"/>
  <c r="AL848" i="1"/>
  <c r="AM832" i="1"/>
  <c r="AL832" i="1"/>
  <c r="AM816" i="1"/>
  <c r="AL816" i="1"/>
  <c r="AM800" i="1"/>
  <c r="AL800" i="1"/>
  <c r="AM784" i="1"/>
  <c r="AL784" i="1"/>
  <c r="AM768" i="1"/>
  <c r="AL768" i="1"/>
  <c r="AM752" i="1"/>
  <c r="AL752" i="1"/>
  <c r="AM736" i="1"/>
  <c r="AL736" i="1"/>
  <c r="AM720" i="1"/>
  <c r="AL720" i="1"/>
  <c r="AM704" i="1"/>
  <c r="AL704" i="1"/>
  <c r="AM688" i="1"/>
  <c r="AL688" i="1"/>
  <c r="AM672" i="1"/>
  <c r="AL672" i="1"/>
  <c r="AM656" i="1"/>
  <c r="AL656" i="1"/>
  <c r="AM640" i="1"/>
  <c r="AL640" i="1"/>
  <c r="AM624" i="1"/>
  <c r="AL624" i="1"/>
  <c r="AM608" i="1"/>
  <c r="AL608" i="1"/>
  <c r="AM592" i="1"/>
  <c r="AL592" i="1"/>
  <c r="AM576" i="1"/>
  <c r="AL576" i="1"/>
  <c r="AM560" i="1"/>
  <c r="AL560" i="1"/>
  <c r="AM544" i="1"/>
  <c r="AL544" i="1"/>
  <c r="AM528" i="1"/>
  <c r="AL528" i="1"/>
  <c r="AM512" i="1"/>
  <c r="AL512" i="1"/>
  <c r="AM496" i="1"/>
  <c r="AL496" i="1"/>
  <c r="AM480" i="1"/>
  <c r="AL480" i="1"/>
  <c r="AM464" i="1"/>
  <c r="AL464" i="1"/>
  <c r="AM448" i="1"/>
  <c r="AL448" i="1"/>
  <c r="AM432" i="1"/>
  <c r="AL432" i="1"/>
  <c r="AM416" i="1"/>
  <c r="AL416" i="1"/>
  <c r="AM400" i="1"/>
  <c r="AL400" i="1"/>
  <c r="AM384" i="1"/>
  <c r="AL384" i="1"/>
  <c r="AM367" i="1"/>
  <c r="AL367" i="1"/>
  <c r="AM351" i="1"/>
  <c r="AL351" i="1"/>
  <c r="AM335" i="1"/>
  <c r="AL335" i="1"/>
  <c r="AM319" i="1"/>
  <c r="AL319" i="1"/>
  <c r="AM303" i="1"/>
  <c r="AL303" i="1"/>
  <c r="AM288" i="1"/>
  <c r="AL288" i="1"/>
  <c r="AM271" i="1"/>
  <c r="AL271" i="1"/>
  <c r="AM255" i="1"/>
  <c r="AL255" i="1"/>
  <c r="AM239" i="1"/>
  <c r="AL239" i="1"/>
  <c r="AM223" i="1"/>
  <c r="AL223" i="1"/>
  <c r="AM207" i="1"/>
  <c r="AL207" i="1"/>
  <c r="AM191" i="1"/>
  <c r="AL191" i="1"/>
  <c r="AM175" i="1"/>
  <c r="AL175" i="1"/>
  <c r="AM159" i="1"/>
  <c r="AL159" i="1"/>
  <c r="AM144" i="1"/>
  <c r="AL144" i="1"/>
  <c r="AM127" i="1"/>
  <c r="AL127" i="1"/>
  <c r="AM111" i="1"/>
  <c r="AL111" i="1"/>
  <c r="AM95" i="1"/>
  <c r="AL95" i="1"/>
  <c r="AM79" i="1"/>
  <c r="AL79" i="1"/>
  <c r="AM63" i="1"/>
  <c r="AL63" i="1"/>
  <c r="AM47" i="1"/>
  <c r="AL47" i="1"/>
  <c r="AM31" i="1"/>
  <c r="AL31" i="1"/>
  <c r="AM15" i="1"/>
  <c r="AL15" i="1"/>
  <c r="AM1265" i="1"/>
  <c r="AL1265" i="1"/>
  <c r="AM1121" i="1"/>
  <c r="AL1121" i="1"/>
  <c r="AM993" i="1"/>
  <c r="AL993" i="1"/>
  <c r="AM881" i="1"/>
  <c r="AL881" i="1"/>
  <c r="AM737" i="1"/>
  <c r="AL737" i="1"/>
  <c r="AL641" i="1"/>
  <c r="AM641" i="1"/>
  <c r="AL497" i="1"/>
  <c r="AM497" i="1"/>
  <c r="AM417" i="1"/>
  <c r="AL417" i="1"/>
  <c r="AM256" i="1"/>
  <c r="AL256" i="1"/>
  <c r="AM160" i="1"/>
  <c r="AL160" i="1"/>
  <c r="AM32" i="1"/>
  <c r="AL32" i="1"/>
  <c r="AM1231" i="1"/>
  <c r="AL1231" i="1"/>
  <c r="AM1135" i="1"/>
  <c r="AL1135" i="1"/>
  <c r="AB1039" i="1"/>
  <c r="AM1039" i="1"/>
  <c r="AL1039" i="1"/>
  <c r="AM911" i="1"/>
  <c r="AL911" i="1"/>
  <c r="AM799" i="1"/>
  <c r="AL799" i="1"/>
  <c r="AL703" i="1"/>
  <c r="AM703" i="1"/>
  <c r="AL607" i="1"/>
  <c r="AM607" i="1"/>
  <c r="AL527" i="1"/>
  <c r="AM527" i="1"/>
  <c r="AM383" i="1"/>
  <c r="AL383" i="1"/>
  <c r="AL238" i="1"/>
  <c r="AM238" i="1"/>
  <c r="AL126" i="1"/>
  <c r="AM126" i="1"/>
  <c r="AB1233" i="1"/>
  <c r="AM1233" i="1"/>
  <c r="AL1233" i="1"/>
  <c r="AB897" i="1"/>
  <c r="AM897" i="1"/>
  <c r="AL897" i="1"/>
  <c r="AL593" i="1"/>
  <c r="AM593" i="1"/>
  <c r="AM320" i="1"/>
  <c r="AL320" i="1"/>
  <c r="AM64" i="1"/>
  <c r="AL64" i="1"/>
  <c r="AM1103" i="1"/>
  <c r="AL1103" i="1"/>
  <c r="AM894" i="1"/>
  <c r="AL894" i="1"/>
  <c r="AL719" i="1"/>
  <c r="AM719" i="1"/>
  <c r="AL575" i="1"/>
  <c r="AM575" i="1"/>
  <c r="AM399" i="1"/>
  <c r="AL399" i="1"/>
  <c r="AL302" i="1"/>
  <c r="AM302" i="1"/>
  <c r="AL206" i="1"/>
  <c r="AM206" i="1"/>
  <c r="AL158" i="1"/>
  <c r="AM158" i="1"/>
  <c r="AM62" i="1"/>
  <c r="AL62" i="1"/>
  <c r="AB1310" i="1"/>
  <c r="AM1310" i="1"/>
  <c r="AL1310" i="1"/>
  <c r="AM1294" i="1"/>
  <c r="AL1294" i="1"/>
  <c r="AM1278" i="1"/>
  <c r="AL1278" i="1"/>
  <c r="AM1262" i="1"/>
  <c r="AL1262" i="1"/>
  <c r="AM1246" i="1"/>
  <c r="AL1246" i="1"/>
  <c r="AM1230" i="1"/>
  <c r="AL1230" i="1"/>
  <c r="Z1214" i="1"/>
  <c r="AM1214" i="1"/>
  <c r="AL1214" i="1"/>
  <c r="AM1198" i="1"/>
  <c r="AL1198" i="1"/>
  <c r="AM1182" i="1"/>
  <c r="AL1182" i="1"/>
  <c r="AM1166" i="1"/>
  <c r="AL1166" i="1"/>
  <c r="AM1150" i="1"/>
  <c r="AL1150" i="1"/>
  <c r="AM1134" i="1"/>
  <c r="AL1134" i="1"/>
  <c r="AM1118" i="1"/>
  <c r="AL1118" i="1"/>
  <c r="AM1102" i="1"/>
  <c r="AL1102" i="1"/>
  <c r="AM1084" i="1"/>
  <c r="AL1084" i="1"/>
  <c r="AB1070" i="1"/>
  <c r="AM1070" i="1"/>
  <c r="AL1070" i="1"/>
  <c r="AM1054" i="1"/>
  <c r="AL1054" i="1"/>
  <c r="AM1038" i="1"/>
  <c r="AL1038" i="1"/>
  <c r="AM1022" i="1"/>
  <c r="AL1022" i="1"/>
  <c r="AM1006" i="1"/>
  <c r="AL1006" i="1"/>
  <c r="AM990" i="1"/>
  <c r="AL990" i="1"/>
  <c r="AM974" i="1"/>
  <c r="AL974" i="1"/>
  <c r="AM958" i="1"/>
  <c r="AL958" i="1"/>
  <c r="AM939" i="1"/>
  <c r="AL939" i="1"/>
  <c r="AM923" i="1"/>
  <c r="AL923" i="1"/>
  <c r="AM910" i="1"/>
  <c r="AL910" i="1"/>
  <c r="AM896" i="1"/>
  <c r="AL896" i="1"/>
  <c r="AB878" i="1"/>
  <c r="AM878" i="1"/>
  <c r="AL878" i="1"/>
  <c r="AM862" i="1"/>
  <c r="AL862" i="1"/>
  <c r="AM846" i="1"/>
  <c r="AL846" i="1"/>
  <c r="AM830" i="1"/>
  <c r="AL830" i="1"/>
  <c r="AM814" i="1"/>
  <c r="AL814" i="1"/>
  <c r="AM798" i="1"/>
  <c r="AL798" i="1"/>
  <c r="AM782" i="1"/>
  <c r="AL782" i="1"/>
  <c r="AM766" i="1"/>
  <c r="AL766" i="1"/>
  <c r="AM750" i="1"/>
  <c r="AL750" i="1"/>
  <c r="AM734" i="1"/>
  <c r="AL734" i="1"/>
  <c r="AM718" i="1"/>
  <c r="AL718" i="1"/>
  <c r="AM702" i="1"/>
  <c r="AL702" i="1"/>
  <c r="AM686" i="1"/>
  <c r="AL686" i="1"/>
  <c r="AM670" i="1"/>
  <c r="AL670" i="1"/>
  <c r="AM654" i="1"/>
  <c r="AL654" i="1"/>
  <c r="AM638" i="1"/>
  <c r="AL638" i="1"/>
  <c r="AM622" i="1"/>
  <c r="AL622" i="1"/>
  <c r="AM606" i="1"/>
  <c r="AL606" i="1"/>
  <c r="AM590" i="1"/>
  <c r="AL590" i="1"/>
  <c r="AM574" i="1"/>
  <c r="AL574" i="1"/>
  <c r="AM558" i="1"/>
  <c r="AL558" i="1"/>
  <c r="AM542" i="1"/>
  <c r="AL542" i="1"/>
  <c r="AM526" i="1"/>
  <c r="AL526" i="1"/>
  <c r="AM510" i="1"/>
  <c r="AL510" i="1"/>
  <c r="AL478" i="1"/>
  <c r="AM478" i="1"/>
  <c r="AL462" i="1"/>
  <c r="AM462" i="1"/>
  <c r="AL446" i="1"/>
  <c r="AM446" i="1"/>
  <c r="AL430" i="1"/>
  <c r="AM430" i="1"/>
  <c r="AL414" i="1"/>
  <c r="AM414" i="1"/>
  <c r="AL398" i="1"/>
  <c r="AM398" i="1"/>
  <c r="AL382" i="1"/>
  <c r="AM382" i="1"/>
  <c r="AM365" i="1"/>
  <c r="AL365" i="1"/>
  <c r="AM349" i="1"/>
  <c r="AL349" i="1"/>
  <c r="AM333" i="1"/>
  <c r="AL333" i="1"/>
  <c r="AM317" i="1"/>
  <c r="AL317" i="1"/>
  <c r="AM301" i="1"/>
  <c r="AL301" i="1"/>
  <c r="AM285" i="1"/>
  <c r="AL285" i="1"/>
  <c r="AM269" i="1"/>
  <c r="AL269" i="1"/>
  <c r="AM253" i="1"/>
  <c r="AL253" i="1"/>
  <c r="AM237" i="1"/>
  <c r="AL237" i="1"/>
  <c r="AM221" i="1"/>
  <c r="AL221" i="1"/>
  <c r="AM205" i="1"/>
  <c r="AL205" i="1"/>
  <c r="AM189" i="1"/>
  <c r="AL189" i="1"/>
  <c r="AM173" i="1"/>
  <c r="AL173" i="1"/>
  <c r="AM157" i="1"/>
  <c r="AL157" i="1"/>
  <c r="AM141" i="1"/>
  <c r="AL141" i="1"/>
  <c r="AM125" i="1"/>
  <c r="AL125" i="1"/>
  <c r="AM109" i="1"/>
  <c r="AL109" i="1"/>
  <c r="AM93" i="1"/>
  <c r="AL93" i="1"/>
  <c r="AM77" i="1"/>
  <c r="AL77" i="1"/>
  <c r="AM61" i="1"/>
  <c r="AL61" i="1"/>
  <c r="AM45" i="1"/>
  <c r="AL45" i="1"/>
  <c r="AM29" i="1"/>
  <c r="AL29" i="1"/>
  <c r="AM13" i="1"/>
  <c r="AL13" i="1"/>
  <c r="AM1249" i="1"/>
  <c r="AL1249" i="1"/>
  <c r="AB1105" i="1"/>
  <c r="AM1105" i="1"/>
  <c r="AL1105" i="1"/>
  <c r="AM977" i="1"/>
  <c r="AL977" i="1"/>
  <c r="AM865" i="1"/>
  <c r="AL865" i="1"/>
  <c r="AL721" i="1"/>
  <c r="AM721" i="1"/>
  <c r="AL609" i="1"/>
  <c r="AM609" i="1"/>
  <c r="AM465" i="1"/>
  <c r="AL465" i="1"/>
  <c r="AM352" i="1"/>
  <c r="AL352" i="1"/>
  <c r="AM208" i="1"/>
  <c r="AL208" i="1"/>
  <c r="AM128" i="1"/>
  <c r="AL128" i="1"/>
  <c r="AB1215" i="1"/>
  <c r="AM1215" i="1"/>
  <c r="AL1215" i="1"/>
  <c r="AM1023" i="1"/>
  <c r="AL1023" i="1"/>
  <c r="AM815" i="1"/>
  <c r="AL815" i="1"/>
  <c r="AL655" i="1"/>
  <c r="AM655" i="1"/>
  <c r="AM479" i="1"/>
  <c r="AL479" i="1"/>
  <c r="AL318" i="1"/>
  <c r="AM318" i="1"/>
  <c r="AL174" i="1"/>
  <c r="AM174" i="1"/>
  <c r="AL46" i="1"/>
  <c r="AM46" i="1"/>
  <c r="AM1309" i="1"/>
  <c r="AL1309" i="1"/>
  <c r="AM1293" i="1"/>
  <c r="AL1293" i="1"/>
  <c r="AM1277" i="1"/>
  <c r="AL1277" i="1"/>
  <c r="AB1261" i="1"/>
  <c r="AM1261" i="1"/>
  <c r="AL1261" i="1"/>
  <c r="AM1245" i="1"/>
  <c r="AL1245" i="1"/>
  <c r="AM1229" i="1"/>
  <c r="AL1229" i="1"/>
  <c r="AM1213" i="1"/>
  <c r="AL1213" i="1"/>
  <c r="AB1197" i="1"/>
  <c r="AM1197" i="1"/>
  <c r="AL1197" i="1"/>
  <c r="AM1181" i="1"/>
  <c r="AL1181" i="1"/>
  <c r="AB1165" i="1"/>
  <c r="AM1165" i="1"/>
  <c r="AL1165" i="1"/>
  <c r="AB1149" i="1"/>
  <c r="AM1149" i="1"/>
  <c r="AL1149" i="1"/>
  <c r="AM1133" i="1"/>
  <c r="AL1133" i="1"/>
  <c r="AM1117" i="1"/>
  <c r="AL1117" i="1"/>
  <c r="AM1101" i="1"/>
  <c r="AL1101" i="1"/>
  <c r="AM1086" i="1"/>
  <c r="AL1086" i="1"/>
  <c r="AB1069" i="1"/>
  <c r="AM1069" i="1"/>
  <c r="AL1069" i="1"/>
  <c r="AB1053" i="1"/>
  <c r="AM1053" i="1"/>
  <c r="AL1053" i="1"/>
  <c r="AM1037" i="1"/>
  <c r="AL1037" i="1"/>
  <c r="AM1021" i="1"/>
  <c r="AL1021" i="1"/>
  <c r="AM1005" i="1"/>
  <c r="AL1005" i="1"/>
  <c r="AM989" i="1"/>
  <c r="AL989" i="1"/>
  <c r="AM973" i="1"/>
  <c r="AL973" i="1"/>
  <c r="AM957" i="1"/>
  <c r="AL957" i="1"/>
  <c r="AM942" i="1"/>
  <c r="AL942" i="1"/>
  <c r="AM926" i="1"/>
  <c r="AL926" i="1"/>
  <c r="AB909" i="1"/>
  <c r="AM909" i="1"/>
  <c r="AL909" i="1"/>
  <c r="AM893" i="1"/>
  <c r="AL893" i="1"/>
  <c r="AM877" i="1"/>
  <c r="AL877" i="1"/>
  <c r="AM861" i="1"/>
  <c r="AL861" i="1"/>
  <c r="AM845" i="1"/>
  <c r="AL845" i="1"/>
  <c r="AM829" i="1"/>
  <c r="AL829" i="1"/>
  <c r="AM813" i="1"/>
  <c r="AL813" i="1"/>
  <c r="AM797" i="1"/>
  <c r="AL797" i="1"/>
  <c r="AM781" i="1"/>
  <c r="AL781" i="1"/>
  <c r="AM765" i="1"/>
  <c r="AL765" i="1"/>
  <c r="AM749" i="1"/>
  <c r="AL749" i="1"/>
  <c r="AM733" i="1"/>
  <c r="AL733" i="1"/>
  <c r="AL717" i="1"/>
  <c r="AM717" i="1"/>
  <c r="AL701" i="1"/>
  <c r="AM701" i="1"/>
  <c r="AL685" i="1"/>
  <c r="AM685" i="1"/>
  <c r="AL669" i="1"/>
  <c r="AM669" i="1"/>
  <c r="AL653" i="1"/>
  <c r="AM653" i="1"/>
  <c r="AL637" i="1"/>
  <c r="AM637" i="1"/>
  <c r="AL621" i="1"/>
  <c r="AM621" i="1"/>
  <c r="AL605" i="1"/>
  <c r="AM605" i="1"/>
  <c r="AL589" i="1"/>
  <c r="AM589" i="1"/>
  <c r="AB573" i="1"/>
  <c r="AL573" i="1"/>
  <c r="AM573" i="1"/>
  <c r="AL557" i="1"/>
  <c r="AM557" i="1"/>
  <c r="AL541" i="1"/>
  <c r="AM541" i="1"/>
  <c r="AL525" i="1"/>
  <c r="AM525" i="1"/>
  <c r="AL509" i="1"/>
  <c r="AM509" i="1"/>
  <c r="AM477" i="1"/>
  <c r="AL477" i="1"/>
  <c r="AM461" i="1"/>
  <c r="AL461" i="1"/>
  <c r="AM445" i="1"/>
  <c r="AL445" i="1"/>
  <c r="AM429" i="1"/>
  <c r="AL429" i="1"/>
  <c r="AM413" i="1"/>
  <c r="AL413" i="1"/>
  <c r="AM397" i="1"/>
  <c r="AL397" i="1"/>
  <c r="AM381" i="1"/>
  <c r="AL381" i="1"/>
  <c r="AL364" i="1"/>
  <c r="AM364" i="1"/>
  <c r="AL348" i="1"/>
  <c r="AM348" i="1"/>
  <c r="AL332" i="1"/>
  <c r="AM332" i="1"/>
  <c r="AL316" i="1"/>
  <c r="AM316" i="1"/>
  <c r="AL300" i="1"/>
  <c r="AM300" i="1"/>
  <c r="AL284" i="1"/>
  <c r="AM284" i="1"/>
  <c r="AL268" i="1"/>
  <c r="AM268" i="1"/>
  <c r="AL252" i="1"/>
  <c r="AM252" i="1"/>
  <c r="AL236" i="1"/>
  <c r="AM236" i="1"/>
  <c r="AL220" i="1"/>
  <c r="AM220" i="1"/>
  <c r="AL204" i="1"/>
  <c r="AM204" i="1"/>
  <c r="AL188" i="1"/>
  <c r="AM188" i="1"/>
  <c r="AL172" i="1"/>
  <c r="AM172" i="1"/>
  <c r="AL156" i="1"/>
  <c r="AM156" i="1"/>
  <c r="AL140" i="1"/>
  <c r="AM140" i="1"/>
  <c r="AL124" i="1"/>
  <c r="AM124" i="1"/>
  <c r="AM107" i="1"/>
  <c r="AL107" i="1"/>
  <c r="AM92" i="1"/>
  <c r="AL92" i="1"/>
  <c r="AL76" i="1"/>
  <c r="AM76" i="1"/>
  <c r="AM60" i="1"/>
  <c r="AL60" i="1"/>
  <c r="AL44" i="1"/>
  <c r="AM44" i="1"/>
  <c r="AM28" i="1"/>
  <c r="AL28" i="1"/>
  <c r="AM12" i="1"/>
  <c r="AL12" i="1"/>
  <c r="AM1217" i="1"/>
  <c r="AL1217" i="1"/>
  <c r="AM929" i="1"/>
  <c r="AL929" i="1"/>
  <c r="AL657" i="1"/>
  <c r="AM657" i="1"/>
  <c r="AM401" i="1"/>
  <c r="AL401" i="1"/>
  <c r="AM143" i="1"/>
  <c r="AL143" i="1"/>
  <c r="AM1119" i="1"/>
  <c r="AL1119" i="1"/>
  <c r="AM863" i="1"/>
  <c r="AL863" i="1"/>
  <c r="AL671" i="1"/>
  <c r="AM671" i="1"/>
  <c r="AM447" i="1"/>
  <c r="AL447" i="1"/>
  <c r="AL286" i="1"/>
  <c r="AM286" i="1"/>
  <c r="AM94" i="1"/>
  <c r="AL94" i="1"/>
  <c r="AM1308" i="1"/>
  <c r="AL1308" i="1"/>
  <c r="AB1292" i="1"/>
  <c r="AM1292" i="1"/>
  <c r="AL1292" i="1"/>
  <c r="AM1276" i="1"/>
  <c r="AL1276" i="1"/>
  <c r="AM1260" i="1"/>
  <c r="AL1260" i="1"/>
  <c r="AM1244" i="1"/>
  <c r="AL1244" i="1"/>
  <c r="AM1228" i="1"/>
  <c r="AL1228" i="1"/>
  <c r="AM1212" i="1"/>
  <c r="AL1212" i="1"/>
  <c r="AB1196" i="1"/>
  <c r="AM1196" i="1"/>
  <c r="AL1196" i="1"/>
  <c r="AM1180" i="1"/>
  <c r="AL1180" i="1"/>
  <c r="AM1164" i="1"/>
  <c r="AL1164" i="1"/>
  <c r="AB1148" i="1"/>
  <c r="AM1148" i="1"/>
  <c r="AL1148" i="1"/>
  <c r="AM1132" i="1"/>
  <c r="AL1132" i="1"/>
  <c r="AM1116" i="1"/>
  <c r="AL1116" i="1"/>
  <c r="AM1100" i="1"/>
  <c r="AL1100" i="1"/>
  <c r="AM1085" i="1"/>
  <c r="AL1085" i="1"/>
  <c r="AM1068" i="1"/>
  <c r="AL1068" i="1"/>
  <c r="AL1052" i="1"/>
  <c r="AM1052" i="1"/>
  <c r="AM1036" i="1"/>
  <c r="AL1036" i="1"/>
  <c r="AM1020" i="1"/>
  <c r="AL1020" i="1"/>
  <c r="AM1004" i="1"/>
  <c r="AL1004" i="1"/>
  <c r="AM988" i="1"/>
  <c r="AL988" i="1"/>
  <c r="AM972" i="1"/>
  <c r="AL972" i="1"/>
  <c r="AM956" i="1"/>
  <c r="AL956" i="1"/>
  <c r="AM941" i="1"/>
  <c r="AL941" i="1"/>
  <c r="AM925" i="1"/>
  <c r="AL925" i="1"/>
  <c r="AM908" i="1"/>
  <c r="AL908" i="1"/>
  <c r="AM892" i="1"/>
  <c r="AL892" i="1"/>
  <c r="AM876" i="1"/>
  <c r="AL876" i="1"/>
  <c r="AM860" i="1"/>
  <c r="AL860" i="1"/>
  <c r="AM844" i="1"/>
  <c r="AL844" i="1"/>
  <c r="AM828" i="1"/>
  <c r="AL828" i="1"/>
  <c r="AM812" i="1"/>
  <c r="AL812" i="1"/>
  <c r="AL796" i="1"/>
  <c r="AM796" i="1"/>
  <c r="AM780" i="1"/>
  <c r="AL780" i="1"/>
  <c r="AB764" i="1"/>
  <c r="AM764" i="1"/>
  <c r="AL764" i="1"/>
  <c r="AM748" i="1"/>
  <c r="AL748" i="1"/>
  <c r="AM732" i="1"/>
  <c r="AL732" i="1"/>
  <c r="AM716" i="1"/>
  <c r="AL716" i="1"/>
  <c r="AM697" i="1"/>
  <c r="AL697" i="1"/>
  <c r="AM684" i="1"/>
  <c r="AL684" i="1"/>
  <c r="AL668" i="1"/>
  <c r="AM668" i="1"/>
  <c r="AM652" i="1"/>
  <c r="AL652" i="1"/>
  <c r="AL636" i="1"/>
  <c r="AM636" i="1"/>
  <c r="AM620" i="1"/>
  <c r="AL620" i="1"/>
  <c r="AL604" i="1"/>
  <c r="AM604" i="1"/>
  <c r="AM588" i="1"/>
  <c r="AL588" i="1"/>
  <c r="AL572" i="1"/>
  <c r="AM572" i="1"/>
  <c r="AM556" i="1"/>
  <c r="AL556" i="1"/>
  <c r="AL540" i="1"/>
  <c r="AM540" i="1"/>
  <c r="AM524" i="1"/>
  <c r="AL524" i="1"/>
  <c r="AL508" i="1"/>
  <c r="AM508" i="1"/>
  <c r="AL476" i="1"/>
  <c r="AM476" i="1"/>
  <c r="AL460" i="1"/>
  <c r="AM460" i="1"/>
  <c r="AL444" i="1"/>
  <c r="AM444" i="1"/>
  <c r="AL428" i="1"/>
  <c r="AM428" i="1"/>
  <c r="AL412" i="1"/>
  <c r="AM412" i="1"/>
  <c r="AL396" i="1"/>
  <c r="AM396" i="1"/>
  <c r="AL380" i="1"/>
  <c r="AM380" i="1"/>
  <c r="AM363" i="1"/>
  <c r="AL363" i="1"/>
  <c r="AM347" i="1"/>
  <c r="AL347" i="1"/>
  <c r="AM331" i="1"/>
  <c r="AL331" i="1"/>
  <c r="AM315" i="1"/>
  <c r="AL315" i="1"/>
  <c r="AM299" i="1"/>
  <c r="AL299" i="1"/>
  <c r="AM283" i="1"/>
  <c r="AL283" i="1"/>
  <c r="AM267" i="1"/>
  <c r="AL267" i="1"/>
  <c r="AM251" i="1"/>
  <c r="AL251" i="1"/>
  <c r="AM235" i="1"/>
  <c r="AL235" i="1"/>
  <c r="AM219" i="1"/>
  <c r="AL219" i="1"/>
  <c r="AM203" i="1"/>
  <c r="AL203" i="1"/>
  <c r="AM187" i="1"/>
  <c r="AL187" i="1"/>
  <c r="AM171" i="1"/>
  <c r="AL171" i="1"/>
  <c r="AL153" i="1"/>
  <c r="AM153" i="1"/>
  <c r="AM139" i="1"/>
  <c r="AL139" i="1"/>
  <c r="AM123" i="1"/>
  <c r="AL123" i="1"/>
  <c r="AM104" i="1"/>
  <c r="AL104" i="1"/>
  <c r="AM91" i="1"/>
  <c r="AL91" i="1"/>
  <c r="AM75" i="1"/>
  <c r="AL75" i="1"/>
  <c r="AM59" i="1"/>
  <c r="AL59" i="1"/>
  <c r="AL43" i="1"/>
  <c r="AM43" i="1"/>
  <c r="AL27" i="1"/>
  <c r="AM27" i="1"/>
  <c r="AL11" i="1"/>
  <c r="AM11" i="1"/>
  <c r="AM1041" i="1"/>
  <c r="AL1041" i="1"/>
  <c r="AL689" i="1"/>
  <c r="AM689" i="1"/>
  <c r="AM304" i="1"/>
  <c r="AL304" i="1"/>
  <c r="AM1247" i="1"/>
  <c r="AL1247" i="1"/>
  <c r="AM991" i="1"/>
  <c r="AL991" i="1"/>
  <c r="AM735" i="1"/>
  <c r="AL735" i="1"/>
  <c r="AL559" i="1"/>
  <c r="AM559" i="1"/>
  <c r="AL366" i="1"/>
  <c r="AM366" i="1"/>
  <c r="AL190" i="1"/>
  <c r="AM190" i="1"/>
  <c r="AL78" i="1"/>
  <c r="AM78" i="1"/>
  <c r="AM1307" i="1"/>
  <c r="AL1307" i="1"/>
  <c r="Z1291" i="1"/>
  <c r="AM1291" i="1"/>
  <c r="AL1291" i="1"/>
  <c r="AB1275" i="1"/>
  <c r="AM1275" i="1"/>
  <c r="AL1275" i="1"/>
  <c r="AM1259" i="1"/>
  <c r="AL1259" i="1"/>
  <c r="AM1243" i="1"/>
  <c r="AL1243" i="1"/>
  <c r="AM1227" i="1"/>
  <c r="AL1227" i="1"/>
  <c r="AM1211" i="1"/>
  <c r="AL1211" i="1"/>
  <c r="AB1195" i="1"/>
  <c r="AM1195" i="1"/>
  <c r="AL1195" i="1"/>
  <c r="AB1179" i="1"/>
  <c r="AM1179" i="1"/>
  <c r="AL1179" i="1"/>
  <c r="AM1163" i="1"/>
  <c r="AL1163" i="1"/>
  <c r="AM1147" i="1"/>
  <c r="AL1147" i="1"/>
  <c r="AB1131" i="1"/>
  <c r="AM1131" i="1"/>
  <c r="AL1131" i="1"/>
  <c r="AM1115" i="1"/>
  <c r="AL1115" i="1"/>
  <c r="AM1099" i="1"/>
  <c r="AL1099" i="1"/>
  <c r="AM1083" i="1"/>
  <c r="AL1083" i="1"/>
  <c r="AM1067" i="1"/>
  <c r="AL1067" i="1"/>
  <c r="AM1051" i="1"/>
  <c r="AL1051" i="1"/>
  <c r="AM1035" i="1"/>
  <c r="AL1035" i="1"/>
  <c r="AM1019" i="1"/>
  <c r="AL1019" i="1"/>
  <c r="AM1003" i="1"/>
  <c r="AL1003" i="1"/>
  <c r="AM987" i="1"/>
  <c r="AL987" i="1"/>
  <c r="AM971" i="1"/>
  <c r="AL971" i="1"/>
  <c r="AB955" i="1"/>
  <c r="AM955" i="1"/>
  <c r="AL955" i="1"/>
  <c r="AM940" i="1"/>
  <c r="AL940" i="1"/>
  <c r="AM924" i="1"/>
  <c r="AL924" i="1"/>
  <c r="AM907" i="1"/>
  <c r="AL907" i="1"/>
  <c r="AM890" i="1"/>
  <c r="AL890" i="1"/>
  <c r="AM875" i="1"/>
  <c r="AL875" i="1"/>
  <c r="AM858" i="1"/>
  <c r="AL858" i="1"/>
  <c r="AM843" i="1"/>
  <c r="AL843" i="1"/>
  <c r="AM827" i="1"/>
  <c r="AL827" i="1"/>
  <c r="AM811" i="1"/>
  <c r="AL811" i="1"/>
  <c r="AM795" i="1"/>
  <c r="AL795" i="1"/>
  <c r="AM779" i="1"/>
  <c r="AL779" i="1"/>
  <c r="AM763" i="1"/>
  <c r="AL763" i="1"/>
  <c r="AM747" i="1"/>
  <c r="AL747" i="1"/>
  <c r="AM731" i="1"/>
  <c r="AL731" i="1"/>
  <c r="AM715" i="1"/>
  <c r="AL715" i="1"/>
  <c r="Z700" i="1"/>
  <c r="AM700" i="1"/>
  <c r="AL700" i="1"/>
  <c r="AM683" i="1"/>
  <c r="AL683" i="1"/>
  <c r="AM667" i="1"/>
  <c r="AL667" i="1"/>
  <c r="AM651" i="1"/>
  <c r="AL651" i="1"/>
  <c r="AM635" i="1"/>
  <c r="AL635" i="1"/>
  <c r="AM619" i="1"/>
  <c r="AL619" i="1"/>
  <c r="AM603" i="1"/>
  <c r="AL603" i="1"/>
  <c r="AM587" i="1"/>
  <c r="AL587" i="1"/>
  <c r="AM571" i="1"/>
  <c r="AL571" i="1"/>
  <c r="AM555" i="1"/>
  <c r="AL555" i="1"/>
  <c r="AM539" i="1"/>
  <c r="AL539" i="1"/>
  <c r="AM523" i="1"/>
  <c r="AL523" i="1"/>
  <c r="AM507" i="1"/>
  <c r="AL507" i="1"/>
  <c r="AM491" i="1"/>
  <c r="AL491" i="1"/>
  <c r="AM475" i="1"/>
  <c r="AL475" i="1"/>
  <c r="AM459" i="1"/>
  <c r="AL459" i="1"/>
  <c r="AM443" i="1"/>
  <c r="AL443" i="1"/>
  <c r="AM427" i="1"/>
  <c r="AL427" i="1"/>
  <c r="AM411" i="1"/>
  <c r="AL411" i="1"/>
  <c r="AM395" i="1"/>
  <c r="AL395" i="1"/>
  <c r="AM379" i="1"/>
  <c r="AL379" i="1"/>
  <c r="AL362" i="1"/>
  <c r="AM362" i="1"/>
  <c r="AL346" i="1"/>
  <c r="AM346" i="1"/>
  <c r="AL330" i="1"/>
  <c r="AM330" i="1"/>
  <c r="AL314" i="1"/>
  <c r="AM314" i="1"/>
  <c r="AL298" i="1"/>
  <c r="AM298" i="1"/>
  <c r="AL282" i="1"/>
  <c r="AM282" i="1"/>
  <c r="AL266" i="1"/>
  <c r="AM266" i="1"/>
  <c r="AL250" i="1"/>
  <c r="AM250" i="1"/>
  <c r="AL234" i="1"/>
  <c r="AM234" i="1"/>
  <c r="AL218" i="1"/>
  <c r="AM218" i="1"/>
  <c r="AL202" i="1"/>
  <c r="AM202" i="1"/>
  <c r="AL186" i="1"/>
  <c r="AM186" i="1"/>
  <c r="AL170" i="1"/>
  <c r="AM170" i="1"/>
  <c r="AM155" i="1"/>
  <c r="AL155" i="1"/>
  <c r="AL138" i="1"/>
  <c r="AM138" i="1"/>
  <c r="AL122" i="1"/>
  <c r="AM122" i="1"/>
  <c r="AL106" i="1"/>
  <c r="AM106" i="1"/>
  <c r="AL90" i="1"/>
  <c r="AM90" i="1"/>
  <c r="AL74" i="1"/>
  <c r="AM74" i="1"/>
  <c r="AL58" i="1"/>
  <c r="AM58" i="1"/>
  <c r="AL42" i="1"/>
  <c r="AM42" i="1"/>
  <c r="AL26" i="1"/>
  <c r="AM26" i="1"/>
  <c r="AL10" i="1"/>
  <c r="AM10" i="1"/>
  <c r="AM1281" i="1"/>
  <c r="AL1281" i="1"/>
  <c r="AB1153" i="1"/>
  <c r="AM1153" i="1"/>
  <c r="AL1153" i="1"/>
  <c r="AM1009" i="1"/>
  <c r="AL1009" i="1"/>
  <c r="AM913" i="1"/>
  <c r="AL913" i="1"/>
  <c r="AM785" i="1"/>
  <c r="AL785" i="1"/>
  <c r="AL673" i="1"/>
  <c r="AM673" i="1"/>
  <c r="AL529" i="1"/>
  <c r="AM529" i="1"/>
  <c r="AM433" i="1"/>
  <c r="AL433" i="1"/>
  <c r="AM289" i="1"/>
  <c r="AL289" i="1"/>
  <c r="AM176" i="1"/>
  <c r="AL176" i="1"/>
  <c r="AM48" i="1"/>
  <c r="AL48" i="1"/>
  <c r="AM1263" i="1"/>
  <c r="AL1263" i="1"/>
  <c r="AM1167" i="1"/>
  <c r="AL1167" i="1"/>
  <c r="AM1071" i="1"/>
  <c r="AL1071" i="1"/>
  <c r="AM975" i="1"/>
  <c r="AL975" i="1"/>
  <c r="AM831" i="1"/>
  <c r="AL831" i="1"/>
  <c r="AM767" i="1"/>
  <c r="AL767" i="1"/>
  <c r="AL687" i="1"/>
  <c r="AM687" i="1"/>
  <c r="AL623" i="1"/>
  <c r="AM623" i="1"/>
  <c r="AL543" i="1"/>
  <c r="AM543" i="1"/>
  <c r="AM415" i="1"/>
  <c r="AL415" i="1"/>
  <c r="AL334" i="1"/>
  <c r="AM334" i="1"/>
  <c r="AL222" i="1"/>
  <c r="AM222" i="1"/>
  <c r="AL110" i="1"/>
  <c r="AM110" i="1"/>
  <c r="AM1306" i="1"/>
  <c r="AL1306" i="1"/>
  <c r="AM1290" i="1"/>
  <c r="AL1290" i="1"/>
  <c r="AB1274" i="1"/>
  <c r="AM1274" i="1"/>
  <c r="AL1274" i="1"/>
  <c r="AM1258" i="1"/>
  <c r="AL1258" i="1"/>
  <c r="AM1242" i="1"/>
  <c r="AL1242" i="1"/>
  <c r="AM1226" i="1"/>
  <c r="AL1226" i="1"/>
  <c r="AM1210" i="1"/>
  <c r="AL1210" i="1"/>
  <c r="AM1194" i="1"/>
  <c r="AL1194" i="1"/>
  <c r="AM1178" i="1"/>
  <c r="AL1178" i="1"/>
  <c r="AM1162" i="1"/>
  <c r="AL1162" i="1"/>
  <c r="AM1146" i="1"/>
  <c r="AL1146" i="1"/>
  <c r="AM1130" i="1"/>
  <c r="AL1130" i="1"/>
  <c r="AM1114" i="1"/>
  <c r="AL1114" i="1"/>
  <c r="AM1098" i="1"/>
  <c r="AL1098" i="1"/>
  <c r="AM1082" i="1"/>
  <c r="AL1082" i="1"/>
  <c r="AM1066" i="1"/>
  <c r="AL1066" i="1"/>
  <c r="AM1050" i="1"/>
  <c r="AL1050" i="1"/>
  <c r="AM1034" i="1"/>
  <c r="AL1034" i="1"/>
  <c r="AM1018" i="1"/>
  <c r="AL1018" i="1"/>
  <c r="AM1002" i="1"/>
  <c r="AL1002" i="1"/>
  <c r="AM986" i="1"/>
  <c r="AL986" i="1"/>
  <c r="AM970" i="1"/>
  <c r="AL970" i="1"/>
  <c r="AM950" i="1"/>
  <c r="AL950" i="1"/>
  <c r="AM938" i="1"/>
  <c r="AL938" i="1"/>
  <c r="AM922" i="1"/>
  <c r="AL922" i="1"/>
  <c r="AM906" i="1"/>
  <c r="AL906" i="1"/>
  <c r="AM891" i="1"/>
  <c r="AL891" i="1"/>
  <c r="AM874" i="1"/>
  <c r="AL874" i="1"/>
  <c r="AM859" i="1"/>
  <c r="AL859" i="1"/>
  <c r="AM842" i="1"/>
  <c r="AL842" i="1"/>
  <c r="AM826" i="1"/>
  <c r="AL826" i="1"/>
  <c r="AM810" i="1"/>
  <c r="AL810" i="1"/>
  <c r="AM794" i="1"/>
  <c r="AL794" i="1"/>
  <c r="AM778" i="1"/>
  <c r="AL778" i="1"/>
  <c r="AM762" i="1"/>
  <c r="AL762" i="1"/>
  <c r="AM746" i="1"/>
  <c r="AL746" i="1"/>
  <c r="AM730" i="1"/>
  <c r="AL730" i="1"/>
  <c r="AM714" i="1"/>
  <c r="AL714" i="1"/>
  <c r="AM699" i="1"/>
  <c r="AL699" i="1"/>
  <c r="AM682" i="1"/>
  <c r="AL682" i="1"/>
  <c r="AM666" i="1"/>
  <c r="AL666" i="1"/>
  <c r="AM650" i="1"/>
  <c r="AL650" i="1"/>
  <c r="AM634" i="1"/>
  <c r="AL634" i="1"/>
  <c r="AM618" i="1"/>
  <c r="AL618" i="1"/>
  <c r="AM602" i="1"/>
  <c r="AL602" i="1"/>
  <c r="AM579" i="1"/>
  <c r="AL579" i="1"/>
  <c r="AM570" i="1"/>
  <c r="AL570" i="1"/>
  <c r="AM554" i="1"/>
  <c r="AL554" i="1"/>
  <c r="AM538" i="1"/>
  <c r="AL538" i="1"/>
  <c r="AM522" i="1"/>
  <c r="AL522" i="1"/>
  <c r="AM506" i="1"/>
  <c r="AL506" i="1"/>
  <c r="AL490" i="1"/>
  <c r="AM490" i="1"/>
  <c r="AL474" i="1"/>
  <c r="AM474" i="1"/>
  <c r="AL458" i="1"/>
  <c r="AM458" i="1"/>
  <c r="AL442" i="1"/>
  <c r="AM442" i="1"/>
  <c r="AL426" i="1"/>
  <c r="AM426" i="1"/>
  <c r="AL410" i="1"/>
  <c r="AM410" i="1"/>
  <c r="AL394" i="1"/>
  <c r="AM394" i="1"/>
  <c r="AL378" i="1"/>
  <c r="AM378" i="1"/>
  <c r="AM361" i="1"/>
  <c r="AL361" i="1"/>
  <c r="AL345" i="1"/>
  <c r="AM345" i="1"/>
  <c r="AM329" i="1"/>
  <c r="AL329" i="1"/>
  <c r="AL313" i="1"/>
  <c r="AM313" i="1"/>
  <c r="AM297" i="1"/>
  <c r="AL297" i="1"/>
  <c r="AL281" i="1"/>
  <c r="AM281" i="1"/>
  <c r="AM265" i="1"/>
  <c r="AL265" i="1"/>
  <c r="AM248" i="1"/>
  <c r="AL248" i="1"/>
  <c r="AM233" i="1"/>
  <c r="AL233" i="1"/>
  <c r="AL217" i="1"/>
  <c r="AM217" i="1"/>
  <c r="AM201" i="1"/>
  <c r="AL201" i="1"/>
  <c r="AL185" i="1"/>
  <c r="AM185" i="1"/>
  <c r="AM169" i="1"/>
  <c r="AL169" i="1"/>
  <c r="AL154" i="1"/>
  <c r="AM154" i="1"/>
  <c r="AM137" i="1"/>
  <c r="AL137" i="1"/>
  <c r="AM121" i="1"/>
  <c r="AL121" i="1"/>
  <c r="AM105" i="1"/>
  <c r="AL105" i="1"/>
  <c r="AM89" i="1"/>
  <c r="AL89" i="1"/>
  <c r="AM73" i="1"/>
  <c r="AL73" i="1"/>
  <c r="AM57" i="1"/>
  <c r="AL57" i="1"/>
  <c r="AM41" i="1"/>
  <c r="AL41" i="1"/>
  <c r="AM25" i="1"/>
  <c r="AL25" i="1"/>
  <c r="AM9" i="1"/>
  <c r="AL9" i="1"/>
  <c r="AM1089" i="1"/>
  <c r="AL1089" i="1"/>
  <c r="AM801" i="1"/>
  <c r="AL801" i="1"/>
  <c r="AL513" i="1"/>
  <c r="AM513" i="1"/>
  <c r="AM240" i="1"/>
  <c r="AL240" i="1"/>
  <c r="Z943" i="1"/>
  <c r="AM943" i="1"/>
  <c r="AL943" i="1"/>
  <c r="AL495" i="1"/>
  <c r="AM495" i="1"/>
  <c r="AM1305" i="1"/>
  <c r="AL1305" i="1"/>
  <c r="AM1289" i="1"/>
  <c r="AL1289" i="1"/>
  <c r="AB1273" i="1"/>
  <c r="AM1273" i="1"/>
  <c r="AL1273" i="1"/>
  <c r="AB1257" i="1"/>
  <c r="AM1257" i="1"/>
  <c r="AL1257" i="1"/>
  <c r="AM1241" i="1"/>
  <c r="AL1241" i="1"/>
  <c r="AB1225" i="1"/>
  <c r="AM1225" i="1"/>
  <c r="AL1225" i="1"/>
  <c r="AM1209" i="1"/>
  <c r="AL1209" i="1"/>
  <c r="AM1193" i="1"/>
  <c r="AL1193" i="1"/>
  <c r="AB1177" i="1"/>
  <c r="AM1177" i="1"/>
  <c r="AL1177" i="1"/>
  <c r="AB1161" i="1"/>
  <c r="AM1161" i="1"/>
  <c r="AL1161" i="1"/>
  <c r="AM1145" i="1"/>
  <c r="AL1145" i="1"/>
  <c r="Z1129" i="1"/>
  <c r="AM1129" i="1"/>
  <c r="AL1129" i="1"/>
  <c r="AM1113" i="1"/>
  <c r="AL1113" i="1"/>
  <c r="AM1097" i="1"/>
  <c r="AL1097" i="1"/>
  <c r="AM1081" i="1"/>
  <c r="AL1081" i="1"/>
  <c r="AM1065" i="1"/>
  <c r="AL1065" i="1"/>
  <c r="AM1049" i="1"/>
  <c r="AL1049" i="1"/>
  <c r="AM1033" i="1"/>
  <c r="AL1033" i="1"/>
  <c r="AM1017" i="1"/>
  <c r="AL1017" i="1"/>
  <c r="AM1001" i="1"/>
  <c r="AL1001" i="1"/>
  <c r="AM985" i="1"/>
  <c r="AL985" i="1"/>
  <c r="AM969" i="1"/>
  <c r="AL969" i="1"/>
  <c r="AM954" i="1"/>
  <c r="AL954" i="1"/>
  <c r="AM937" i="1"/>
  <c r="AL937" i="1"/>
  <c r="AM921" i="1"/>
  <c r="AL921" i="1"/>
  <c r="AM905" i="1"/>
  <c r="AL905" i="1"/>
  <c r="AM889" i="1"/>
  <c r="AL889" i="1"/>
  <c r="AB873" i="1"/>
  <c r="AM873" i="1"/>
  <c r="AL873" i="1"/>
  <c r="AM857" i="1"/>
  <c r="AL857" i="1"/>
  <c r="AM841" i="1"/>
  <c r="AL841" i="1"/>
  <c r="AM825" i="1"/>
  <c r="AL825" i="1"/>
  <c r="AM809" i="1"/>
  <c r="AL809" i="1"/>
  <c r="AM793" i="1"/>
  <c r="AL793" i="1"/>
  <c r="AM777" i="1"/>
  <c r="AL777" i="1"/>
  <c r="AM761" i="1"/>
  <c r="AL761" i="1"/>
  <c r="AM745" i="1"/>
  <c r="AL745" i="1"/>
  <c r="AM729" i="1"/>
  <c r="AL729" i="1"/>
  <c r="AM713" i="1"/>
  <c r="AL713" i="1"/>
  <c r="AM698" i="1"/>
  <c r="AL698" i="1"/>
  <c r="AM681" i="1"/>
  <c r="AL681" i="1"/>
  <c r="AM665" i="1"/>
  <c r="AL665" i="1"/>
  <c r="AM649" i="1"/>
  <c r="AL649" i="1"/>
  <c r="AM633" i="1"/>
  <c r="AL633" i="1"/>
  <c r="AM617" i="1"/>
  <c r="AL617" i="1"/>
  <c r="AM601" i="1"/>
  <c r="AL601" i="1"/>
  <c r="AM586" i="1"/>
  <c r="AL586" i="1"/>
  <c r="AM569" i="1"/>
  <c r="AL569" i="1"/>
  <c r="AM553" i="1"/>
  <c r="AL553" i="1"/>
  <c r="AM537" i="1"/>
  <c r="AL537" i="1"/>
  <c r="AM521" i="1"/>
  <c r="AL521" i="1"/>
  <c r="AM505" i="1"/>
  <c r="AL505" i="1"/>
  <c r="AM489" i="1"/>
  <c r="AL489" i="1"/>
  <c r="AL473" i="1"/>
  <c r="AM473" i="1"/>
  <c r="AM457" i="1"/>
  <c r="AL457" i="1"/>
  <c r="AL441" i="1"/>
  <c r="AM441" i="1"/>
  <c r="AM425" i="1"/>
  <c r="AL425" i="1"/>
  <c r="AL409" i="1"/>
  <c r="AM409" i="1"/>
  <c r="AM393" i="1"/>
  <c r="AL393" i="1"/>
  <c r="AL377" i="1"/>
  <c r="AM377" i="1"/>
  <c r="AM360" i="1"/>
  <c r="AL360" i="1"/>
  <c r="AM344" i="1"/>
  <c r="AL344" i="1"/>
  <c r="AM328" i="1"/>
  <c r="AL328" i="1"/>
  <c r="AM312" i="1"/>
  <c r="AL312" i="1"/>
  <c r="AM296" i="1"/>
  <c r="AL296" i="1"/>
  <c r="AM280" i="1"/>
  <c r="AL280" i="1"/>
  <c r="AM264" i="1"/>
  <c r="AL264" i="1"/>
  <c r="AL249" i="1"/>
  <c r="AM249" i="1"/>
  <c r="AM232" i="1"/>
  <c r="AL232" i="1"/>
  <c r="AM212" i="1"/>
  <c r="AL212" i="1"/>
  <c r="AM200" i="1"/>
  <c r="AL200" i="1"/>
  <c r="AM184" i="1"/>
  <c r="AL184" i="1"/>
  <c r="AM168" i="1"/>
  <c r="AL168" i="1"/>
  <c r="AM152" i="1"/>
  <c r="AL152" i="1"/>
  <c r="AM136" i="1"/>
  <c r="AL136" i="1"/>
  <c r="AM120" i="1"/>
  <c r="AL120" i="1"/>
  <c r="AM103" i="1"/>
  <c r="AL103" i="1"/>
  <c r="AM88" i="1"/>
  <c r="AL88" i="1"/>
  <c r="AM72" i="1"/>
  <c r="AL72" i="1"/>
  <c r="AM56" i="1"/>
  <c r="AL56" i="1"/>
  <c r="AL40" i="1"/>
  <c r="AM40" i="1"/>
  <c r="AL24" i="1"/>
  <c r="AM24" i="1"/>
  <c r="AL8" i="1"/>
  <c r="AM8" i="1"/>
  <c r="AB1297" i="1"/>
  <c r="AM1297" i="1"/>
  <c r="AL1297" i="1"/>
  <c r="AL1169" i="1"/>
  <c r="AM1169" i="1"/>
  <c r="AA961" i="1"/>
  <c r="AM961" i="1"/>
  <c r="AL961" i="1"/>
  <c r="AM769" i="1"/>
  <c r="AL769" i="1"/>
  <c r="AL577" i="1"/>
  <c r="AM577" i="1"/>
  <c r="AM368" i="1"/>
  <c r="AL368" i="1"/>
  <c r="AM96" i="1"/>
  <c r="AL96" i="1"/>
  <c r="AB1279" i="1"/>
  <c r="AM1279" i="1"/>
  <c r="AL1279" i="1"/>
  <c r="AM1152" i="1"/>
  <c r="AL1152" i="1"/>
  <c r="AM1055" i="1"/>
  <c r="AL1055" i="1"/>
  <c r="AM927" i="1"/>
  <c r="AL927" i="1"/>
  <c r="AM783" i="1"/>
  <c r="AL783" i="1"/>
  <c r="AL639" i="1"/>
  <c r="AM639" i="1"/>
  <c r="AM463" i="1"/>
  <c r="AL463" i="1"/>
  <c r="AL270" i="1"/>
  <c r="AM270" i="1"/>
  <c r="AL14" i="1"/>
  <c r="AM14" i="1"/>
  <c r="AB1304" i="1"/>
  <c r="AM1304" i="1"/>
  <c r="AL1304" i="1"/>
  <c r="AM1288" i="1"/>
  <c r="AL1288" i="1"/>
  <c r="AM1272" i="1"/>
  <c r="AL1272" i="1"/>
  <c r="AB1256" i="1"/>
  <c r="AM1256" i="1"/>
  <c r="AL1256" i="1"/>
  <c r="AM1240" i="1"/>
  <c r="AL1240" i="1"/>
  <c r="AM1224" i="1"/>
  <c r="AL1224" i="1"/>
  <c r="AM1208" i="1"/>
  <c r="AL1208" i="1"/>
  <c r="AM1192" i="1"/>
  <c r="AL1192" i="1"/>
  <c r="AM1176" i="1"/>
  <c r="AL1176" i="1"/>
  <c r="AM1160" i="1"/>
  <c r="AL1160" i="1"/>
  <c r="AM1144" i="1"/>
  <c r="AL1144" i="1"/>
  <c r="AM1128" i="1"/>
  <c r="AL1128" i="1"/>
  <c r="AB1112" i="1"/>
  <c r="AM1112" i="1"/>
  <c r="AL1112" i="1"/>
  <c r="AM1096" i="1"/>
  <c r="AL1096" i="1"/>
  <c r="AM1080" i="1"/>
  <c r="AL1080" i="1"/>
  <c r="AM1064" i="1"/>
  <c r="AL1064" i="1"/>
  <c r="AM1048" i="1"/>
  <c r="AL1048" i="1"/>
  <c r="AM1032" i="1"/>
  <c r="AL1032" i="1"/>
  <c r="AM1016" i="1"/>
  <c r="AL1016" i="1"/>
  <c r="AM1000" i="1"/>
  <c r="AL1000" i="1"/>
  <c r="AM984" i="1"/>
  <c r="AL984" i="1"/>
  <c r="AM968" i="1"/>
  <c r="AL968" i="1"/>
  <c r="AM953" i="1"/>
  <c r="AL953" i="1"/>
  <c r="AM936" i="1"/>
  <c r="AL936" i="1"/>
  <c r="AM920" i="1"/>
  <c r="AL920" i="1"/>
  <c r="AM904" i="1"/>
  <c r="AL904" i="1"/>
  <c r="AM888" i="1"/>
  <c r="AL888" i="1"/>
  <c r="AB872" i="1"/>
  <c r="AM872" i="1"/>
  <c r="AL872" i="1"/>
  <c r="AM856" i="1"/>
  <c r="AL856" i="1"/>
  <c r="AM840" i="1"/>
  <c r="AL840" i="1"/>
  <c r="AM824" i="1"/>
  <c r="AL824" i="1"/>
  <c r="AM808" i="1"/>
  <c r="AL808" i="1"/>
  <c r="AM792" i="1"/>
  <c r="AL792" i="1"/>
  <c r="AM775" i="1"/>
  <c r="AL775" i="1"/>
  <c r="AM759" i="1"/>
  <c r="AL759" i="1"/>
  <c r="AM744" i="1"/>
  <c r="AL744" i="1"/>
  <c r="AB728" i="1"/>
  <c r="AM728" i="1"/>
  <c r="AL728" i="1"/>
  <c r="AM712" i="1"/>
  <c r="AL712" i="1"/>
  <c r="AM696" i="1"/>
  <c r="AL696" i="1"/>
  <c r="AM680" i="1"/>
  <c r="AL680" i="1"/>
  <c r="AM664" i="1"/>
  <c r="AL664" i="1"/>
  <c r="AM648" i="1"/>
  <c r="AL648" i="1"/>
  <c r="AM632" i="1"/>
  <c r="AL632" i="1"/>
  <c r="AM616" i="1"/>
  <c r="AL616" i="1"/>
  <c r="AM600" i="1"/>
  <c r="AL600" i="1"/>
  <c r="AM585" i="1"/>
  <c r="AL585" i="1"/>
  <c r="AM568" i="1"/>
  <c r="AL568" i="1"/>
  <c r="AM552" i="1"/>
  <c r="AL552" i="1"/>
  <c r="AM536" i="1"/>
  <c r="AL536" i="1"/>
  <c r="AM520" i="1"/>
  <c r="AL520" i="1"/>
  <c r="AM504" i="1"/>
  <c r="AL504" i="1"/>
  <c r="AM488" i="1"/>
  <c r="AL488" i="1"/>
  <c r="AM472" i="1"/>
  <c r="AL472" i="1"/>
  <c r="AM456" i="1"/>
  <c r="AL456" i="1"/>
  <c r="AM440" i="1"/>
  <c r="AL440" i="1"/>
  <c r="AM424" i="1"/>
  <c r="AL424" i="1"/>
  <c r="AM408" i="1"/>
  <c r="AL408" i="1"/>
  <c r="AM392" i="1"/>
  <c r="AL392" i="1"/>
  <c r="AM375" i="1"/>
  <c r="AL375" i="1"/>
  <c r="AM359" i="1"/>
  <c r="AL359" i="1"/>
  <c r="AM343" i="1"/>
  <c r="AL343" i="1"/>
  <c r="AM327" i="1"/>
  <c r="AL327" i="1"/>
  <c r="AM311" i="1"/>
  <c r="AL311" i="1"/>
  <c r="AM295" i="1"/>
  <c r="AL295" i="1"/>
  <c r="AM279" i="1"/>
  <c r="AL279" i="1"/>
  <c r="AM259" i="1"/>
  <c r="AL259" i="1"/>
  <c r="AM247" i="1"/>
  <c r="AL247" i="1"/>
  <c r="AM231" i="1"/>
  <c r="AL231" i="1"/>
  <c r="AM216" i="1"/>
  <c r="AL216" i="1"/>
  <c r="AM199" i="1"/>
  <c r="AL199" i="1"/>
  <c r="AM183" i="1"/>
  <c r="AL183" i="1"/>
  <c r="AM167" i="1"/>
  <c r="AL167" i="1"/>
  <c r="AM151" i="1"/>
  <c r="AL151" i="1"/>
  <c r="AM135" i="1"/>
  <c r="AL135" i="1"/>
  <c r="AM119" i="1"/>
  <c r="AL119" i="1"/>
  <c r="AL108" i="1"/>
  <c r="AM108" i="1"/>
  <c r="AM87" i="1"/>
  <c r="AL87" i="1"/>
  <c r="AM71" i="1"/>
  <c r="AL71" i="1"/>
  <c r="AM55" i="1"/>
  <c r="AL55" i="1"/>
  <c r="AM39" i="1"/>
  <c r="AL39" i="1"/>
  <c r="AM23" i="1"/>
  <c r="AL23" i="1"/>
  <c r="AM7" i="1"/>
  <c r="AL7" i="1"/>
  <c r="AL373" i="1"/>
  <c r="AL1137" i="1"/>
  <c r="AM1137" i="1"/>
  <c r="AM833" i="1"/>
  <c r="AL833" i="1"/>
  <c r="AL545" i="1"/>
  <c r="AM545" i="1"/>
  <c r="AM272" i="1"/>
  <c r="AL272" i="1"/>
  <c r="AM959" i="1"/>
  <c r="AL959" i="1"/>
  <c r="AL511" i="1"/>
  <c r="AM511" i="1"/>
  <c r="AB1303" i="1"/>
  <c r="AM1303" i="1"/>
  <c r="AL1303" i="1"/>
  <c r="AM1287" i="1"/>
  <c r="AL1287" i="1"/>
  <c r="AM1271" i="1"/>
  <c r="AL1271" i="1"/>
  <c r="AB1254" i="1"/>
  <c r="AM1254" i="1"/>
  <c r="AL1254" i="1"/>
  <c r="AB1239" i="1"/>
  <c r="AM1239" i="1"/>
  <c r="AL1239" i="1"/>
  <c r="K14" i="8"/>
  <c r="AL1223" i="1"/>
  <c r="AM1223" i="1"/>
  <c r="AM1207" i="1"/>
  <c r="AL1207" i="1"/>
  <c r="AM1191" i="1"/>
  <c r="AL1191" i="1"/>
  <c r="AM1175" i="1"/>
  <c r="AL1175" i="1"/>
  <c r="AB1159" i="1"/>
  <c r="AM1159" i="1"/>
  <c r="AL1159" i="1"/>
  <c r="AB1143" i="1"/>
  <c r="AM1143" i="1"/>
  <c r="AL1143" i="1"/>
  <c r="AM1127" i="1"/>
  <c r="AL1127" i="1"/>
  <c r="AM1111" i="1"/>
  <c r="AL1111" i="1"/>
  <c r="AB1095" i="1"/>
  <c r="AM1095" i="1"/>
  <c r="AL1095" i="1"/>
  <c r="AM1079" i="1"/>
  <c r="AL1079" i="1"/>
  <c r="AB1063" i="1"/>
  <c r="AM1063" i="1"/>
  <c r="AL1063" i="1"/>
  <c r="AM1044" i="1"/>
  <c r="AL1044" i="1"/>
  <c r="AM1031" i="1"/>
  <c r="AL1031" i="1"/>
  <c r="AB1015" i="1"/>
  <c r="AM1015" i="1"/>
  <c r="AL1015" i="1"/>
  <c r="AM999" i="1"/>
  <c r="AL999" i="1"/>
  <c r="AM983" i="1"/>
  <c r="AL983" i="1"/>
  <c r="AM967" i="1"/>
  <c r="AL967" i="1"/>
  <c r="AM952" i="1"/>
  <c r="AL952" i="1"/>
  <c r="AM935" i="1"/>
  <c r="AL935" i="1"/>
  <c r="AB919" i="1"/>
  <c r="AM919" i="1"/>
  <c r="AL919" i="1"/>
  <c r="AM903" i="1"/>
  <c r="AL903" i="1"/>
  <c r="AM887" i="1"/>
  <c r="AL887" i="1"/>
  <c r="AM871" i="1"/>
  <c r="AL871" i="1"/>
  <c r="AM855" i="1"/>
  <c r="AL855" i="1"/>
  <c r="AM839" i="1"/>
  <c r="AL839" i="1"/>
  <c r="AM823" i="1"/>
  <c r="AL823" i="1"/>
  <c r="Z807" i="1"/>
  <c r="AM807" i="1"/>
  <c r="AL807" i="1"/>
  <c r="AM791" i="1"/>
  <c r="AL791" i="1"/>
  <c r="AM776" i="1"/>
  <c r="AL776" i="1"/>
  <c r="AM760" i="1"/>
  <c r="AL760" i="1"/>
  <c r="AM743" i="1"/>
  <c r="AL743" i="1"/>
  <c r="AM727" i="1"/>
  <c r="AL727" i="1"/>
  <c r="AM711" i="1"/>
  <c r="AL711" i="1"/>
  <c r="AM695" i="1"/>
  <c r="AL695" i="1"/>
  <c r="AM679" i="1"/>
  <c r="AL679" i="1"/>
  <c r="AM663" i="1"/>
  <c r="AL663" i="1"/>
  <c r="AM646" i="1"/>
  <c r="AL646" i="1"/>
  <c r="AM631" i="1"/>
  <c r="AL631" i="1"/>
  <c r="AM615" i="1"/>
  <c r="AL615" i="1"/>
  <c r="AM599" i="1"/>
  <c r="AL599" i="1"/>
  <c r="AM583" i="1"/>
  <c r="AL583" i="1"/>
  <c r="AM567" i="1"/>
  <c r="AL567" i="1"/>
  <c r="AM551" i="1"/>
  <c r="AL551" i="1"/>
  <c r="AM535" i="1"/>
  <c r="AL535" i="1"/>
  <c r="AM519" i="1"/>
  <c r="AL519" i="1"/>
  <c r="AM503" i="1"/>
  <c r="AL503" i="1"/>
  <c r="AM487" i="1"/>
  <c r="AL487" i="1"/>
  <c r="AM471" i="1"/>
  <c r="AL471" i="1"/>
  <c r="AM455" i="1"/>
  <c r="AL455" i="1"/>
  <c r="AM439" i="1"/>
  <c r="AL439" i="1"/>
  <c r="AM423" i="1"/>
  <c r="AL423" i="1"/>
  <c r="AM407" i="1"/>
  <c r="AL407" i="1"/>
  <c r="AM391" i="1"/>
  <c r="AL391" i="1"/>
  <c r="AM376" i="1"/>
  <c r="AL376" i="1"/>
  <c r="AM358" i="1"/>
  <c r="AL358" i="1"/>
  <c r="AM342" i="1"/>
  <c r="AL342" i="1"/>
  <c r="AM326" i="1"/>
  <c r="AL326" i="1"/>
  <c r="AM310" i="1"/>
  <c r="AL310" i="1"/>
  <c r="AM294" i="1"/>
  <c r="AL294" i="1"/>
  <c r="AM278" i="1"/>
  <c r="AL278" i="1"/>
  <c r="AM263" i="1"/>
  <c r="AL263" i="1"/>
  <c r="AM246" i="1"/>
  <c r="AL246" i="1"/>
  <c r="AM230" i="1"/>
  <c r="AL230" i="1"/>
  <c r="AM215" i="1"/>
  <c r="AL215" i="1"/>
  <c r="AM198" i="1"/>
  <c r="AL198" i="1"/>
  <c r="AM182" i="1"/>
  <c r="AL182" i="1"/>
  <c r="AM166" i="1"/>
  <c r="AL166" i="1"/>
  <c r="AM150" i="1"/>
  <c r="AL150" i="1"/>
  <c r="AM134" i="1"/>
  <c r="AL134" i="1"/>
  <c r="AM118" i="1"/>
  <c r="AL118" i="1"/>
  <c r="AM102" i="1"/>
  <c r="AL102" i="1"/>
  <c r="AM86" i="1"/>
  <c r="AL86" i="1"/>
  <c r="AM70" i="1"/>
  <c r="AL70" i="1"/>
  <c r="AM54" i="1"/>
  <c r="AL54" i="1"/>
  <c r="AL38" i="1"/>
  <c r="AM38" i="1"/>
  <c r="AM22" i="1"/>
  <c r="AL22" i="1"/>
  <c r="AM6" i="1"/>
  <c r="AL6" i="1"/>
  <c r="AM373" i="1"/>
  <c r="AM494" i="1"/>
  <c r="AL494" i="1"/>
  <c r="AL493" i="1"/>
  <c r="AM493" i="1"/>
  <c r="AM492" i="1"/>
  <c r="AL492" i="1"/>
  <c r="O483" i="1"/>
  <c r="O467" i="1"/>
  <c r="AC467" i="1" s="1"/>
  <c r="O451" i="1"/>
  <c r="O435" i="1"/>
  <c r="O419" i="1"/>
  <c r="O481" i="1"/>
  <c r="O465" i="1"/>
  <c r="O486" i="1"/>
  <c r="O469" i="1"/>
  <c r="O489" i="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373"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32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45"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315"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D375" i="1"/>
  <c r="AC1152" i="1"/>
  <c r="AC1297" i="1"/>
  <c r="AC1279" i="1"/>
  <c r="AC1261" i="1"/>
  <c r="AC1243" i="1"/>
  <c r="AC1225" i="1"/>
  <c r="AC1207" i="1"/>
  <c r="AC1183" i="1"/>
  <c r="AC1147" i="1"/>
  <c r="AC1111" i="1"/>
  <c r="AC1075" i="1"/>
  <c r="AC1039" i="1"/>
  <c r="AC956" i="1"/>
  <c r="AC848" i="1"/>
  <c r="AC740" i="1"/>
  <c r="AC632" i="1"/>
  <c r="AC524"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2" i="1"/>
  <c r="AC466" i="1"/>
  <c r="AC460" i="1"/>
  <c r="AC454" i="1"/>
  <c r="AC448" i="1"/>
  <c r="AC436" i="1"/>
  <c r="AC418" i="1"/>
  <c r="AC412" i="1"/>
  <c r="AC388" i="1"/>
  <c r="AC370" i="1"/>
  <c r="AC364" i="1"/>
  <c r="AC340" i="1"/>
  <c r="AC322"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35" i="1"/>
  <c r="AC417" i="1"/>
  <c r="AC369" i="1"/>
  <c r="AC315"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257"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7" i="1"/>
  <c r="AC451" i="1"/>
  <c r="AC445"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50" i="1"/>
  <c r="AC408" i="1"/>
  <c r="AC402" i="1"/>
  <c r="AC390" i="1"/>
  <c r="AC372" i="1"/>
  <c r="AC354"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7" i="2"/>
  <c r="D14" i="2"/>
  <c r="D32" i="2"/>
  <c r="AT7" i="4"/>
  <c r="D31" i="2"/>
  <c r="D27" i="2"/>
  <c r="D26" i="2"/>
  <c r="BL15" i="4"/>
  <c r="D7" i="2"/>
  <c r="D9" i="2"/>
  <c r="D15" i="2"/>
  <c r="D24" i="2"/>
  <c r="D22" i="2"/>
  <c r="S56" i="1"/>
  <c r="R30" i="2" s="1"/>
  <c r="S50" i="1"/>
  <c r="R13"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2" i="2"/>
  <c r="D4" i="2"/>
  <c r="S22" i="1"/>
  <c r="Q12" i="2" s="1"/>
  <c r="S16" i="1"/>
  <c r="S23" i="2" s="1"/>
  <c r="S10" i="1"/>
  <c r="R4" i="2" s="1"/>
  <c r="S31" i="1"/>
  <c r="S6" i="2" s="1"/>
  <c r="C12" i="4"/>
  <c r="C32" i="4"/>
  <c r="BL11" i="4"/>
  <c r="D47" i="4"/>
  <c r="BD61" i="4"/>
  <c r="D21" i="4"/>
  <c r="BN55" i="4"/>
  <c r="BM52" i="4"/>
  <c r="BN35" i="4"/>
  <c r="F47" i="4"/>
  <c r="AZ55" i="4"/>
  <c r="E44" i="4"/>
  <c r="C46" i="4"/>
  <c r="BA18" i="4"/>
  <c r="C38" i="4"/>
  <c r="F19" i="4"/>
  <c r="D30" i="2"/>
  <c r="D20" i="2"/>
  <c r="BN61" i="4"/>
  <c r="C50" i="4"/>
  <c r="D11" i="2"/>
  <c r="S15" i="1"/>
  <c r="R11" i="2" s="1"/>
  <c r="S9" i="1"/>
  <c r="S20" i="2" s="1"/>
  <c r="S30" i="1"/>
  <c r="AO30" i="4"/>
  <c r="BK56" i="4"/>
  <c r="E60" i="4"/>
  <c r="AA38" i="4"/>
  <c r="BG30" i="4"/>
  <c r="F21" i="4"/>
  <c r="F45" i="4"/>
  <c r="BN37" i="4"/>
  <c r="BK30" i="4"/>
  <c r="F57" i="4"/>
  <c r="BH39" i="4"/>
  <c r="BK54" i="4"/>
  <c r="BK40" i="4"/>
  <c r="BL53" i="4"/>
  <c r="AY44" i="4"/>
  <c r="BK22" i="4"/>
  <c r="E36" i="4"/>
  <c r="BI26" i="4"/>
  <c r="D6" i="2"/>
  <c r="D57" i="4"/>
  <c r="BG54" i="4"/>
  <c r="D13" i="2"/>
  <c r="F27" i="4"/>
  <c r="D8" i="2"/>
  <c r="S3" i="1"/>
  <c r="S14" i="1"/>
  <c r="Q8" i="2" s="1"/>
  <c r="S8" i="1"/>
  <c r="Q9" i="2" s="1"/>
  <c r="S71" i="1"/>
  <c r="Q14" i="2" s="1"/>
  <c r="S47" i="1"/>
  <c r="R26" i="2" s="1"/>
  <c r="S35" i="1"/>
  <c r="R24" i="2" s="1"/>
  <c r="S29" i="1"/>
  <c r="R17" i="2" s="1"/>
  <c r="BH27" i="4"/>
  <c r="F23" i="4"/>
  <c r="AZ41" i="4"/>
  <c r="BN29" i="4"/>
  <c r="BM16" i="4"/>
  <c r="BL61" i="4"/>
  <c r="BH51" i="4"/>
  <c r="BH53" i="4"/>
  <c r="E16" i="4"/>
  <c r="E38" i="4"/>
  <c r="BM26" i="4"/>
  <c r="BG42" i="4"/>
  <c r="BD47" i="4"/>
  <c r="BL55" i="4"/>
  <c r="C34" i="4"/>
  <c r="D10" i="2"/>
  <c r="BN19" i="4"/>
  <c r="E18" i="4"/>
  <c r="D19" i="2"/>
  <c r="D25" i="2"/>
  <c r="D5" i="2"/>
  <c r="D28" i="2"/>
  <c r="D21" i="2"/>
  <c r="D33" i="2"/>
  <c r="S13" i="1"/>
  <c r="R29" i="2" s="1"/>
  <c r="S7" i="1"/>
  <c r="Q33" i="2" s="1"/>
  <c r="S82" i="1"/>
  <c r="Q2" i="2" s="1"/>
  <c r="S40" i="1"/>
  <c r="Z4" i="2" s="1"/>
  <c r="S34" i="1"/>
  <c r="Q25" i="2" s="1"/>
  <c r="D29" i="2"/>
  <c r="D23" i="2"/>
  <c r="D16" i="2"/>
  <c r="BJ17" i="4"/>
  <c r="D18" i="2"/>
  <c r="S24" i="1"/>
  <c r="S18" i="1"/>
  <c r="AA25" i="2" s="1"/>
  <c r="S12" i="1"/>
  <c r="S19"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8"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5" i="2"/>
  <c r="W16"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1"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8" i="2"/>
  <c r="N27" i="2"/>
  <c r="W26" i="2"/>
  <c r="N2" i="2"/>
  <c r="U21" i="2"/>
  <c r="Y21" i="2"/>
  <c r="W20" i="2"/>
  <c r="O9" i="2"/>
  <c r="U13" i="2"/>
  <c r="W24" i="2"/>
  <c r="AA28" i="2"/>
  <c r="Z21" i="2"/>
  <c r="O2" i="2"/>
  <c r="U8" i="2"/>
  <c r="Y8" i="2"/>
  <c r="W6" i="2"/>
  <c r="Z8" i="2"/>
  <c r="V21" i="2"/>
  <c r="AA33" i="2"/>
  <c r="AA9" i="2"/>
  <c r="V8" i="2"/>
  <c r="O33" i="2"/>
  <c r="W21" i="2"/>
  <c r="V33" i="2"/>
  <c r="Y33" i="2"/>
  <c r="Z33" i="2"/>
  <c r="U33" i="2"/>
  <c r="W33" i="2"/>
  <c r="AA27" i="2"/>
  <c r="N14" i="2"/>
  <c r="W32" i="2"/>
  <c r="O14" i="2"/>
  <c r="M14" i="2"/>
  <c r="W31" i="2"/>
  <c r="O58" i="1"/>
  <c r="AD58" i="1" s="1"/>
  <c r="O26" i="1"/>
  <c r="AD26" i="1" s="1"/>
  <c r="O42" i="1"/>
  <c r="AD42" i="1" s="1"/>
  <c r="O45" i="1"/>
  <c r="AD45" i="1" s="1"/>
  <c r="O61" i="1"/>
  <c r="AD61" i="1" s="1"/>
  <c r="O29" i="1"/>
  <c r="AD29" i="1" s="1"/>
  <c r="O56" i="1"/>
  <c r="AD56" i="1" s="1"/>
  <c r="N20" i="2"/>
  <c r="W15" i="2"/>
  <c r="O27" i="1"/>
  <c r="AD27" i="1" s="1"/>
  <c r="O43" i="1"/>
  <c r="AD43" i="1" s="1"/>
  <c r="O59" i="1"/>
  <c r="AD59" i="1" s="1"/>
  <c r="U3" i="2"/>
  <c r="O52" i="1"/>
  <c r="AD52" i="1" s="1"/>
  <c r="Z27" i="2"/>
  <c r="O36" i="1"/>
  <c r="AD36" i="1" s="1"/>
  <c r="Z22" i="2"/>
  <c r="V29" i="2"/>
  <c r="AE66" i="4"/>
  <c r="O34" i="1"/>
  <c r="AD34" i="1" s="1"/>
  <c r="AA22" i="2"/>
  <c r="N10" i="2"/>
  <c r="M30" i="2"/>
  <c r="O50" i="1"/>
  <c r="AD50" i="1" s="1"/>
  <c r="N26" i="2"/>
  <c r="J65" i="4"/>
  <c r="W18" i="2"/>
  <c r="N13" i="2"/>
  <c r="V32" i="2"/>
  <c r="O46" i="1"/>
  <c r="AD46" i="1" s="1"/>
  <c r="N30" i="2"/>
  <c r="V27" i="2"/>
  <c r="N9" i="2"/>
  <c r="N24" i="2"/>
  <c r="N17" i="2"/>
  <c r="W30" i="2"/>
  <c r="O30" i="1"/>
  <c r="AD30" i="1" s="1"/>
  <c r="N5" i="2"/>
  <c r="N11" i="2"/>
  <c r="N7" i="2"/>
  <c r="U7" i="2"/>
  <c r="O6" i="2"/>
  <c r="O62" i="1"/>
  <c r="AD62" i="1" s="1"/>
  <c r="M6" i="2"/>
  <c r="U25" i="2"/>
  <c r="N23" i="2"/>
  <c r="V11" i="2"/>
  <c r="AH65" i="4"/>
  <c r="V12" i="2"/>
  <c r="V15" i="2"/>
  <c r="V7" i="2"/>
  <c r="V9" i="2"/>
  <c r="W27" i="2"/>
  <c r="V2" i="2"/>
  <c r="V26" i="2"/>
  <c r="W9" i="2"/>
  <c r="BN3" i="2"/>
  <c r="V6" i="2"/>
  <c r="W22" i="2"/>
  <c r="BM12" i="2"/>
  <c r="Y9" i="2"/>
  <c r="BM14" i="2"/>
  <c r="V5" i="2"/>
  <c r="BN8" i="2"/>
  <c r="V3" i="2"/>
  <c r="V10" i="2"/>
  <c r="BN17" i="2"/>
  <c r="N12" i="2"/>
  <c r="W29" i="2"/>
  <c r="BK62" i="4"/>
  <c r="W2" i="2"/>
  <c r="W4" i="2"/>
  <c r="W5" i="2"/>
  <c r="U11" i="2"/>
  <c r="W12" i="2"/>
  <c r="U12" i="2"/>
  <c r="W23" i="2"/>
  <c r="BN20" i="2"/>
  <c r="BM2" i="2"/>
  <c r="H11" i="2"/>
  <c r="I11" i="2" s="1"/>
  <c r="H21" i="2"/>
  <c r="I21" i="2" s="1"/>
  <c r="H19" i="2"/>
  <c r="I19" i="2" s="1"/>
  <c r="H3" i="2"/>
  <c r="I3" i="2" s="1"/>
  <c r="N19" i="2"/>
  <c r="N4" i="2"/>
  <c r="U27" i="2"/>
  <c r="U4" i="2"/>
  <c r="V31" i="2"/>
  <c r="V16" i="2"/>
  <c r="W25" i="2"/>
  <c r="W11" i="2"/>
  <c r="BM19" i="2"/>
  <c r="BN2" i="2"/>
  <c r="H32" i="2"/>
  <c r="I32" i="2" s="1"/>
  <c r="H31" i="2"/>
  <c r="I31" i="2" s="1"/>
  <c r="O15" i="2"/>
  <c r="M15" i="2"/>
  <c r="U6" i="2"/>
  <c r="U5" i="2"/>
  <c r="W7" i="2"/>
  <c r="BN23" i="2"/>
  <c r="BN7" i="2"/>
  <c r="H25" i="2"/>
  <c r="I25" i="2" s="1"/>
  <c r="U31" i="2"/>
  <c r="U16" i="2"/>
  <c r="V25" i="2"/>
  <c r="W10" i="2"/>
  <c r="Y22" i="2"/>
  <c r="BN14" i="2"/>
  <c r="BN29" i="2"/>
  <c r="BM33" i="2"/>
  <c r="H2" i="2"/>
  <c r="I2" i="2" s="1"/>
  <c r="BM18" i="2"/>
  <c r="H20" i="2"/>
  <c r="I20" i="2" s="1"/>
  <c r="M28" i="2"/>
  <c r="BN30" i="2"/>
  <c r="H12" i="2"/>
  <c r="I12" i="2" s="1"/>
  <c r="H17" i="2"/>
  <c r="I17" i="2" s="1"/>
  <c r="T15" i="2"/>
  <c r="N6" i="2"/>
  <c r="U9" i="2"/>
  <c r="U10" i="2"/>
  <c r="V22" i="2"/>
  <c r="T17" i="2"/>
  <c r="H18" i="2"/>
  <c r="I18" i="2" s="1"/>
  <c r="L22" i="2"/>
  <c r="N28" i="2"/>
  <c r="U15" i="2"/>
  <c r="V24" i="2"/>
  <c r="W14" i="2"/>
  <c r="W17" i="2"/>
  <c r="BM16" i="2"/>
  <c r="H9" i="2"/>
  <c r="I9" i="2" s="1"/>
  <c r="M27" i="2"/>
  <c r="U22" i="2"/>
  <c r="V23" i="2"/>
  <c r="H13" i="2"/>
  <c r="I13" i="2" s="1"/>
  <c r="O10" i="2"/>
  <c r="U24" i="2"/>
  <c r="V14" i="2"/>
  <c r="V17" i="2"/>
  <c r="W13" i="2"/>
  <c r="BM23" i="2"/>
  <c r="BN33" i="2"/>
  <c r="M13" i="2"/>
  <c r="U32" i="2"/>
  <c r="U23" i="2"/>
  <c r="Y27" i="2"/>
  <c r="U14" i="2"/>
  <c r="U17" i="2"/>
  <c r="V13" i="2"/>
  <c r="H10" i="2"/>
  <c r="I10" i="2" s="1"/>
  <c r="BN9" i="2"/>
  <c r="H33" i="2"/>
  <c r="I33" i="2" s="1"/>
  <c r="H29" i="2"/>
  <c r="I29" i="2" s="1"/>
  <c r="U2" i="2"/>
  <c r="U29" i="2"/>
  <c r="V30" i="2"/>
  <c r="V18" i="2"/>
  <c r="BM8" i="2"/>
  <c r="BN18" i="2"/>
  <c r="H8" i="2"/>
  <c r="I8" i="2" s="1"/>
  <c r="H16" i="2"/>
  <c r="I16" i="2" s="1"/>
  <c r="M5" i="2"/>
  <c r="V20" i="2"/>
  <c r="BM5" i="2"/>
  <c r="H6" i="2"/>
  <c r="I6" i="2" s="1"/>
  <c r="Z19" i="2"/>
  <c r="N32" i="2"/>
  <c r="N29" i="2"/>
  <c r="U30" i="2"/>
  <c r="U18" i="2"/>
  <c r="V4" i="2"/>
  <c r="BN21" i="2"/>
  <c r="BN13" i="2"/>
  <c r="BN12" i="2"/>
  <c r="BM3" i="2"/>
  <c r="O51" i="1"/>
  <c r="AD51" i="1" s="1"/>
  <c r="H7" i="2"/>
  <c r="I7" i="2" s="1"/>
  <c r="H22" i="2"/>
  <c r="I22" i="2" s="1"/>
  <c r="H26" i="2"/>
  <c r="I26" i="2" s="1"/>
  <c r="H27" i="2"/>
  <c r="I27" i="2" s="1"/>
  <c r="H30" i="2"/>
  <c r="I30" i="2" s="1"/>
  <c r="H24" i="2"/>
  <c r="I24" i="2" s="1"/>
  <c r="U26" i="2"/>
  <c r="U20" i="2"/>
  <c r="W3" i="2"/>
  <c r="W28" i="2"/>
  <c r="Y28" i="2"/>
  <c r="U28" i="2"/>
  <c r="V28" i="2"/>
  <c r="W19" i="2"/>
  <c r="U19" i="2"/>
  <c r="Y19" i="2"/>
  <c r="V19" i="2"/>
  <c r="Z28" i="2"/>
  <c r="H23" i="2"/>
  <c r="I23" i="2" s="1"/>
  <c r="M18" i="2"/>
  <c r="N18" i="2"/>
  <c r="AA19" i="2"/>
  <c r="Z9" i="2"/>
  <c r="M8" i="2"/>
  <c r="M31" i="2"/>
  <c r="O31" i="2"/>
  <c r="BN24" i="2"/>
  <c r="BM21" i="2"/>
  <c r="BN32" i="2"/>
  <c r="BM7" i="2"/>
  <c r="BN25" i="2"/>
  <c r="BN15" i="2"/>
  <c r="BN31" i="2"/>
  <c r="T31" i="2"/>
  <c r="M9" i="2"/>
  <c r="M10" i="2"/>
  <c r="N15" i="2"/>
  <c r="O22" i="2"/>
  <c r="O28" i="1"/>
  <c r="AD28" i="1" s="1"/>
  <c r="L2" i="2"/>
  <c r="BM9" i="2"/>
  <c r="BM25" i="2"/>
  <c r="BM15" i="2"/>
  <c r="BM31" i="2"/>
  <c r="T20" i="2"/>
  <c r="T18" i="2"/>
  <c r="M12" i="2"/>
  <c r="N22" i="2"/>
  <c r="O32" i="2"/>
  <c r="O24" i="2"/>
  <c r="L13" i="2"/>
  <c r="BM30" i="2"/>
  <c r="L17" i="2"/>
  <c r="BM29" i="2"/>
  <c r="BN11" i="2"/>
  <c r="BN10" i="2"/>
  <c r="L27" i="2"/>
  <c r="T25" i="2"/>
  <c r="T28" i="2"/>
  <c r="M22" i="2"/>
  <c r="O23" i="2"/>
  <c r="BN5" i="2"/>
  <c r="L26" i="2"/>
  <c r="L12" i="2"/>
  <c r="L32" i="2"/>
  <c r="BM11" i="2"/>
  <c r="BM10" i="2"/>
  <c r="L18" i="2"/>
  <c r="T32" i="2"/>
  <c r="M32" i="2"/>
  <c r="M24" i="2"/>
  <c r="O19" i="2"/>
  <c r="O17" i="2"/>
  <c r="L23" i="2"/>
  <c r="L8" i="2"/>
  <c r="BN4" i="2"/>
  <c r="L24" i="2"/>
  <c r="L3" i="2"/>
  <c r="T2" i="2"/>
  <c r="T7" i="2"/>
  <c r="M23" i="2"/>
  <c r="O29" i="2"/>
  <c r="BM4" i="2"/>
  <c r="BN16" i="2"/>
  <c r="L14" i="2"/>
  <c r="L19" i="2"/>
  <c r="BN6" i="2"/>
  <c r="T4" i="2"/>
  <c r="T29" i="2"/>
  <c r="M19" i="2"/>
  <c r="M17" i="2"/>
  <c r="O13" i="2"/>
  <c r="O8" i="2"/>
  <c r="BN22" i="2"/>
  <c r="BM20" i="2"/>
  <c r="BM6" i="2"/>
  <c r="T5" i="2"/>
  <c r="T3" i="2"/>
  <c r="M29" i="2"/>
  <c r="N8" i="2"/>
  <c r="O30" i="2"/>
  <c r="O18" i="2"/>
  <c r="L5" i="2"/>
  <c r="BM22" i="2"/>
  <c r="BN26" i="2"/>
  <c r="T13" i="2"/>
  <c r="T8" i="2"/>
  <c r="O26" i="2"/>
  <c r="O20" i="2"/>
  <c r="H5" i="2"/>
  <c r="I5" i="2" s="1"/>
  <c r="L9" i="2"/>
  <c r="L25" i="2"/>
  <c r="BM26" i="2"/>
  <c r="L15" i="2"/>
  <c r="L31" i="2"/>
  <c r="T16" i="2"/>
  <c r="T11" i="2"/>
  <c r="O27" i="2"/>
  <c r="O4" i="2"/>
  <c r="L30" i="2"/>
  <c r="L29" i="2"/>
  <c r="T9" i="2"/>
  <c r="T26" i="2"/>
  <c r="M26" i="2"/>
  <c r="M20" i="2"/>
  <c r="O5" i="2"/>
  <c r="H14" i="2"/>
  <c r="I14" i="2" s="1"/>
  <c r="L11" i="2"/>
  <c r="L10" i="2"/>
  <c r="BN27" i="2"/>
  <c r="T12" i="2"/>
  <c r="T10" i="2"/>
  <c r="M4" i="2"/>
  <c r="O16" i="2"/>
  <c r="F14" i="2"/>
  <c r="G14" i="2" s="1"/>
  <c r="BM13" i="2"/>
  <c r="BM17" i="2"/>
  <c r="BM27" i="2"/>
  <c r="T22" i="2"/>
  <c r="T19" i="2"/>
  <c r="N31" i="2"/>
  <c r="N16" i="2"/>
  <c r="O28" i="2"/>
  <c r="O3" i="2"/>
  <c r="L4" i="2"/>
  <c r="BM32" i="2"/>
  <c r="T30" i="2"/>
  <c r="T33" i="2"/>
  <c r="M16" i="2"/>
  <c r="N3" i="2"/>
  <c r="O25" i="2"/>
  <c r="O11" i="2"/>
  <c r="H4" i="2"/>
  <c r="L16" i="2"/>
  <c r="BM24" i="2"/>
  <c r="L20" i="2"/>
  <c r="BN19" i="2"/>
  <c r="L6" i="2"/>
  <c r="T24" i="2"/>
  <c r="M3" i="2"/>
  <c r="O7" i="2"/>
  <c r="L7" i="2"/>
  <c r="T23" i="2"/>
  <c r="T27" i="2"/>
  <c r="M25" i="2"/>
  <c r="M11" i="2"/>
  <c r="N33" i="2"/>
  <c r="T21" i="2"/>
  <c r="T6" i="2"/>
  <c r="M33" i="2"/>
  <c r="M7" i="2"/>
  <c r="O12" i="2"/>
  <c r="M21" i="2"/>
  <c r="T14" i="2"/>
  <c r="N21" i="2"/>
  <c r="O21" i="2"/>
  <c r="BB9" i="2"/>
  <c r="L21" i="2"/>
  <c r="BB22" i="2"/>
  <c r="F16" i="2"/>
  <c r="G16" i="2" s="1"/>
  <c r="F23" i="2"/>
  <c r="G23" i="2" s="1"/>
  <c r="F7" i="2"/>
  <c r="F26" i="2"/>
  <c r="F33" i="2"/>
  <c r="G33" i="2" s="1"/>
  <c r="H15" i="2"/>
  <c r="I15" i="2" s="1"/>
  <c r="F9" i="2"/>
  <c r="G9" i="2" s="1"/>
  <c r="F21" i="2"/>
  <c r="G21" i="2" s="1"/>
  <c r="F29" i="2"/>
  <c r="G29" i="2" s="1"/>
  <c r="F10" i="2"/>
  <c r="G10" i="2" s="1"/>
  <c r="F15" i="2"/>
  <c r="G15" i="2" s="1"/>
  <c r="F27" i="2"/>
  <c r="G27" i="2" s="1"/>
  <c r="F2" i="2"/>
  <c r="G2" i="2" s="1"/>
  <c r="F12" i="2"/>
  <c r="G12" i="2" s="1"/>
  <c r="F17" i="2"/>
  <c r="G17" i="2" s="1"/>
  <c r="F3" i="2"/>
  <c r="G3" i="2" s="1"/>
  <c r="F19" i="2"/>
  <c r="G19" i="2" s="1"/>
  <c r="F6" i="2"/>
  <c r="G6" i="2" s="1"/>
  <c r="F4" i="2"/>
  <c r="F22" i="2"/>
  <c r="G22" i="2" s="1"/>
  <c r="F20" i="2"/>
  <c r="G20" i="2" s="1"/>
  <c r="F8" i="2"/>
  <c r="G8" i="2" s="1"/>
  <c r="F31" i="2"/>
  <c r="G31" i="2" s="1"/>
  <c r="F5" i="2"/>
  <c r="G5" i="2" s="1"/>
  <c r="F30" i="2"/>
  <c r="G30" i="2" s="1"/>
  <c r="F25" i="2"/>
  <c r="G25" i="2" s="1"/>
  <c r="F11" i="2"/>
  <c r="G11" i="2" s="1"/>
  <c r="F18" i="2"/>
  <c r="G18" i="2" s="1"/>
  <c r="F13" i="2"/>
  <c r="G13" i="2" s="1"/>
  <c r="F24" i="2"/>
  <c r="G24" i="2" s="1"/>
  <c r="F32" i="2"/>
  <c r="G32" i="2" s="1"/>
  <c r="AZ22" i="2"/>
  <c r="BA25" i="2"/>
  <c r="AZ13" i="2"/>
  <c r="L33" i="2"/>
  <c r="AV30" i="2"/>
  <c r="BB18" i="2"/>
  <c r="AV2" i="2"/>
  <c r="BA16" i="2"/>
  <c r="BB24" i="2"/>
  <c r="AZ2" i="2"/>
  <c r="BA9" i="2"/>
  <c r="BB12" i="2"/>
  <c r="AV25" i="2"/>
  <c r="AV5" i="2"/>
  <c r="BB13" i="2"/>
  <c r="AZ9" i="2"/>
  <c r="BA10" i="2"/>
  <c r="AV15" i="2"/>
  <c r="AV27" i="2"/>
  <c r="BA6" i="2"/>
  <c r="AV24" i="2"/>
  <c r="BA21" i="2"/>
  <c r="BB32" i="2"/>
  <c r="AV8" i="2"/>
  <c r="BA29" i="2"/>
  <c r="BB14" i="2"/>
  <c r="AZ26" i="2"/>
  <c r="AV33" i="2"/>
  <c r="BB16" i="2"/>
  <c r="BB23" i="2"/>
  <c r="BB7" i="2"/>
  <c r="AZ3" i="2"/>
  <c r="AV11" i="2"/>
  <c r="BA14" i="2"/>
  <c r="BA15" i="2"/>
  <c r="BB31" i="2"/>
  <c r="AV14" i="2"/>
  <c r="AZ15" i="2"/>
  <c r="AV23" i="2"/>
  <c r="AV17" i="2"/>
  <c r="BA7" i="2"/>
  <c r="AZ11" i="2"/>
  <c r="BB19" i="2"/>
  <c r="AZ19" i="2"/>
  <c r="AV18" i="2"/>
  <c r="BA5" i="2"/>
  <c r="BB4" i="2"/>
  <c r="AZ5" i="2"/>
  <c r="AV13" i="2"/>
  <c r="BA23" i="2"/>
  <c r="AV21" i="2"/>
  <c r="AV20" i="2"/>
  <c r="AZ31" i="2"/>
  <c r="AZ25" i="2"/>
  <c r="AV32" i="2"/>
  <c r="BA11" i="2"/>
  <c r="AV26" i="2"/>
  <c r="AZ10" i="2"/>
  <c r="AZ27" i="2"/>
  <c r="AV6" i="2"/>
  <c r="AZ12" i="2"/>
  <c r="BA2" i="2"/>
  <c r="AV22" i="2"/>
  <c r="BA30" i="2"/>
  <c r="AZ23" i="2"/>
  <c r="AZ20" i="2"/>
  <c r="BB29" i="2"/>
  <c r="BA3" i="2"/>
  <c r="AZ18" i="2"/>
  <c r="BA13" i="2"/>
  <c r="AZ16" i="2"/>
  <c r="AV9" i="2"/>
  <c r="BA12" i="2"/>
  <c r="AZ30" i="2"/>
  <c r="AZ24" i="2"/>
  <c r="BB20" i="2"/>
  <c r="AZ7" i="2"/>
  <c r="AZ8" i="2"/>
  <c r="BB26" i="2"/>
  <c r="AV10" i="2"/>
  <c r="AV19" i="2"/>
  <c r="AZ33" i="2"/>
  <c r="BB6" i="2"/>
  <c r="BA31" i="2"/>
  <c r="BB2" i="2"/>
  <c r="AZ21" i="2"/>
  <c r="BB17" i="2"/>
  <c r="BB8" i="2"/>
  <c r="BB33" i="2"/>
  <c r="BB27" i="2"/>
  <c r="AZ6" i="2"/>
  <c r="AV31" i="2"/>
  <c r="AV4" i="2"/>
  <c r="AZ4" i="2"/>
  <c r="AV16" i="2"/>
  <c r="AZ17" i="2"/>
  <c r="AZ32" i="2"/>
  <c r="AZ29" i="2"/>
  <c r="BB3" i="2"/>
  <c r="AV12" i="2"/>
  <c r="BB21" i="2"/>
  <c r="AV3" i="2"/>
  <c r="AZ14" i="2"/>
  <c r="BA26" i="2"/>
  <c r="BB10" i="2"/>
  <c r="BA18" i="2"/>
  <c r="BA4" i="2"/>
  <c r="BB5" i="2"/>
  <c r="BA22" i="2"/>
  <c r="BB30" i="2"/>
  <c r="BA20" i="2"/>
  <c r="BB25" i="2"/>
  <c r="BA8" i="2"/>
  <c r="BB11" i="2"/>
  <c r="BA33" i="2"/>
  <c r="BB15" i="2"/>
  <c r="BA17" i="2"/>
  <c r="BA19" i="2"/>
  <c r="AV7" i="2"/>
  <c r="BA24" i="2"/>
  <c r="BA32" i="2"/>
  <c r="AV29" i="2"/>
  <c r="BA27"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18" i="2" s="1"/>
  <c r="S39" i="1"/>
  <c r="AA30"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353" i="1" l="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6"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1" i="2"/>
  <c r="BI19" i="2"/>
  <c r="BI9" i="2"/>
  <c r="BI33" i="2"/>
  <c r="BI22" i="2"/>
  <c r="BI8" i="2"/>
  <c r="BI28" i="2"/>
  <c r="BI27"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0" i="2"/>
  <c r="K29" i="7"/>
  <c r="AC126" i="1"/>
  <c r="AD189" i="1"/>
  <c r="AC120" i="1"/>
  <c r="AC128" i="1"/>
  <c r="Q4" i="2"/>
  <c r="AC228" i="1"/>
  <c r="AC159" i="1"/>
  <c r="AD78" i="1"/>
  <c r="AC198" i="1"/>
  <c r="AD206" i="1"/>
  <c r="AD182" i="1"/>
  <c r="AC240" i="1"/>
  <c r="AC180" i="1"/>
  <c r="AC141" i="1"/>
  <c r="BG19" i="2"/>
  <c r="BG33" i="2"/>
  <c r="BG8" i="2"/>
  <c r="AD225" i="1"/>
  <c r="AD164" i="1"/>
  <c r="BG27" i="2"/>
  <c r="AD168" i="1"/>
  <c r="AC170" i="1"/>
  <c r="AC156" i="1"/>
  <c r="AA20" i="2"/>
  <c r="AI20" i="2" s="1"/>
  <c r="AC231" i="1"/>
  <c r="BG21" i="2"/>
  <c r="AD239" i="1"/>
  <c r="AC236" i="1"/>
  <c r="AC150" i="1"/>
  <c r="AC122" i="1"/>
  <c r="AT20" i="1"/>
  <c r="AD123" i="1"/>
  <c r="AC102" i="1"/>
  <c r="BG9" i="2"/>
  <c r="BG22"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2" i="7"/>
  <c r="U9" i="6"/>
  <c r="M7" i="6"/>
  <c r="R9" i="6"/>
  <c r="J3" i="7"/>
  <c r="AC8" i="6"/>
  <c r="L24" i="7"/>
  <c r="S4" i="2"/>
  <c r="BJ4" i="2" s="1"/>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28" i="7"/>
  <c r="AE9" i="6"/>
  <c r="L28" i="7"/>
  <c r="K26" i="7"/>
  <c r="M26" i="7"/>
  <c r="M7"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J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FV15" i="7"/>
  <c r="GB15" i="7"/>
  <c r="GH15" i="7"/>
  <c r="GN15" i="7"/>
  <c r="GT15" i="7"/>
  <c r="K15" i="7"/>
  <c r="Q15" i="7"/>
  <c r="W15" i="7"/>
  <c r="AC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AE15" i="7"/>
  <c r="AW15" i="7"/>
  <c r="BO15" i="7"/>
  <c r="CG15" i="7"/>
  <c r="CY15" i="7"/>
  <c r="DQ15" i="7"/>
  <c r="EI15" i="7"/>
  <c r="FA15" i="7"/>
  <c r="FS15" i="7"/>
  <c r="GK15" i="7"/>
  <c r="AI15" i="7"/>
  <c r="BA15" i="7"/>
  <c r="BS15" i="7"/>
  <c r="CK15" i="7"/>
  <c r="DC15" i="7"/>
  <c r="DU15" i="7"/>
  <c r="EM15" i="7"/>
  <c r="FE15" i="7"/>
  <c r="FW15" i="7"/>
  <c r="GO15" i="7"/>
  <c r="AK15" i="7"/>
  <c r="BC15" i="7"/>
  <c r="BU15" i="7"/>
  <c r="CM15" i="7"/>
  <c r="DE15" i="7"/>
  <c r="DW15" i="7"/>
  <c r="EO15" i="7"/>
  <c r="FG15" i="7"/>
  <c r="FY15" i="7"/>
  <c r="GQ15" i="7"/>
  <c r="M15" i="7"/>
  <c r="AO15" i="7"/>
  <c r="BG15" i="7"/>
  <c r="BY15" i="7"/>
  <c r="CQ15" i="7"/>
  <c r="DI15" i="7"/>
  <c r="EA15" i="7"/>
  <c r="ES15" i="7"/>
  <c r="FK15" i="7"/>
  <c r="GC15" i="7"/>
  <c r="GU15" i="7"/>
  <c r="Y15" i="7"/>
  <c r="AU15" i="7"/>
  <c r="BM15" i="7"/>
  <c r="CE15" i="7"/>
  <c r="CW15" i="7"/>
  <c r="DO15" i="7"/>
  <c r="EG15" i="7"/>
  <c r="EY15" i="7"/>
  <c r="FQ15" i="7"/>
  <c r="GI15" i="7"/>
  <c r="CA15" i="7"/>
  <c r="GE15" i="7"/>
  <c r="CS15" i="7"/>
  <c r="DK15" i="7"/>
  <c r="S15" i="7"/>
  <c r="EC15" i="7"/>
  <c r="AQ15" i="7"/>
  <c r="EU15" i="7"/>
  <c r="BI15" i="7"/>
  <c r="FM15"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6" i="2"/>
  <c r="R8" i="2"/>
  <c r="AG8" i="2" s="1"/>
  <c r="Z23" i="2"/>
  <c r="S8" i="2"/>
  <c r="AI8" i="2" s="1"/>
  <c r="Z14" i="2"/>
  <c r="Q26" i="2"/>
  <c r="S13" i="2"/>
  <c r="BJ13" i="2" s="1"/>
  <c r="R6" i="2"/>
  <c r="BJ6" i="2" s="1"/>
  <c r="Y23" i="2"/>
  <c r="Q20" i="2"/>
  <c r="S26" i="2"/>
  <c r="BJ26" i="2" s="1"/>
  <c r="AA23" i="2"/>
  <c r="AI23" i="2" s="1"/>
  <c r="S24" i="2"/>
  <c r="BJ24" i="2" s="1"/>
  <c r="Q24" i="2"/>
  <c r="R14" i="2"/>
  <c r="Y16" i="2"/>
  <c r="S14" i="2"/>
  <c r="S33" i="2"/>
  <c r="AI33" i="2" s="1"/>
  <c r="R33" i="2"/>
  <c r="AG33" i="2" s="1"/>
  <c r="R9" i="2"/>
  <c r="AG9" i="2" s="1"/>
  <c r="R20" i="2"/>
  <c r="BJ20" i="2" s="1"/>
  <c r="R7" i="2"/>
  <c r="S30" i="2"/>
  <c r="AI30" i="2" s="1"/>
  <c r="Q30" i="2"/>
  <c r="AA12" i="2"/>
  <c r="S9" i="2"/>
  <c r="AI9" i="2" s="1"/>
  <c r="AA26" i="2"/>
  <c r="R23" i="2"/>
  <c r="BJ23" i="2" s="1"/>
  <c r="Z25" i="2"/>
  <c r="BI25" i="2" s="1"/>
  <c r="AA6" i="2"/>
  <c r="AI6" i="2" s="1"/>
  <c r="Y6" i="2"/>
  <c r="R12" i="2"/>
  <c r="S12" i="2"/>
  <c r="Z6" i="2"/>
  <c r="Y29" i="2"/>
  <c r="AF18" i="2"/>
  <c r="S32" i="2"/>
  <c r="S2" i="2"/>
  <c r="Y10" i="2"/>
  <c r="R32" i="2"/>
  <c r="Q32" i="2"/>
  <c r="BO53" i="5"/>
  <c r="R2" i="2"/>
  <c r="CE6" i="2"/>
  <c r="CE5" i="2"/>
  <c r="AD25" i="2"/>
  <c r="AH8" i="2"/>
  <c r="AH10" i="2"/>
  <c r="Y26" i="2"/>
  <c r="Z12" i="2"/>
  <c r="BO46" i="5"/>
  <c r="AH28" i="2"/>
  <c r="Y31" i="2"/>
  <c r="Z29" i="2"/>
  <c r="AG29" i="2" s="1"/>
  <c r="S25" i="2"/>
  <c r="AI25" i="2" s="1"/>
  <c r="Q23" i="2"/>
  <c r="Z26" i="2"/>
  <c r="Z16" i="2"/>
  <c r="AA16" i="2"/>
  <c r="S16" i="2"/>
  <c r="Q17" i="2"/>
  <c r="AA10" i="2"/>
  <c r="R16" i="2"/>
  <c r="AA29" i="2"/>
  <c r="Q13" i="2"/>
  <c r="S17" i="2"/>
  <c r="BJ17" i="2" s="1"/>
  <c r="R25" i="2"/>
  <c r="Q7" i="2"/>
  <c r="AA31" i="2"/>
  <c r="Q16" i="2"/>
  <c r="AD13" i="2"/>
  <c r="Y12" i="2"/>
  <c r="AE12" i="2" s="1"/>
  <c r="Y25" i="2"/>
  <c r="AE25" i="2" s="1"/>
  <c r="Z10" i="2"/>
  <c r="S3" i="2"/>
  <c r="Z31" i="2"/>
  <c r="BO14" i="5"/>
  <c r="Q3" i="2"/>
  <c r="S7" i="2"/>
  <c r="BO11" i="5"/>
  <c r="AA2" i="2"/>
  <c r="BO8" i="5"/>
  <c r="BY3" i="2"/>
  <c r="BY12" i="2" s="1"/>
  <c r="BO60" i="5"/>
  <c r="BO17" i="5"/>
  <c r="BO3" i="5"/>
  <c r="BO50" i="5"/>
  <c r="BO19" i="5"/>
  <c r="BO33" i="5"/>
  <c r="BO24" i="5"/>
  <c r="AF6" i="2"/>
  <c r="BO10" i="5"/>
  <c r="Z5" i="2"/>
  <c r="Q19" i="2"/>
  <c r="AE19" i="2" s="1"/>
  <c r="Y2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1" i="2"/>
  <c r="R19" i="2"/>
  <c r="AG19" i="2" s="1"/>
  <c r="BO26" i="5"/>
  <c r="BO22" i="5"/>
  <c r="BO62" i="5"/>
  <c r="BO38" i="5"/>
  <c r="BO47" i="5"/>
  <c r="BO32" i="5"/>
  <c r="BO57" i="5"/>
  <c r="BO51" i="5"/>
  <c r="BO52" i="5"/>
  <c r="BO18" i="5"/>
  <c r="BO34" i="5"/>
  <c r="BO28" i="5"/>
  <c r="BO39" i="5"/>
  <c r="BO12" i="5"/>
  <c r="BO7" i="5"/>
  <c r="BO6" i="5"/>
  <c r="BO4" i="5"/>
  <c r="BO56" i="5"/>
  <c r="BO58" i="5"/>
  <c r="BO64" i="5"/>
  <c r="BO63" i="5"/>
  <c r="Z18" i="2"/>
  <c r="AG18" i="2" s="1"/>
  <c r="Z17" i="2"/>
  <c r="AG17" i="2" s="1"/>
  <c r="Y18" i="2"/>
  <c r="Y17" i="2"/>
  <c r="Y2" i="2"/>
  <c r="AE2" i="2" s="1"/>
  <c r="AA4" i="2"/>
  <c r="BI4" i="2" s="1"/>
  <c r="AA17" i="2"/>
  <c r="Y4" i="2"/>
  <c r="Q5" i="2"/>
  <c r="Q29" i="2"/>
  <c r="R3" i="2"/>
  <c r="AA18" i="2"/>
  <c r="S11" i="2"/>
  <c r="BJ11" i="2" s="1"/>
  <c r="BO42" i="5"/>
  <c r="S29" i="2"/>
  <c r="BJ29" i="2" s="1"/>
  <c r="Q11" i="2"/>
  <c r="Z2" i="2"/>
  <c r="R5" i="2"/>
  <c r="BJ5" i="2" s="1"/>
  <c r="BO21" i="5"/>
  <c r="S22" i="2"/>
  <c r="AI22" i="2" s="1"/>
  <c r="AH15" i="2"/>
  <c r="AF21" i="2"/>
  <c r="AH20" i="2"/>
  <c r="AD7" i="2"/>
  <c r="AH26" i="2"/>
  <c r="AH3" i="2"/>
  <c r="AF15" i="2"/>
  <c r="AB31" i="2"/>
  <c r="AB5" i="2"/>
  <c r="AB33" i="2"/>
  <c r="AF8" i="2"/>
  <c r="AH31" i="2"/>
  <c r="AH5" i="2"/>
  <c r="AF31" i="2"/>
  <c r="AB20" i="2"/>
  <c r="AD29" i="2"/>
  <c r="AD12" i="2"/>
  <c r="AH19" i="2"/>
  <c r="AH27" i="2"/>
  <c r="AD32" i="2"/>
  <c r="AB7" i="2"/>
  <c r="AB18" i="2"/>
  <c r="AB11" i="2"/>
  <c r="AD33" i="2"/>
  <c r="AD19" i="2"/>
  <c r="AH16" i="2"/>
  <c r="AE9" i="2"/>
  <c r="AD4" i="2"/>
  <c r="AH13" i="2"/>
  <c r="AD23" i="2"/>
  <c r="AF22" i="2"/>
  <c r="AF3" i="2"/>
  <c r="AD17" i="2"/>
  <c r="AH6" i="2"/>
  <c r="AB28" i="2"/>
  <c r="AD20" i="2"/>
  <c r="AB15" i="2"/>
  <c r="AH4" i="2"/>
  <c r="AF32" i="2"/>
  <c r="AD10" i="2"/>
  <c r="AD21" i="2"/>
  <c r="AD16" i="2"/>
  <c r="AH23" i="2"/>
  <c r="AE8" i="2"/>
  <c r="AD26" i="2"/>
  <c r="AH24" i="2"/>
  <c r="AD27" i="2"/>
  <c r="AB25" i="2"/>
  <c r="AB29" i="2"/>
  <c r="AD31" i="2"/>
  <c r="AD9" i="2"/>
  <c r="AH18" i="2"/>
  <c r="AH17" i="2"/>
  <c r="AD8" i="2"/>
  <c r="AD18" i="2"/>
  <c r="AE33" i="2"/>
  <c r="AB16" i="2"/>
  <c r="AF12" i="2"/>
  <c r="AH22" i="2"/>
  <c r="AH11" i="2"/>
  <c r="AF33" i="2"/>
  <c r="AB21" i="2"/>
  <c r="AH12" i="2"/>
  <c r="AD11" i="2"/>
  <c r="AD3" i="2"/>
  <c r="AF16" i="2"/>
  <c r="AH30" i="2"/>
  <c r="AD22" i="2"/>
  <c r="AD24" i="2"/>
  <c r="AB17" i="2"/>
  <c r="AH32" i="2"/>
  <c r="AH7" i="2"/>
  <c r="AB10" i="2"/>
  <c r="AH29" i="2"/>
  <c r="AD5" i="2"/>
  <c r="AF29" i="2"/>
  <c r="AH25" i="2"/>
  <c r="AB4" i="2"/>
  <c r="AB19" i="2"/>
  <c r="AB23" i="2"/>
  <c r="AB13" i="2"/>
  <c r="AF19" i="2"/>
  <c r="AH33" i="2"/>
  <c r="AH2" i="2"/>
  <c r="AB30" i="2"/>
  <c r="AB14" i="2"/>
  <c r="AB2" i="2"/>
  <c r="AF30" i="2"/>
  <c r="AF26" i="2"/>
  <c r="AH9" i="2"/>
  <c r="AB3" i="2"/>
  <c r="AD28" i="2"/>
  <c r="AF23" i="2"/>
  <c r="AF7" i="2"/>
  <c r="AF17" i="2"/>
  <c r="AB24" i="2"/>
  <c r="AB32" i="2"/>
  <c r="AF28" i="2"/>
  <c r="AD15" i="2"/>
  <c r="AF24" i="2"/>
  <c r="AD30" i="2"/>
  <c r="AF20" i="2"/>
  <c r="AF14" i="2"/>
  <c r="AF27" i="2"/>
  <c r="AB6" i="2"/>
  <c r="AB9" i="2"/>
  <c r="AB12" i="2"/>
  <c r="AB22" i="2"/>
  <c r="AD6" i="2"/>
  <c r="AF11" i="2"/>
  <c r="AF9" i="2"/>
  <c r="AF13" i="2"/>
  <c r="AD14" i="2"/>
  <c r="AG4" i="2"/>
  <c r="AF25" i="2"/>
  <c r="AB8" i="2"/>
  <c r="AB26" i="2"/>
  <c r="AB27" i="2"/>
  <c r="AI19" i="2"/>
  <c r="AF4" i="2"/>
  <c r="AF5" i="2"/>
  <c r="AF10" i="2"/>
  <c r="AH14" i="2"/>
  <c r="AF2" i="2"/>
  <c r="AD2" i="2"/>
  <c r="Z3" i="2"/>
  <c r="R27" i="2"/>
  <c r="AG27" i="2" s="1"/>
  <c r="BQ12" i="2"/>
  <c r="J7" i="2"/>
  <c r="BF7" i="2" s="1"/>
  <c r="G7" i="2"/>
  <c r="J26" i="2"/>
  <c r="BF26" i="2" s="1"/>
  <c r="G26" i="2"/>
  <c r="J25" i="2"/>
  <c r="BF25" i="2" s="1"/>
  <c r="BQ21" i="2"/>
  <c r="J21" i="2"/>
  <c r="E21" i="2" s="1"/>
  <c r="BO17" i="2"/>
  <c r="X21" i="2"/>
  <c r="BQ17" i="2"/>
  <c r="BQ8" i="2"/>
  <c r="J9" i="2"/>
  <c r="BF9" i="2" s="1"/>
  <c r="X9" i="2"/>
  <c r="X26" i="2"/>
  <c r="X3" i="2"/>
  <c r="BO8" i="2"/>
  <c r="J19" i="2"/>
  <c r="E19" i="2" s="1"/>
  <c r="BO3" i="2"/>
  <c r="BQ3" i="2"/>
  <c r="X11" i="2"/>
  <c r="BO32" i="2"/>
  <c r="AA7" i="2"/>
  <c r="Z7" i="2"/>
  <c r="X23" i="2"/>
  <c r="X30" i="2"/>
  <c r="S10" i="2"/>
  <c r="AA32" i="2"/>
  <c r="BQ10" i="2"/>
  <c r="BP12" i="2"/>
  <c r="Z24" i="2"/>
  <c r="AG24" i="2" s="1"/>
  <c r="AA24" i="2"/>
  <c r="AA5" i="2"/>
  <c r="BQ13" i="2"/>
  <c r="X13" i="2"/>
  <c r="BP14" i="2"/>
  <c r="X27" i="2"/>
  <c r="BO14" i="2"/>
  <c r="BQ27" i="2"/>
  <c r="BQ30" i="2"/>
  <c r="BQ32" i="2"/>
  <c r="X7" i="2"/>
  <c r="X2" i="2"/>
  <c r="S18" i="2"/>
  <c r="BJ18" i="2" s="1"/>
  <c r="X22" i="2"/>
  <c r="BQ33" i="2"/>
  <c r="BQ18" i="2"/>
  <c r="BQ14" i="2"/>
  <c r="X31" i="2"/>
  <c r="BQ20" i="2"/>
  <c r="BQ31" i="2"/>
  <c r="BQ7" i="2"/>
  <c r="X18" i="2"/>
  <c r="J8" i="2"/>
  <c r="E8" i="2" s="1"/>
  <c r="X12" i="2"/>
  <c r="X32" i="2"/>
  <c r="BO2" i="2"/>
  <c r="BQ2" i="2"/>
  <c r="BP3" i="2"/>
  <c r="BO23" i="2"/>
  <c r="BO33" i="2"/>
  <c r="BP33" i="2"/>
  <c r="BO13" i="2"/>
  <c r="BO20" i="2"/>
  <c r="BO30" i="2"/>
  <c r="X6" i="2"/>
  <c r="BQ23" i="2"/>
  <c r="BO7" i="2"/>
  <c r="X33" i="2"/>
  <c r="X17" i="2"/>
  <c r="BP18" i="2"/>
  <c r="BQ22" i="2"/>
  <c r="BQ24" i="2"/>
  <c r="BQ9" i="2"/>
  <c r="BO9" i="2"/>
  <c r="BO19" i="2"/>
  <c r="X20" i="2"/>
  <c r="BQ25" i="2"/>
  <c r="X25" i="2"/>
  <c r="BQ26" i="2"/>
  <c r="BQ29" i="2"/>
  <c r="J24" i="2"/>
  <c r="E24" i="2" s="1"/>
  <c r="X15" i="2"/>
  <c r="BO18" i="2"/>
  <c r="Q18" i="2"/>
  <c r="S27" i="2"/>
  <c r="Y3" i="2"/>
  <c r="Q27" i="2"/>
  <c r="AE27" i="2" s="1"/>
  <c r="Y14" i="2"/>
  <c r="AE14" i="2" s="1"/>
  <c r="R31" i="2"/>
  <c r="Y7" i="2"/>
  <c r="Q31" i="2"/>
  <c r="Y5" i="2"/>
  <c r="S21" i="2"/>
  <c r="AI21" i="2" s="1"/>
  <c r="Q21" i="2"/>
  <c r="AE21" i="2" s="1"/>
  <c r="AA15" i="2"/>
  <c r="Y15" i="2"/>
  <c r="Z15" i="2"/>
  <c r="R22" i="2"/>
  <c r="Y24" i="2"/>
  <c r="Q22" i="2"/>
  <c r="AE22" i="2" s="1"/>
  <c r="AA14" i="2"/>
  <c r="Q15" i="2"/>
  <c r="Y13" i="2"/>
  <c r="S15" i="2"/>
  <c r="Z30" i="2"/>
  <c r="BI30" i="2" s="1"/>
  <c r="Q28" i="2"/>
  <c r="AE28" i="2" s="1"/>
  <c r="AA11" i="2"/>
  <c r="Y11" i="2"/>
  <c r="Z11" i="2"/>
  <c r="AG11" i="2" s="1"/>
  <c r="BO12" i="2"/>
  <c r="P22" i="2"/>
  <c r="BO31" i="2"/>
  <c r="Z32" i="2"/>
  <c r="Q10" i="2"/>
  <c r="R10" i="2"/>
  <c r="Y32" i="2"/>
  <c r="BO29" i="2"/>
  <c r="X16" i="2"/>
  <c r="Y30" i="2"/>
  <c r="BQ16" i="2"/>
  <c r="S31" i="2"/>
  <c r="J14" i="2"/>
  <c r="X14" i="2"/>
  <c r="J4" i="2"/>
  <c r="X5" i="2"/>
  <c r="BQ5" i="2"/>
  <c r="X4" i="2"/>
  <c r="P14" i="2"/>
  <c r="BP21" i="2"/>
  <c r="BQ4" i="2"/>
  <c r="P26" i="2"/>
  <c r="X24" i="2"/>
  <c r="P2" i="2"/>
  <c r="X8" i="2"/>
  <c r="P13" i="2"/>
  <c r="P31" i="2"/>
  <c r="P23" i="2"/>
  <c r="X19" i="2"/>
  <c r="P11" i="2"/>
  <c r="P29" i="2"/>
  <c r="X29" i="2"/>
  <c r="P16" i="2"/>
  <c r="P30" i="2"/>
  <c r="BO24" i="2"/>
  <c r="BO21" i="2"/>
  <c r="BO5" i="2"/>
  <c r="BO22" i="2"/>
  <c r="BO4" i="2"/>
  <c r="BO15" i="2"/>
  <c r="BQ19" i="2"/>
  <c r="BP26" i="2"/>
  <c r="BO11" i="2"/>
  <c r="BO25" i="2"/>
  <c r="BO27" i="2"/>
  <c r="BP20" i="2"/>
  <c r="BP17" i="2"/>
  <c r="BO26" i="2"/>
  <c r="BP6" i="2"/>
  <c r="BO6" i="2"/>
  <c r="BO16" i="2"/>
  <c r="BP32" i="2"/>
  <c r="BP27" i="2"/>
  <c r="BP10" i="2"/>
  <c r="BO10" i="2"/>
  <c r="BQ6" i="2"/>
  <c r="Z13" i="2"/>
  <c r="AG13" i="2" s="1"/>
  <c r="AA13" i="2"/>
  <c r="R15" i="2"/>
  <c r="X10" i="2"/>
  <c r="R21" i="2"/>
  <c r="AG21" i="2" s="1"/>
  <c r="P5" i="2"/>
  <c r="BQ11" i="2"/>
  <c r="J23" i="2"/>
  <c r="E23" i="2" s="1"/>
  <c r="AA3" i="2"/>
  <c r="BP22" i="2"/>
  <c r="J3" i="2"/>
  <c r="E3" i="2" s="1"/>
  <c r="P27" i="2"/>
  <c r="BQ15" i="2"/>
  <c r="BP9" i="2"/>
  <c r="P9" i="2"/>
  <c r="J16" i="2"/>
  <c r="E16" i="2" s="1"/>
  <c r="BP16" i="2"/>
  <c r="BP2" i="2"/>
  <c r="J6" i="2"/>
  <c r="E6" i="2" s="1"/>
  <c r="P6" i="2"/>
  <c r="BP25" i="2"/>
  <c r="P25" i="2"/>
  <c r="J27" i="2"/>
  <c r="E27" i="2" s="1"/>
  <c r="J12" i="2"/>
  <c r="E12" i="2" s="1"/>
  <c r="J31" i="2"/>
  <c r="E31" i="2" s="1"/>
  <c r="BP8" i="2"/>
  <c r="J32" i="2"/>
  <c r="E32" i="2" s="1"/>
  <c r="P32" i="2"/>
  <c r="P21" i="2"/>
  <c r="BP29" i="2"/>
  <c r="BP31" i="2"/>
  <c r="J18" i="2"/>
  <c r="E18" i="2" s="1"/>
  <c r="J11" i="2"/>
  <c r="E11" i="2" s="1"/>
  <c r="J2" i="2"/>
  <c r="E2" i="2" s="1"/>
  <c r="P12" i="2"/>
  <c r="P8" i="2"/>
  <c r="BP23" i="2"/>
  <c r="J15" i="2"/>
  <c r="BP5" i="2"/>
  <c r="J13" i="2"/>
  <c r="E13" i="2" s="1"/>
  <c r="P18" i="2"/>
  <c r="BP7" i="2"/>
  <c r="P24" i="2"/>
  <c r="J10" i="2"/>
  <c r="E10" i="2" s="1"/>
  <c r="J5" i="2"/>
  <c r="E5" i="2" s="1"/>
  <c r="J29" i="2"/>
  <c r="E29" i="2" s="1"/>
  <c r="P10" i="2"/>
  <c r="J30" i="2"/>
  <c r="E30" i="2" s="1"/>
  <c r="J33" i="2"/>
  <c r="E33" i="2" s="1"/>
  <c r="J20" i="2"/>
  <c r="E20" i="2" s="1"/>
  <c r="BP24" i="2"/>
  <c r="P3" i="2"/>
  <c r="BP30" i="2"/>
  <c r="P7" i="2"/>
  <c r="J22" i="2"/>
  <c r="E22" i="2" s="1"/>
  <c r="P17" i="2"/>
  <c r="P20" i="2"/>
  <c r="P4" i="2"/>
  <c r="P19" i="2"/>
  <c r="BP19" i="2"/>
  <c r="J17" i="2"/>
  <c r="E17" i="2" s="1"/>
  <c r="BP11" i="2"/>
  <c r="BP4" i="2"/>
  <c r="P15" i="2"/>
  <c r="BP13" i="2"/>
  <c r="BP15" i="2"/>
  <c r="P33" i="2"/>
  <c r="BC7" i="2"/>
  <c r="BC11" i="2"/>
  <c r="BC5" i="2"/>
  <c r="BC14" i="2"/>
  <c r="BC16" i="2"/>
  <c r="BC24" i="2"/>
  <c r="BC10" i="2"/>
  <c r="BC31" i="2"/>
  <c r="BC12" i="2"/>
  <c r="BC25" i="2"/>
  <c r="BC22" i="2"/>
  <c r="BC18" i="2"/>
  <c r="BC6" i="2"/>
  <c r="BC27" i="2"/>
  <c r="BC9" i="2"/>
  <c r="BC19" i="2"/>
  <c r="BC23" i="2"/>
  <c r="BC17" i="2"/>
  <c r="BC20" i="2"/>
  <c r="BC21" i="2"/>
  <c r="BC3" i="2"/>
  <c r="BC30" i="2"/>
  <c r="BC8" i="2"/>
  <c r="BC4" i="2"/>
  <c r="BC26" i="2"/>
  <c r="BC29" i="2"/>
  <c r="BC32" i="2"/>
  <c r="BC13" i="2"/>
  <c r="BC15" i="2"/>
  <c r="BC33" i="2"/>
  <c r="BC2"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15" i="2"/>
  <c r="BI7" i="2"/>
  <c r="BI10" i="2"/>
  <c r="BJ10" i="2"/>
  <c r="BI12" i="2"/>
  <c r="BI6" i="2"/>
  <c r="BI26" i="2"/>
  <c r="BJ3" i="2"/>
  <c r="BI2" i="2"/>
  <c r="BJ25" i="2"/>
  <c r="BI16" i="2"/>
  <c r="BI20" i="2"/>
  <c r="BJ22" i="2"/>
  <c r="BJ32" i="2"/>
  <c r="BI32" i="2"/>
  <c r="BI15" i="2"/>
  <c r="BJ7" i="2"/>
  <c r="BI14" i="2"/>
  <c r="BI3" i="2"/>
  <c r="BI23" i="2"/>
  <c r="BJ12" i="2"/>
  <c r="BJ31" i="2"/>
  <c r="BJ16" i="2"/>
  <c r="BJ14" i="2"/>
  <c r="BI5" i="2"/>
  <c r="BI31" i="2"/>
  <c r="BJ2" i="2"/>
  <c r="BJ30" i="2"/>
  <c r="BI17" i="2"/>
  <c r="BJ21" i="2"/>
  <c r="BJ28" i="2"/>
  <c r="BI18" i="2"/>
  <c r="BJ27" i="2"/>
  <c r="BI29" i="2"/>
  <c r="BI11" i="2"/>
  <c r="BI13" i="2"/>
  <c r="BJ19" i="2"/>
  <c r="BJ8" i="2"/>
  <c r="BJ9" i="2"/>
  <c r="BJ33" i="2"/>
  <c r="BI24"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20" i="2"/>
  <c r="BG20" i="2"/>
  <c r="BH25" i="2"/>
  <c r="BG5" i="2"/>
  <c r="BG24" i="2"/>
  <c r="BH20" i="2"/>
  <c r="BH13" i="2"/>
  <c r="BH5" i="2"/>
  <c r="BG18" i="2"/>
  <c r="BG31" i="2"/>
  <c r="BH32" i="2"/>
  <c r="BG30" i="2"/>
  <c r="BH11" i="2"/>
  <c r="BH29" i="2"/>
  <c r="BG17" i="2"/>
  <c r="BH3" i="2"/>
  <c r="BH30" i="2"/>
  <c r="BH26" i="2"/>
  <c r="BG10" i="2"/>
  <c r="BH18" i="2"/>
  <c r="BH2" i="2"/>
  <c r="BH6" i="2"/>
  <c r="BG32" i="2"/>
  <c r="BH14" i="2"/>
  <c r="BG29" i="2"/>
  <c r="BG16" i="2"/>
  <c r="BG13" i="2"/>
  <c r="BH31" i="2"/>
  <c r="BH7" i="2"/>
  <c r="BH23" i="2"/>
  <c r="BH12" i="2"/>
  <c r="BH24" i="2"/>
  <c r="BG3" i="2"/>
  <c r="BG23" i="2"/>
  <c r="BH10" i="2"/>
  <c r="BG11" i="2"/>
  <c r="BH15" i="2"/>
  <c r="BG15" i="2"/>
  <c r="BG7" i="2"/>
  <c r="BH17" i="2"/>
  <c r="BG26" i="2"/>
  <c r="BG6" i="2"/>
  <c r="BH16" i="2"/>
  <c r="BH22" i="2"/>
  <c r="BH27" i="2"/>
  <c r="BG4" i="2"/>
  <c r="BG14" i="2"/>
  <c r="BH21" i="2"/>
  <c r="BG2" i="2"/>
  <c r="BH8" i="2"/>
  <c r="BH28" i="2"/>
  <c r="BH19" i="2"/>
  <c r="BH9" i="2"/>
  <c r="BG25" i="2"/>
  <c r="BG12" i="2"/>
  <c r="BH33" i="2"/>
  <c r="AT9" i="1"/>
  <c r="AT10" i="1" s="1"/>
  <c r="AK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8" i="2"/>
  <c r="AE6" i="2"/>
  <c r="AG14" i="2"/>
  <c r="AK8" i="2"/>
  <c r="AE23" i="2"/>
  <c r="AJ20" i="2"/>
  <c r="AE26" i="2"/>
  <c r="AG23" i="2"/>
  <c r="AE16" i="2"/>
  <c r="AK9" i="2"/>
  <c r="AG6" i="2"/>
  <c r="AE24" i="2"/>
  <c r="AJ9" i="2"/>
  <c r="AI13" i="2"/>
  <c r="AI24" i="2"/>
  <c r="AK33" i="2"/>
  <c r="AE20" i="2"/>
  <c r="AJ14" i="2"/>
  <c r="AK30" i="2"/>
  <c r="AJ26" i="2"/>
  <c r="AI26" i="2"/>
  <c r="AJ33" i="2"/>
  <c r="AG20" i="2"/>
  <c r="AG7" i="2"/>
  <c r="AE30" i="2"/>
  <c r="AJ23" i="2"/>
  <c r="AJ6" i="2"/>
  <c r="AK6" i="2"/>
  <c r="AK23" i="2"/>
  <c r="AI12" i="2"/>
  <c r="BP47" i="5"/>
  <c r="BQ47" i="5" s="1"/>
  <c r="BP13" i="5"/>
  <c r="BQ13" i="5" s="1"/>
  <c r="AJ12" i="2"/>
  <c r="BP45" i="5"/>
  <c r="BQ45" i="5" s="1"/>
  <c r="BP53" i="5"/>
  <c r="BQ53" i="5" s="1"/>
  <c r="AE32" i="2"/>
  <c r="AE10" i="2"/>
  <c r="AI2" i="2"/>
  <c r="AI32" i="2"/>
  <c r="AR9" i="2"/>
  <c r="AR33" i="2"/>
  <c r="AR8" i="2"/>
  <c r="AR19" i="2"/>
  <c r="AR21" i="2"/>
  <c r="AR28" i="2"/>
  <c r="AG32" i="2"/>
  <c r="AE29" i="2"/>
  <c r="AK25" i="2"/>
  <c r="BP61" i="5"/>
  <c r="BQ61" i="5" s="1"/>
  <c r="BP7" i="5"/>
  <c r="BQ7" i="5" s="1"/>
  <c r="BP19" i="5"/>
  <c r="BQ19" i="5" s="1"/>
  <c r="BP35" i="5"/>
  <c r="BQ35" i="5" s="1"/>
  <c r="BP33" i="5"/>
  <c r="BQ33" i="5" s="1"/>
  <c r="BP29" i="5"/>
  <c r="BQ29" i="5" s="1"/>
  <c r="AJ19" i="2"/>
  <c r="BP15" i="5"/>
  <c r="BQ15" i="5" s="1"/>
  <c r="BP59" i="5"/>
  <c r="BQ59" i="5" s="1"/>
  <c r="AK12" i="2"/>
  <c r="BP57" i="5"/>
  <c r="BQ57" i="5" s="1"/>
  <c r="AG10" i="2"/>
  <c r="AE7" i="2"/>
  <c r="AI4" i="2"/>
  <c r="BP21" i="5"/>
  <c r="BQ21" i="5" s="1"/>
  <c r="E15" i="2"/>
  <c r="CE2" i="2"/>
  <c r="CF5" i="2" s="1"/>
  <c r="AJ4" i="2"/>
  <c r="AG12" i="2"/>
  <c r="AC11" i="2"/>
  <c r="BK11" i="2" s="1"/>
  <c r="AI31" i="2"/>
  <c r="AG26" i="2"/>
  <c r="AK26" i="2"/>
  <c r="AG5" i="2"/>
  <c r="AK2" i="2"/>
  <c r="AI11" i="2"/>
  <c r="CG5" i="2"/>
  <c r="CG6" i="2"/>
  <c r="AE13" i="2"/>
  <c r="AE31" i="2"/>
  <c r="CE3" i="2"/>
  <c r="CG3" i="2" s="1"/>
  <c r="AK19" i="2"/>
  <c r="AI16" i="2"/>
  <c r="AE3" i="2"/>
  <c r="AI17" i="2"/>
  <c r="AE11" i="2"/>
  <c r="AJ29" i="2"/>
  <c r="AJ16" i="2"/>
  <c r="AG16" i="2"/>
  <c r="AK16" i="2"/>
  <c r="AJ17" i="2"/>
  <c r="AG31" i="2"/>
  <c r="AK17" i="2"/>
  <c r="AI29" i="2"/>
  <c r="BP27" i="5"/>
  <c r="BQ27" i="5" s="1"/>
  <c r="BP3" i="5"/>
  <c r="BQ3" i="5" s="1"/>
  <c r="BP11" i="5"/>
  <c r="BQ11" i="5" s="1"/>
  <c r="BP25" i="5"/>
  <c r="BQ25" i="5" s="1"/>
  <c r="AC16" i="2"/>
  <c r="BK16" i="2" s="1"/>
  <c r="AE18" i="2"/>
  <c r="AE5" i="2"/>
  <c r="AJ2" i="2"/>
  <c r="AJ25" i="2"/>
  <c r="AG25" i="2"/>
  <c r="AR25" i="2" s="1"/>
  <c r="BY8" i="2"/>
  <c r="BY7" i="2"/>
  <c r="AE17" i="2"/>
  <c r="AI7" i="2"/>
  <c r="AI10"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5" i="2"/>
  <c r="BP43" i="5"/>
  <c r="BQ43" i="5" s="1"/>
  <c r="BP49" i="5"/>
  <c r="BQ49" i="5" s="1"/>
  <c r="AG2" i="2"/>
  <c r="BP39" i="5"/>
  <c r="BQ39" i="5" s="1"/>
  <c r="AK29" i="2"/>
  <c r="E14" i="2"/>
  <c r="BF6" i="2"/>
  <c r="BF14" i="2"/>
  <c r="BF27" i="2"/>
  <c r="BF23" i="2"/>
  <c r="BF5" i="2"/>
  <c r="BF21" i="2"/>
  <c r="BF29" i="2"/>
  <c r="BF10" i="2"/>
  <c r="BF11" i="2"/>
  <c r="BF30" i="2"/>
  <c r="BF13" i="2"/>
  <c r="BF12" i="2"/>
  <c r="BF15" i="2"/>
  <c r="BF2" i="2"/>
  <c r="BF18" i="2"/>
  <c r="BF19" i="2"/>
  <c r="BF22" i="2"/>
  <c r="BF3" i="2"/>
  <c r="BF20" i="2"/>
  <c r="BF31" i="2"/>
  <c r="BF33" i="2"/>
  <c r="BF4" i="2"/>
  <c r="BF16" i="2"/>
  <c r="BF17" i="2"/>
  <c r="BF24" i="2"/>
  <c r="BF32" i="2"/>
  <c r="BF8" i="2"/>
  <c r="K7" i="2"/>
  <c r="E7" i="2"/>
  <c r="BD9" i="2"/>
  <c r="E9" i="2"/>
  <c r="K25" i="2"/>
  <c r="E25" i="2"/>
  <c r="K26" i="2"/>
  <c r="E26" i="2"/>
  <c r="BE26" i="2"/>
  <c r="AC25" i="2"/>
  <c r="BK25" i="2" s="1"/>
  <c r="BD7" i="2"/>
  <c r="BE7" i="2"/>
  <c r="AC15" i="2"/>
  <c r="BK15" i="2" s="1"/>
  <c r="AC17" i="2"/>
  <c r="BK17" i="2" s="1"/>
  <c r="AE15" i="2"/>
  <c r="AC33" i="2"/>
  <c r="BK33" i="2" s="1"/>
  <c r="AC32" i="2"/>
  <c r="BK32" i="2" s="1"/>
  <c r="AC20" i="2"/>
  <c r="BK20" i="2" s="1"/>
  <c r="AJ3" i="2"/>
  <c r="AC26" i="2"/>
  <c r="BK26" i="2" s="1"/>
  <c r="AC14" i="2"/>
  <c r="BK14" i="2" s="1"/>
  <c r="AC13" i="2"/>
  <c r="BK13" i="2" s="1"/>
  <c r="AG15" i="2"/>
  <c r="AC23" i="2"/>
  <c r="BK23" i="2" s="1"/>
  <c r="AC9" i="2"/>
  <c r="BK9" i="2" s="1"/>
  <c r="AC24" i="2"/>
  <c r="BK24" i="2" s="1"/>
  <c r="AC6" i="2"/>
  <c r="BK6" i="2" s="1"/>
  <c r="AC2" i="2"/>
  <c r="BK2" i="2" s="1"/>
  <c r="AC7" i="2"/>
  <c r="BK7" i="2" s="1"/>
  <c r="AC8" i="2"/>
  <c r="BK8" i="2" s="1"/>
  <c r="AC19" i="2"/>
  <c r="BK19" i="2" s="1"/>
  <c r="AC10" i="2"/>
  <c r="BK10" i="2" s="1"/>
  <c r="AC12" i="2"/>
  <c r="BK12" i="2" s="1"/>
  <c r="AC27" i="2"/>
  <c r="BK27" i="2" s="1"/>
  <c r="AC30" i="2"/>
  <c r="BK30" i="2" s="1"/>
  <c r="AC31" i="2"/>
  <c r="BK31" i="2" s="1"/>
  <c r="AC18" i="2"/>
  <c r="BK18" i="2" s="1"/>
  <c r="AC21" i="2"/>
  <c r="BK21" i="2" s="1"/>
  <c r="AC3" i="2"/>
  <c r="BK3" i="2" s="1"/>
  <c r="AC22" i="2"/>
  <c r="BK22" i="2" s="1"/>
  <c r="AI15" i="2"/>
  <c r="AK22" i="2"/>
  <c r="AG22" i="2"/>
  <c r="AR22" i="2" s="1"/>
  <c r="AI14" i="2"/>
  <c r="AJ27" i="2"/>
  <c r="AI27" i="2"/>
  <c r="AR27" i="2" s="1"/>
  <c r="AC29" i="2"/>
  <c r="BK29" i="2" s="1"/>
  <c r="AJ18" i="2"/>
  <c r="AI18" i="2"/>
  <c r="AI5" i="2"/>
  <c r="AC5" i="2"/>
  <c r="BK5" i="2" s="1"/>
  <c r="AI3" i="2"/>
  <c r="AC4" i="2"/>
  <c r="BK4" i="2" s="1"/>
  <c r="AG30" i="2"/>
  <c r="BD26" i="2"/>
  <c r="BR21" i="2"/>
  <c r="BR12" i="2"/>
  <c r="BE25" i="2"/>
  <c r="BD25" i="2"/>
  <c r="BD31" i="2"/>
  <c r="K31" i="2"/>
  <c r="BD6" i="2"/>
  <c r="K6" i="2"/>
  <c r="BE29" i="2"/>
  <c r="K29" i="2"/>
  <c r="BE13" i="2"/>
  <c r="K13" i="2"/>
  <c r="BE12" i="2"/>
  <c r="K12" i="2"/>
  <c r="BD4" i="2"/>
  <c r="K4" i="2"/>
  <c r="BD30" i="2"/>
  <c r="K30" i="2"/>
  <c r="BD23" i="2"/>
  <c r="K23" i="2"/>
  <c r="BD21" i="2"/>
  <c r="K21" i="2"/>
  <c r="BE21" i="2"/>
  <c r="BD17" i="2"/>
  <c r="K17" i="2"/>
  <c r="BE20" i="2"/>
  <c r="K20" i="2"/>
  <c r="BD10" i="2"/>
  <c r="K10" i="2"/>
  <c r="BE11" i="2"/>
  <c r="K11" i="2"/>
  <c r="BD32" i="2"/>
  <c r="K32" i="2"/>
  <c r="BE16" i="2"/>
  <c r="K16" i="2"/>
  <c r="BE14" i="2"/>
  <c r="K14" i="2"/>
  <c r="BE8" i="2"/>
  <c r="K8" i="2"/>
  <c r="BE9" i="2"/>
  <c r="K9" i="2"/>
  <c r="BE5" i="2"/>
  <c r="K5" i="2"/>
  <c r="BD2" i="2"/>
  <c r="K2" i="2"/>
  <c r="BE27" i="2"/>
  <c r="K27" i="2"/>
  <c r="BE3" i="2"/>
  <c r="K3" i="2"/>
  <c r="BE22" i="2"/>
  <c r="K22" i="2"/>
  <c r="BD33" i="2"/>
  <c r="K33" i="2"/>
  <c r="BE15" i="2"/>
  <c r="K15" i="2"/>
  <c r="BE18" i="2"/>
  <c r="K18" i="2"/>
  <c r="BD24" i="2"/>
  <c r="K24" i="2"/>
  <c r="BE19" i="2"/>
  <c r="K19" i="2"/>
  <c r="BD19" i="2"/>
  <c r="BR17" i="2"/>
  <c r="BR8" i="2"/>
  <c r="BR3" i="2"/>
  <c r="BD8" i="2"/>
  <c r="BR27" i="2"/>
  <c r="AK10" i="2"/>
  <c r="BR33" i="2"/>
  <c r="BR30" i="2"/>
  <c r="BR10" i="2"/>
  <c r="AK24" i="2"/>
  <c r="AJ24" i="2"/>
  <c r="BR20" i="2"/>
  <c r="AK5" i="2"/>
  <c r="BR13" i="2"/>
  <c r="BE24" i="2"/>
  <c r="AK7" i="2"/>
  <c r="BR29" i="2"/>
  <c r="AJ32" i="2"/>
  <c r="AJ7" i="2"/>
  <c r="BR31" i="2"/>
  <c r="AK27" i="2"/>
  <c r="BR7" i="2"/>
  <c r="BR32" i="2"/>
  <c r="BR14" i="2"/>
  <c r="AK18" i="2"/>
  <c r="BR18" i="2"/>
  <c r="BR2" i="2"/>
  <c r="BR25" i="2"/>
  <c r="BR9" i="2"/>
  <c r="BR23" i="2"/>
  <c r="BR24" i="2"/>
  <c r="BR26" i="2"/>
  <c r="BR22" i="2"/>
  <c r="BD14" i="2"/>
  <c r="BR16" i="2"/>
  <c r="AJ31" i="2"/>
  <c r="AK14" i="2"/>
  <c r="AJ15" i="2"/>
  <c r="AK11" i="2"/>
  <c r="AJ11" i="2"/>
  <c r="AJ21" i="2"/>
  <c r="BR5" i="2"/>
  <c r="AK31" i="2"/>
  <c r="BR4" i="2"/>
  <c r="AK32" i="2"/>
  <c r="AJ30" i="2"/>
  <c r="AJ10" i="2"/>
  <c r="AJ22" i="2"/>
  <c r="AK13" i="2"/>
  <c r="AK28" i="2"/>
  <c r="AK3" i="2"/>
  <c r="AK21" i="2"/>
  <c r="AK15" i="2"/>
  <c r="BE23" i="2"/>
  <c r="BE4" i="2"/>
  <c r="BR19" i="2"/>
  <c r="BE2" i="2"/>
  <c r="AJ13" i="2"/>
  <c r="BR6" i="2"/>
  <c r="BR11" i="2"/>
  <c r="BD3" i="2"/>
  <c r="BD16" i="2"/>
  <c r="BD15" i="2"/>
  <c r="BD11" i="2"/>
  <c r="BE6" i="2"/>
  <c r="BE31" i="2"/>
  <c r="BR15" i="2"/>
  <c r="BD27" i="2"/>
  <c r="AJ28" i="2"/>
  <c r="BD12" i="2"/>
  <c r="BE32" i="2"/>
  <c r="BE30" i="2"/>
  <c r="BD18" i="2"/>
  <c r="BD20" i="2"/>
  <c r="BD13" i="2"/>
  <c r="BE17" i="2"/>
  <c r="BE33" i="2"/>
  <c r="BE10" i="2"/>
  <c r="BD5" i="2"/>
  <c r="BD29" i="2"/>
  <c r="BD22"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5" i="2"/>
  <c r="AQ5" i="2" s="1"/>
  <c r="AM17" i="2"/>
  <c r="AQ17" i="2" s="1"/>
  <c r="AL6" i="2"/>
  <c r="AL30" i="2"/>
  <c r="AM12" i="2"/>
  <c r="AQ12" i="2" s="1"/>
  <c r="AL23" i="2"/>
  <c r="AM9" i="2"/>
  <c r="AQ9" i="2" s="1"/>
  <c r="AM31" i="2"/>
  <c r="AQ31" i="2" s="1"/>
  <c r="AL24" i="2"/>
  <c r="AL18" i="2"/>
  <c r="AL17" i="2"/>
  <c r="AM2" i="2"/>
  <c r="AQ2" i="2" s="1"/>
  <c r="AL3" i="2"/>
  <c r="AM6" i="2"/>
  <c r="AQ6" i="2" s="1"/>
  <c r="AM32" i="2"/>
  <c r="AQ32" i="2" s="1"/>
  <c r="AM24" i="2"/>
  <c r="AQ24" i="2" s="1"/>
  <c r="AL5" i="2"/>
  <c r="AM16" i="2"/>
  <c r="AQ16" i="2" s="1"/>
  <c r="AM4" i="2"/>
  <c r="AL13" i="2"/>
  <c r="AL21" i="2"/>
  <c r="AM18" i="2"/>
  <c r="AQ18" i="2" s="1"/>
  <c r="AM26" i="2"/>
  <c r="AQ26" i="2" s="1"/>
  <c r="AL19" i="2"/>
  <c r="AL16" i="2"/>
  <c r="AL33" i="2"/>
  <c r="AL20" i="2"/>
  <c r="AL25" i="2"/>
  <c r="AL29" i="2"/>
  <c r="AL27" i="2"/>
  <c r="AL2" i="2"/>
  <c r="AL26" i="2"/>
  <c r="AM8" i="2"/>
  <c r="AQ8" i="2" s="1"/>
  <c r="AM15" i="2"/>
  <c r="AQ15" i="2" s="1"/>
  <c r="AM14" i="2"/>
  <c r="AQ14" i="2" s="1"/>
  <c r="AM27" i="2"/>
  <c r="AQ27" i="2" s="1"/>
  <c r="AM22" i="2"/>
  <c r="AQ22" i="2" s="1"/>
  <c r="AM30" i="2"/>
  <c r="AQ30" i="2" s="1"/>
  <c r="AL15" i="2"/>
  <c r="AL31" i="2"/>
  <c r="AL14" i="2"/>
  <c r="AM3" i="2"/>
  <c r="AQ3" i="2" s="1"/>
  <c r="AL12" i="2"/>
  <c r="AL8" i="2"/>
  <c r="AM19" i="2"/>
  <c r="AQ19" i="2" s="1"/>
  <c r="AM25" i="2"/>
  <c r="AQ25" i="2" s="1"/>
  <c r="AM33" i="2"/>
  <c r="AQ33" i="2" s="1"/>
  <c r="AL11" i="2"/>
  <c r="AM11" i="2"/>
  <c r="AQ11" i="2" s="1"/>
  <c r="AM10" i="2"/>
  <c r="AQ10" i="2" s="1"/>
  <c r="AM21" i="2"/>
  <c r="AQ21" i="2" s="1"/>
  <c r="AL4" i="2"/>
  <c r="BL4" i="2" s="1"/>
  <c r="AL7" i="2"/>
  <c r="AL32" i="2"/>
  <c r="AM13" i="2"/>
  <c r="AQ13" i="2" s="1"/>
  <c r="AM20" i="2"/>
  <c r="AQ20" i="2" s="1"/>
  <c r="AL22" i="2"/>
  <c r="AM7" i="2"/>
  <c r="AQ7" i="2" s="1"/>
  <c r="AL10" i="2"/>
  <c r="AM29" i="2"/>
  <c r="AQ29" i="2" s="1"/>
  <c r="AM23" i="2"/>
  <c r="AQ23" i="2" s="1"/>
  <c r="AL9" i="2"/>
  <c r="AR4" i="2"/>
  <c r="AM28" i="2"/>
  <c r="AR13" i="2"/>
  <c r="AR23" i="2"/>
  <c r="AR6" i="2"/>
  <c r="AR14" i="2"/>
  <c r="AR20" i="2"/>
  <c r="AR26" i="2"/>
  <c r="AR24" i="2"/>
  <c r="AO30" i="2"/>
  <c r="AN26" i="2"/>
  <c r="AR30" i="2"/>
  <c r="AR12" i="2"/>
  <c r="AR2" i="2"/>
  <c r="AR16" i="2"/>
  <c r="AR32" i="2"/>
  <c r="AR10" i="2"/>
  <c r="AR15" i="2"/>
  <c r="AR7" i="2"/>
  <c r="AR29" i="2"/>
  <c r="AR3" i="2"/>
  <c r="AR17" i="2"/>
  <c r="AR5" i="2"/>
  <c r="AR18" i="2"/>
  <c r="AR11" i="2"/>
  <c r="AR31" i="2"/>
  <c r="BX18" i="2"/>
  <c r="CF6" i="2"/>
  <c r="CE4" i="2"/>
  <c r="CG4" i="2" s="1"/>
  <c r="BY4" i="2"/>
  <c r="BY11" i="2"/>
  <c r="AN25" i="2"/>
  <c r="BQ67" i="5"/>
  <c r="BP67" i="5"/>
  <c r="AO7" i="2"/>
  <c r="AO26" i="2"/>
  <c r="BF28" i="2"/>
  <c r="BF36" i="2" s="1"/>
  <c r="AO25" i="2"/>
  <c r="K28" i="2"/>
  <c r="AO28" i="2" s="1"/>
  <c r="E28" i="2"/>
  <c r="E35" i="2" s="1"/>
  <c r="AO22" i="2"/>
  <c r="AC28" i="2"/>
  <c r="BK28" i="2" s="1"/>
  <c r="AN7" i="2"/>
  <c r="AL28" i="2"/>
  <c r="AO11" i="2"/>
  <c r="AO13" i="2"/>
  <c r="AO31" i="2"/>
  <c r="AN12" i="2"/>
  <c r="AO12" i="2"/>
  <c r="AN19" i="2"/>
  <c r="AO19" i="2"/>
  <c r="AN3" i="2"/>
  <c r="AO3" i="2"/>
  <c r="AN14" i="2"/>
  <c r="AO14" i="2"/>
  <c r="AN17" i="2"/>
  <c r="AO17" i="2"/>
  <c r="AN33" i="2"/>
  <c r="AO33" i="2"/>
  <c r="AN9" i="2"/>
  <c r="AO9" i="2"/>
  <c r="AO10" i="2"/>
  <c r="AO21" i="2"/>
  <c r="AN4" i="2"/>
  <c r="AO4" i="2"/>
  <c r="AN29" i="2"/>
  <c r="AO29" i="2"/>
  <c r="AN23" i="2"/>
  <c r="AO23" i="2"/>
  <c r="AN6" i="2"/>
  <c r="AO6" i="2"/>
  <c r="AO15" i="2"/>
  <c r="AN5" i="2"/>
  <c r="AO5" i="2"/>
  <c r="AO24" i="2"/>
  <c r="AN27" i="2"/>
  <c r="AO27" i="2"/>
  <c r="AN16" i="2"/>
  <c r="AO16" i="2"/>
  <c r="AN18" i="2"/>
  <c r="AO18" i="2"/>
  <c r="AN2" i="2"/>
  <c r="AO2" i="2"/>
  <c r="AN8" i="2"/>
  <c r="AO8" i="2"/>
  <c r="AO32" i="2"/>
  <c r="AN20" i="2"/>
  <c r="AO20" i="2"/>
  <c r="AN13" i="2"/>
  <c r="AN31" i="2"/>
  <c r="AN24" i="2"/>
  <c r="AN10" i="2"/>
  <c r="AN21" i="2"/>
  <c r="AN30" i="2"/>
  <c r="AN22" i="2"/>
  <c r="AN32" i="2"/>
  <c r="AN15" i="2"/>
  <c r="AN11" i="2"/>
  <c r="BD28" i="2"/>
  <c r="BD35" i="2" s="1"/>
  <c r="BE28" i="2"/>
  <c r="BE36" i="2" s="1"/>
  <c r="BQ67" i="4"/>
  <c r="BQ68" i="4" s="1"/>
  <c r="BP67" i="4"/>
  <c r="BP68" i="4" s="1"/>
  <c r="BR28" i="2"/>
  <c r="BR37" i="2" s="1"/>
  <c r="BC28" i="2"/>
  <c r="BL28" i="2" l="1"/>
  <c r="AP11" i="2"/>
  <c r="BL11" i="2"/>
  <c r="AP26" i="2"/>
  <c r="BL26" i="2"/>
  <c r="AP9" i="2"/>
  <c r="BL9" i="2"/>
  <c r="AP27" i="2"/>
  <c r="BL27" i="2"/>
  <c r="AP8" i="2"/>
  <c r="BL8" i="2"/>
  <c r="AP25" i="2"/>
  <c r="BL25" i="2"/>
  <c r="AP10" i="2"/>
  <c r="BL10" i="2"/>
  <c r="AP12" i="2"/>
  <c r="BL12" i="2"/>
  <c r="AP20" i="2"/>
  <c r="BL20" i="2"/>
  <c r="AP17" i="2"/>
  <c r="BL17" i="2"/>
  <c r="AP33" i="2"/>
  <c r="BL33" i="2"/>
  <c r="AP18" i="2"/>
  <c r="BL18" i="2"/>
  <c r="AP22" i="2"/>
  <c r="BL22" i="2"/>
  <c r="AP14" i="2"/>
  <c r="BL14" i="2"/>
  <c r="AP16" i="2"/>
  <c r="BL16" i="2"/>
  <c r="AP24" i="2"/>
  <c r="BL24" i="2"/>
  <c r="AP31" i="2"/>
  <c r="BL31" i="2"/>
  <c r="AP19" i="2"/>
  <c r="BL19" i="2"/>
  <c r="AP15" i="2"/>
  <c r="BL15" i="2"/>
  <c r="AP3" i="2"/>
  <c r="BL3" i="2"/>
  <c r="AP32" i="2"/>
  <c r="BL32" i="2"/>
  <c r="AP23" i="2"/>
  <c r="BL23" i="2"/>
  <c r="AP7" i="2"/>
  <c r="BL7" i="2"/>
  <c r="AP21" i="2"/>
  <c r="BL21" i="2"/>
  <c r="AP13" i="2"/>
  <c r="BL13" i="2"/>
  <c r="AP30" i="2"/>
  <c r="BL30" i="2"/>
  <c r="AP29" i="2"/>
  <c r="BL29" i="2"/>
  <c r="AP6" i="2"/>
  <c r="BL6" i="2"/>
  <c r="AP2" i="2"/>
  <c r="BL2" i="2"/>
  <c r="AP5" i="2"/>
  <c r="BL5"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<sst xmlns="http://schemas.openxmlformats.org/spreadsheetml/2006/main" count="6609" uniqueCount="1834">
  <si>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</si>
  <si>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</si>
  <si>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</si>
  <si>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</si>
  <si>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</si>
  <si>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</si>
  <si>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</si>
  <si>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</si>
  <si>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</si>
  <si>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</si>
  <si>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</si>
  <si>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</si>
  <si>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</si>
  <si>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</si>
  <si>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</si>
  <si>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</si>
  <si>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</si>
  <si>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</si>
  <si>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</si>
  <si>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</si>
  <si>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</si>
  <si>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</si>
  <si>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</si>
  <si>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</si>
  <si>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</si>
  <si>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</si>
  <si>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</si>
  <si>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</si>
  <si>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</si>
  <si>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</si>
  <si>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</si>
  <si>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</si>
  <si>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</si>
  <si>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</si>
  <si>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</si>
  <si>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</si>
  <si>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</si>
  <si>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</si>
  <si>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</si>
  <si>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</si>
  <si>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</si>
  <si>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</si>
  <si>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</si>
  <si>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</si>
  <si>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</si>
  <si>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</si>
  <si>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</si>
  <si>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</si>
  <si>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</si>
  <si>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</si>
  <si>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</si>
  <si>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</si>
  <si>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</si>
  <si>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</si>
  <si>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</si>
  <si>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</si>
  <si>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</si>
  <si>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</si>
  <si>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</si>
  <si>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</si>
  <si>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</si>
  <si>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</si>
  <si>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</si>
  <si>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</si>
  <si>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</si>
  <si>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</si>
  <si>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</si>
  <si>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</si>
  <si>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</si>
  <si>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</si>
  <si>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</si>
  <si>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</si>
  <si>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</si>
  <si>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</si>
  <si>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</si>
  <si>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</si>
  <si>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</si>
  <si>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</si>
  <si>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</si>
  <si>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</si>
  <si>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</si>
  <si>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</si>
  <si>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</si>
  <si>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</si>
  <si>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</si>
  <si>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</si>
  <si>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</si>
  <si>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</si>
  <si>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</si>
  <si>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</si>
  <si>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</si>
  <si>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</si>
  <si>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</si>
  <si>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</si>
  <si>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</si>
  <si>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</si>
  <si>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</si>
  <si>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</si>
  <si>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</si>
  <si>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</si>
  <si>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</si>
  <si>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</si>
  <si>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</si>
  <si>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</si>
  <si>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</si>
  <si>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</si>
  <si>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</si>
  <si>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</si>
  <si>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</si>
  <si>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</si>
  <si>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</si>
  <si>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</si>
  <si>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</si>
  <si>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</si>
  <si>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</si>
  <si>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</si>
  <si>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</si>
  <si>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</si>
  <si>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</si>
  <si>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</si>
  <si>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</si>
  <si>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</si>
  <si>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</si>
  <si>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</si>
  <si>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</si>
  <si>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</si>
  <si>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</si>
  <si>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</si>
  <si>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</si>
  <si>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</si>
  <si>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</si>
  <si>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</si>
  <si>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</si>
  <si>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</si>
  <si>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</si>
  <si>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</si>
  <si>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</si>
  <si>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</si>
  <si>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</si>
  <si>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</si>
  <si>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</si>
  <si>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</si>
  <si>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</si>
  <si>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</si>
  <si>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</si>
  <si>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</si>
  <si>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</si>
  <si>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</si>
  <si>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</si>
  <si>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</si>
  <si>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</si>
  <si>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</si>
  <si>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</si>
  <si>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</si>
  <si>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</si>
  <si>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</si>
  <si>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</si>
  <si>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</si>
  <si>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</si>
  <si>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</si>
  <si>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</si>
  <si>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</si>
  <si>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</si>
  <si>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</si>
  <si>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</si>
  <si>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</si>
  <si>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</si>
  <si>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</si>
  <si>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</si>
  <si>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</si>
  <si>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</si>
  <si>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</si>
  <si>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</si>
  <si>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</si>
  <si>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</si>
  <si>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</si>
  <si>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</si>
  <si>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</si>
  <si>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</si>
  <si>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</si>
  <si>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</si>
  <si>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</si>
  <si>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</si>
  <si>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</si>
  <si>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</si>
  <si>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</si>
  <si>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</si>
  <si>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</si>
  <si>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</si>
  <si>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</si>
  <si>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</si>
  <si>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</si>
  <si>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</si>
  <si>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</si>
  <si>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</si>
  <si>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</si>
  <si>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</si>
  <si>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</si>
  <si>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</si>
  <si>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</si>
  <si>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</si>
  <si>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</si>
  <si>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</si>
  <si>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</si>
  <si>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</si>
  <si>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</si>
  <si>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</si>
  <si>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</si>
  <si>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</si>
  <si>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</si>
  <si>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</si>
  <si>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</si>
  <si>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</si>
  <si>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</si>
  <si>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</si>
  <si>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</si>
  <si>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</si>
  <si>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</si>
  <si>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</si>
  <si>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</si>
  <si>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</si>
  <si>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</si>
  <si>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</si>
  <si>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</si>
  <si>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</si>
  <si>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</si>
  <si>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</si>
  <si>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</si>
  <si>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</si>
  <si>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</si>
  <si>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</si>
  <si>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</si>
  <si>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</si>
  <si>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</si>
  <si>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</si>
  <si>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</si>
  <si>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</si>
  <si>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</si>
  <si>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</si>
  <si>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</si>
  <si>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</si>
  <si>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</si>
  <si>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</si>
  <si>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</si>
  <si>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</si>
  <si>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</si>
  <si>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</si>
  <si>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</si>
  <si>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</si>
  <si>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</si>
  <si>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</si>
  <si>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</si>
  <si>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</si>
  <si>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</si>
  <si>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</si>
  <si>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</si>
  <si>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</si>
  <si>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</si>
  <si>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</si>
  <si>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</si>
  <si>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</si>
  <si>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</si>
  <si>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</si>
  <si>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</si>
  <si>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</si>
  <si>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</si>
  <si>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</si>
  <si>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</si>
  <si>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</si>
  <si>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</si>
  <si>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</si>
  <si>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</si>
  <si>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</si>
  <si>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</si>
  <si>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</si>
  <si>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</si>
  <si>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</si>
  <si>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</si>
  <si>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</si>
  <si>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</si>
  <si>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</si>
  <si>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</si>
  <si>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</si>
  <si>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</si>
  <si>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</si>
  <si>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</si>
  <si>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</si>
  <si>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</si>
  <si>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</si>
  <si>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</si>
  <si>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</si>
  <si>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</si>
  <si>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</si>
  <si>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</si>
  <si>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</si>
  <si>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</si>
  <si>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</si>
  <si>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</si>
  <si>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</si>
  <si>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</si>
  <si>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</si>
  <si>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</si>
  <si>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</si>
  <si>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</si>
  <si>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</si>
  <si>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</si>
  <si>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</si>
  <si>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</si>
  <si>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</si>
  <si>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</si>
  <si>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</si>
  <si>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</si>
  <si>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</si>
  <si>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</si>
  <si>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</si>
  <si>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</si>
  <si>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</si>
  <si>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</si>
  <si>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</si>
  <si>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</si>
  <si>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</si>
  <si>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</si>
  <si>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</si>
  <si>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</si>
  <si>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</si>
  <si>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</si>
  <si>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</si>
  <si>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</si>
  <si>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</si>
  <si>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</si>
  <si>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</si>
  <si>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</si>
  <si>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</si>
  <si>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</si>
  <si>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</si>
  <si>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</si>
  <si>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</si>
  <si>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</si>
  <si>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</si>
  <si>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</si>
  <si>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</si>
  <si>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</si>
  <si>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</si>
  <si>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</si>
  <si>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</si>
  <si>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</si>
  <si>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</si>
  <si>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</si>
  <si>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</si>
  <si>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</si>
  <si>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</si>
  <si>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</si>
  <si>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</si>
  <si>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</si>
  <si>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</si>
  <si>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</si>
  <si>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</si>
  <si>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</si>
  <si>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</si>
  <si>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</si>
  <si>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</si>
  <si>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</si>
  <si>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</si>
  <si>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</si>
  <si>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</si>
  <si>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</si>
  <si>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</si>
  <si>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</si>
  <si>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</si>
  <si>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</si>
  <si>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</si>
  <si>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</si>
  <si>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</si>
  <si>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</si>
  <si>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</si>
  <si>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</si>
  <si>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</si>
  <si>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</si>
  <si>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</si>
  <si>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</si>
  <si>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</si>
  <si>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</si>
  <si>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</si>
  <si>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</si>
  <si>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</si>
  <si>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</si>
  <si>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</si>
  <si>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</si>
  <si>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</si>
  <si>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</si>
  <si>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</si>
  <si>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</si>
  <si>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</si>
  <si>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</si>
  <si>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</si>
  <si>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</si>
  <si>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</si>
  <si>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</si>
  <si>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</si>
  <si>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</si>
  <si>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</si>
  <si>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</si>
  <si>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</si>
  <si>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</si>
  <si>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</si>
  <si>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</si>
  <si>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</si>
  <si>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</si>
  <si>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</si>
  <si>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</si>
  <si>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</si>
  <si>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</si>
  <si>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</si>
  <si>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</si>
  <si>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</si>
  <si>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</si>
  <si>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</si>
  <si>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</si>
  <si>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</si>
  <si>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</si>
  <si>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</si>
  <si>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</si>
  <si>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</si>
  <si>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</si>
  <si>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</si>
  <si>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</si>
  <si>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</si>
  <si>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</si>
  <si>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</si>
  <si>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</si>
  <si>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</si>
  <si>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</si>
  <si>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</si>
  <si>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</si>
  <si>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</si>
  <si>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</si>
  <si>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</si>
  <si>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</si>
  <si>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</si>
  <si>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</si>
  <si>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</si>
  <si>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</si>
  <si>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</si>
  <si>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</si>
  <si>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</si>
  <si>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</si>
  <si>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</si>
  <si>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</si>
  <si>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</si>
  <si>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</si>
  <si>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</si>
  <si>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</si>
  <si>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</si>
  <si>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</si>
  <si>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</si>
  <si>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</si>
  <si>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</si>
  <si>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</si>
  <si>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</si>
  <si>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</si>
  <si>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</si>
  <si>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</si>
  <si>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</si>
  <si>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</si>
  <si>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</si>
  <si>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</si>
  <si>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</si>
  <si>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</si>
  <si>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</si>
  <si>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</si>
  <si>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</si>
  <si>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</si>
  <si>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</si>
  <si>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</si>
  <si>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</si>
  <si>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</si>
  <si>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</si>
  <si>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</si>
  <si>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</si>
  <si>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</si>
  <si>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</si>
  <si>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</si>
  <si>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</si>
  <si>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</si>
  <si>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</si>
  <si>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</si>
  <si>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</si>
  <si>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</si>
  <si>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</si>
  <si>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</si>
  <si>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</si>
  <si>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</si>
  <si>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</si>
  <si>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</si>
  <si>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</si>
  <si>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</si>
  <si>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</si>
  <si>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</si>
  <si>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</si>
  <si>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</si>
  <si>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</si>
  <si>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</si>
  <si>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</si>
  <si>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</si>
  <si>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</si>
  <si>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</si>
  <si>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</si>
  <si>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</si>
  <si>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</si>
  <si>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</si>
  <si>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</si>
  <si>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</si>
  <si>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</si>
  <si>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</si>
  <si>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</si>
  <si>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</si>
  <si>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</si>
  <si>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</si>
  <si>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</si>
  <si>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</si>
  <si>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</si>
  <si>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</si>
  <si>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</si>
  <si>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</si>
  <si>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</si>
  <si>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</si>
  <si>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</si>
  <si>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</si>
  <si>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</si>
  <si>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</si>
  <si>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</si>
  <si>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</si>
  <si>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</si>
  <si>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</si>
  <si>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</si>
  <si>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</si>
  <si>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</si>
  <si>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</si>
  <si>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</si>
  <si>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</si>
  <si>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</si>
  <si>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</si>
  <si>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</si>
  <si>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</si>
  <si>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</si>
  <si>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</si>
  <si>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</si>
  <si>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</si>
  <si>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</si>
  <si>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</si>
  <si>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</si>
  <si>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</si>
  <si>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</si>
  <si>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</si>
  <si>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</si>
  <si>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</si>
  <si>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</si>
  <si>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</si>
  <si>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</si>
  <si>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</si>
  <si>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</si>
  <si>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</si>
  <si>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</si>
  <si>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</si>
  <si>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</si>
  <si>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</si>
  <si>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</si>
  <si>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</si>
  <si>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</si>
  <si>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</si>
  <si>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</si>
  <si>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</si>
  <si>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</si>
  <si>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</si>
  <si>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</si>
  <si>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</si>
  <si>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</si>
  <si>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</si>
  <si>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</si>
  <si>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</si>
  <si>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</si>
  <si>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</si>
  <si>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</si>
  <si>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</si>
  <si>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</si>
  <si>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</si>
  <si>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</si>
  <si>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</si>
  <si>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</si>
  <si>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</si>
  <si>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</si>
  <si>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</si>
  <si>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</si>
  <si>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</si>
  <si>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</si>
  <si>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</si>
  <si>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</si>
  <si>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</si>
  <si>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</si>
  <si>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</si>
  <si>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</si>
  <si>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</si>
  <si>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</si>
  <si>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</si>
  <si>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</si>
  <si>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</si>
  <si>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</si>
  <si>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</si>
  <si>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</si>
  <si>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</si>
  <si>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</si>
  <si>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</si>
  <si>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</si>
  <si>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</si>
  <si>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</si>
  <si>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</si>
  <si>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</si>
  <si>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</si>
  <si>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</si>
  <si>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</si>
  <si>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</si>
  <si>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</si>
  <si>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</si>
  <si>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</si>
  <si>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</si>
  <si>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</si>
  <si>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</si>
  <si>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</si>
  <si>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</si>
  <si>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</si>
  <si>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</si>
  <si>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</si>
  <si>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</si>
  <si>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</si>
  <si>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</si>
  <si>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</si>
  <si>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</si>
  <si>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</si>
  <si>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</si>
  <si>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</si>
  <si>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</si>
  <si>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</si>
  <si>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</si>
  <si>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</si>
  <si>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</si>
  <si>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</si>
  <si>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</si>
  <si>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</si>
  <si>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</si>
  <si>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</si>
  <si>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</si>
  <si>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</si>
  <si>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</si>
  <si>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</si>
  <si>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</si>
  <si>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</si>
  <si>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</si>
  <si>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</si>
  <si>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</si>
  <si>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</si>
  <si>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</si>
  <si>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</si>
  <si>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</si>
  <si>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</si>
  <si>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</si>
  <si>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</si>
  <si>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</si>
  <si>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</si>
  <si>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</si>
  <si>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</si>
  <si>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</si>
  <si>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</si>
  <si>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</si>
  <si>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</si>
  <si>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</si>
  <si>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</si>
  <si>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</si>
  <si>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</si>
  <si>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</si>
  <si>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</si>
  <si>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</si>
  <si>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</si>
  <si>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</si>
  <si>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</si>
  <si>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</si>
  <si>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</si>
  <si>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</si>
  <si>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</si>
  <si>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</si>
  <si>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</si>
  <si>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</si>
  <si>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</si>
  <si>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</si>
  <si>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</si>
  <si>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</si>
  <si>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</si>
  <si>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</si>
  <si>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</si>
  <si>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</si>
  <si>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</si>
  <si>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</si>
  <si>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</si>
  <si>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</si>
  <si>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</si>
  <si>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</si>
  <si>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</si>
  <si>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</si>
  <si>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</si>
  <si>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</si>
  <si>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</si>
  <si>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</si>
  <si>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</si>
  <si>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</si>
  <si>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</si>
  <si>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</si>
  <si>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</si>
  <si>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</si>
  <si>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</si>
  <si>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</si>
  <si>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</si>
  <si>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</si>
  <si>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</si>
  <si>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</si>
  <si>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</si>
  <si>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</si>
  <si>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</si>
  <si>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</si>
  <si>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</si>
  <si>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</si>
  <si>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</si>
  <si>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</si>
  <si>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</si>
  <si>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</si>
  <si>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</si>
  <si>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</si>
  <si>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</si>
  <si>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</si>
  <si>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</si>
  <si>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</si>
  <si>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</si>
  <si>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</si>
  <si>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</si>
  <si>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</si>
  <si>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</si>
  <si>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</si>
  <si>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</si>
  <si>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</si>
  <si>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</si>
  <si>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</si>
  <si>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</si>
  <si>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</si>
  <si>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</si>
  <si>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</si>
  <si>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</si>
  <si>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</si>
  <si>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</si>
  <si>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</si>
  <si>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</si>
  <si>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</si>
  <si>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</si>
  <si>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</si>
  <si>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</si>
  <si>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</si>
  <si>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</si>
  <si>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</si>
  <si>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</si>
  <si>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</si>
  <si>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</si>
  <si>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</si>
  <si>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</si>
  <si>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</si>
  <si>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</si>
  <si>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</si>
  <si>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</si>
  <si>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</si>
  <si>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</si>
  <si>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</si>
  <si>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</si>
  <si>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</si>
  <si>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</si>
  <si>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</si>
  <si>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</si>
  <si>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</si>
  <si>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</si>
  <si>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</si>
  <si>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</si>
  <si>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</si>
  <si>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</si>
  <si>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</si>
  <si>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</si>
  <si>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</si>
  <si>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</si>
  <si>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</si>
  <si>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</si>
  <si>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</si>
  <si>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</si>
  <si>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</si>
  <si>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</si>
  <si>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</si>
  <si>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</si>
  <si>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</si>
  <si>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</si>
  <si>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</si>
  <si>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</si>
  <si>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</si>
  <si>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</si>
  <si>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</si>
  <si>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</si>
  <si>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</si>
  <si>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</si>
  <si>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</si>
  <si>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</si>
  <si>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</si>
  <si>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</si>
  <si>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</si>
  <si>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</si>
  <si>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</si>
  <si>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</si>
  <si>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</si>
  <si>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</si>
  <si>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</si>
  <si>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</si>
  <si>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</si>
  <si>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</si>
  <si>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</si>
  <si>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</si>
  <si>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</si>
  <si>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</si>
  <si>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</si>
  <si>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</si>
  <si>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</si>
  <si>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</si>
  <si>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</si>
  <si>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</si>
  <si>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</si>
  <si>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</si>
  <si>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</si>
  <si>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</si>
  <si>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</si>
  <si>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</si>
  <si>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</si>
  <si>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</si>
  <si>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</si>
  <si>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</si>
  <si>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</si>
  <si>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</si>
  <si>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</si>
  <si>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</si>
  <si>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</si>
  <si>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</si>
  <si>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</si>
  <si>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</si>
  <si>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</si>
  <si>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</si>
  <si>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</si>
  <si>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</si>
  <si>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</si>
  <si>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</si>
  <si>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</si>
  <si>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</si>
  <si>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</si>
  <si>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</si>
  <si>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</si>
  <si>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</si>
  <si>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</si>
  <si>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</si>
  <si>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</si>
  <si>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</si>
  <si>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</si>
  <si>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</si>
  <si>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</si>
  <si>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</si>
  <si>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</si>
  <si>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</si>
  <si>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</si>
  <si>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</si>
  <si>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</si>
  <si>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</si>
  <si>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</si>
  <si>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</si>
  <si>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</si>
  <si>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</si>
  <si>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</si>
  <si>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</si>
  <si>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</si>
  <si>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</si>
  <si>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</si>
  <si>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</si>
  <si>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</si>
  <si>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</si>
  <si>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</si>
  <si>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</si>
  <si>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</si>
  <si>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</si>
  <si>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</si>
  <si>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</si>
  <si>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</si>
  <si>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</si>
  <si>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</si>
  <si>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</si>
  <si>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</si>
  <si>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</si>
  <si>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</si>
  <si>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</si>
  <si>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</si>
  <si>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</si>
  <si>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</si>
  <si>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</si>
  <si>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</si>
  <si>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</si>
  <si>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</si>
  <si>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</si>
  <si>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</si>
  <si>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</si>
  <si>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</si>
  <si>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</si>
  <si>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</si>
  <si>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</si>
  <si>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</si>
  <si>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</si>
  <si>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</si>
  <si>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</si>
  <si>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</si>
  <si>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</si>
  <si>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</si>
  <si>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</si>
  <si>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</si>
  <si>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</si>
  <si>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</si>
  <si>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</si>
  <si>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</si>
  <si>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</si>
  <si>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</si>
  <si>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</si>
  <si>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</si>
  <si>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</si>
  <si>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</si>
  <si>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</si>
  <si>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</si>
  <si>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</si>
  <si>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</si>
  <si>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</si>
  <si>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</si>
  <si>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</si>
  <si>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</si>
  <si>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</si>
  <si>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</si>
  <si>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</si>
  <si>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</si>
  <si>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</si>
  <si>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</si>
  <si>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</si>
  <si>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</si>
  <si>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</si>
  <si>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</si>
  <si>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</si>
  <si>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</si>
  <si>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</si>
  <si>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</si>
  <si>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</si>
  <si>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</si>
  <si>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</si>
  <si>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</si>
  <si>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</si>
  <si>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</si>
  <si>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</si>
  <si>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</si>
  <si>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</si>
  <si>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</si>
  <si>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</si>
  <si>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</si>
  <si>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</si>
  <si>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</si>
  <si>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</si>
  <si>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</si>
  <si>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</si>
  <si>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</si>
  <si>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</si>
  <si>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</si>
  <si>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</si>
  <si>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</si>
  <si>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</si>
  <si>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</si>
  <si>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</si>
  <si>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</si>
  <si>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</si>
  <si>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</si>
  <si>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</si>
  <si>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</si>
  <si>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</si>
  <si>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</si>
  <si>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</si>
  <si>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</si>
  <si>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</si>
  <si>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</si>
  <si>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</si>
  <si>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</si>
  <si>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</si>
  <si>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</si>
  <si>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</si>
  <si>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</si>
  <si>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</si>
  <si>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</si>
  <si>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</si>
  <si>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</si>
  <si>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</si>
  <si>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</si>
  <si>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</si>
  <si>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</si>
  <si>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</si>
  <si>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</si>
  <si>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</si>
  <si>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</si>
  <si>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</si>
  <si>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</si>
  <si>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</si>
  <si>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</si>
  <si>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</si>
  <si>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</si>
  <si>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</si>
  <si>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</si>
  <si>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</si>
  <si>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</si>
  <si>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</si>
  <si>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</si>
  <si>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</si>
  <si>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</si>
  <si>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</si>
  <si>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</si>
  <si>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</si>
  <si>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</si>
  <si>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</si>
  <si>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</si>
  <si>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</si>
  <si>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</si>
  <si>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</si>
  <si>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</si>
  <si>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</si>
  <si>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</si>
  <si>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</si>
  <si>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</si>
  <si>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</si>
  <si>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</si>
  <si>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</si>
  <si>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</si>
  <si>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</si>
  <si>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</si>
  <si>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</si>
  <si>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</si>
  <si>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</si>
  <si>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</si>
  <si>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</si>
  <si>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</si>
  <si>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</si>
  <si>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</si>
  <si>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</si>
  <si>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</si>
  <si>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</si>
  <si>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</si>
  <si>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</si>
  <si>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</si>
  <si>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</si>
  <si>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</si>
  <si>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</si>
  <si>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</si>
  <si>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</si>
  <si>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</si>
  <si>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</si>
  <si>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</si>
  <si>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</si>
  <si>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</si>
  <si>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</si>
  <si>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</si>
  <si>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</si>
  <si>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</si>
  <si>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</si>
  <si>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</si>
  <si>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</si>
  <si>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</si>
  <si>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</si>
  <si>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</si>
  <si>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</si>
  <si>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</si>
  <si>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</si>
  <si>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</si>
  <si>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</si>
  <si>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</si>
  <si>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</si>
  <si>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</si>
  <si>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</si>
  <si>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</si>
  <si>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</si>
  <si>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</si>
  <si>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</si>
  <si>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</si>
  <si>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</si>
  <si>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</si>
  <si>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</si>
  <si>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</si>
  <si>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</si>
  <si>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</si>
  <si>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</si>
  <si>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</si>
  <si>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</si>
  <si>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</si>
  <si>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</si>
  <si>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</si>
  <si>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</si>
  <si>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</si>
  <si>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</si>
  <si>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</si>
  <si>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</si>
  <si>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</si>
  <si>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</si>
  <si>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</si>
  <si>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</si>
  <si>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</si>
  <si>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</si>
  <si>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</si>
  <si>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</si>
  <si>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</si>
  <si>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</si>
  <si>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</si>
  <si>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</si>
  <si>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</si>
  <si>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</si>
  <si>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</si>
  <si>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</si>
  <si>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</si>
  <si>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</si>
  <si>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</si>
  <si>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</si>
  <si>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</si>
  <si>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</si>
  <si>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</si>
  <si>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</si>
  <si>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</si>
  <si>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</si>
  <si>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</si>
  <si>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</si>
  <si>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</si>
  <si>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</si>
  <si>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</si>
  <si>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</si>
  <si>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</si>
  <si>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</si>
  <si>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</si>
  <si>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</si>
  <si>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</si>
  <si>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</si>
  <si>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</si>
  <si>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</si>
  <si>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</si>
  <si>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</si>
  <si>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</si>
  <si>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</si>
  <si>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</si>
  <si>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</si>
  <si>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</si>
  <si>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</si>
  <si>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</si>
  <si>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</si>
  <si>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</si>
  <si>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</si>
  <si>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</si>
  <si>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</si>
  <si>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</si>
  <si>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</si>
  <si>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</si>
  <si>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</si>
  <si>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</si>
  <si>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</si>
  <si>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</si>
  <si>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</si>
  <si>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</si>
  <si>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</si>
  <si>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</si>
  <si>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</si>
  <si>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</si>
  <si>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</si>
  <si>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</si>
  <si>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</si>
  <si>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</si>
  <si>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</si>
  <si>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</si>
  <si>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</si>
  <si>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</si>
  <si>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</si>
  <si>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</si>
  <si>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</si>
  <si>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</si>
  <si>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</si>
  <si>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</si>
  <si>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</si>
  <si>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</si>
  <si>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</si>
  <si>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</si>
  <si>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</si>
  <si>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</si>
  <si>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</si>
  <si>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</si>
  <si>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</si>
  <si>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</si>
  <si>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</si>
  <si>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</si>
  <si>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</si>
  <si>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</si>
  <si>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</si>
  <si>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</si>
  <si>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</si>
  <si>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</si>
  <si>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</si>
  <si>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</si>
  <si>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</si>
  <si>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</si>
  <si>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</si>
  <si>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</si>
  <si>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</si>
  <si>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</si>
  <si>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</si>
  <si>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</si>
  <si>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</si>
  <si>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</si>
  <si>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</si>
  <si>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</si>
  <si>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</si>
  <si>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</si>
  <si>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</si>
  <si>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</si>
  <si>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</si>
  <si>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</si>
  <si>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</si>
  <si>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</si>
  <si>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</si>
  <si>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</si>
  <si>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</si>
  <si>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</si>
  <si>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</si>
  <si>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</si>
  <si>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</si>
  <si>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</si>
  <si>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</si>
  <si>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</si>
  <si>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</si>
  <si>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</si>
  <si>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</si>
  <si>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</si>
  <si>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</si>
  <si>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</si>
  <si>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</si>
  <si>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</si>
  <si>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</si>
  <si>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</si>
  <si>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</si>
  <si>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</si>
  <si>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</si>
  <si>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</si>
  <si>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</si>
  <si>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</si>
  <si>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</si>
  <si>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</si>
  <si>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</si>
  <si>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</si>
  <si>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</si>
  <si>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</si>
  <si>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</si>
  <si>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</si>
  <si>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</si>
  <si>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</si>
  <si>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</si>
  <si>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</si>
  <si>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</si>
  <si>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</si>
  <si>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</si>
  <si>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</si>
  <si>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</si>
  <si>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</si>
  <si>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</si>
  <si>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</si>
  <si>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</si>
  <si>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</si>
  <si>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</si>
  <si>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</si>
  <si>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</si>
  <si>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</si>
  <si>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</si>
  <si>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</si>
  <si>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</si>
  <si>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</si>
  <si>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</si>
  <si>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</si>
  <si>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</si>
  <si>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</si>
  <si>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</si>
  <si>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</si>
  <si>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</si>
  <si>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</si>
  <si>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</si>
  <si>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</si>
  <si>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</si>
  <si>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</si>
  <si>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</si>
  <si>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</si>
  <si>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</si>
  <si>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</si>
  <si>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</si>
  <si>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</si>
  <si>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</si>
  <si>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</si>
  <si>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</si>
  <si>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</si>
  <si>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</si>
  <si>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</si>
  <si>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</si>
  <si>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</si>
  <si>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</si>
  <si>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</si>
  <si>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</si>
  <si>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</si>
  <si>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</si>
  <si>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</si>
  <si>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</si>
  <si>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</si>
  <si>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</si>
  <si>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</si>
  <si>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</si>
  <si>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</si>
  <si>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</si>
  <si>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</si>
  <si>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</si>
  <si>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</si>
  <si>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</si>
  <si>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</si>
  <si>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</si>
  <si>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</si>
  <si>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</si>
  <si>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</si>
  <si>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</si>
  <si>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</si>
  <si>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</si>
  <si>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</si>
  <si>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</si>
  <si>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</si>
  <si>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</si>
  <si>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</si>
  <si>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</si>
  <si>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</si>
  <si>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</si>
  <si>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</si>
  <si>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</si>
  <si>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</si>
  <si>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</si>
  <si>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</si>
  <si>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</si>
  <si>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</si>
  <si>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</si>
  <si>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</si>
  <si>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</si>
  <si>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</si>
  <si>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</si>
  <si>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</si>
  <si>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</si>
  <si>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</si>
  <si>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</si>
  <si>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</si>
  <si>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</si>
  <si>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</si>
  <si>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</si>
  <si>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</si>
  <si>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</si>
  <si>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</si>
  <si>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</si>
  <si>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</si>
  <si>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</si>
  <si>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</si>
  <si>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</si>
  <si>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</si>
  <si>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</si>
  <si>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</si>
  <si>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</si>
  <si>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</si>
  <si>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</si>
  <si>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</si>
  <si>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</si>
  <si>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</si>
  <si>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</si>
  <si>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</si>
  <si>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</si>
  <si>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</si>
  <si>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</si>
  <si>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</si>
  <si>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</si>
  <si>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</si>
  <si>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</si>
  <si>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</si>
  <si>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</si>
  <si>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</si>
  <si>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</si>
  <si>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</si>
  <si>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</si>
  <si>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</si>
  <si>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</si>
  <si>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</si>
  <si>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</si>
  <si>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</si>
  <si>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</si>
  <si>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</si>
  <si>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</si>
  <si>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</si>
  <si>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</si>
  <si>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</si>
  <si>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</si>
  <si>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</si>
  <si>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</si>
  <si>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</si>
  <si>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</si>
  <si>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</si>
  <si>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</si>
  <si>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</si>
  <si>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</si>
  <si>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</si>
  <si>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</si>
  <si>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</si>
  <si>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</si>
  <si>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</si>
  <si>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</si>
  <si>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</si>
  <si>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</si>
  <si>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</si>
  <si>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</si>
  <si>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</si>
  <si>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</si>
  <si>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</si>
  <si>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</si>
  <si>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</si>
  <si>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</si>
  <si>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</si>
  <si>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</si>
  <si>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</si>
  <si>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</si>
  <si>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</si>
  <si>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</si>
  <si>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</si>
  <si>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</si>
  <si>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</si>
  <si>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</si>
  <si>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</si>
  <si>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</si>
  <si>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</si>
  <si>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</si>
  <si>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</si>
  <si>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</si>
  <si>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</si>
  <si>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</si>
  <si>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</si>
  <si>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</si>
  <si>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</si>
  <si>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</si>
  <si>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</si>
  <si>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</si>
  <si>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</si>
  <si>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</si>
  <si>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</si>
  <si>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</si>
  <si>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</si>
  <si>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</si>
  <si>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</si>
  <si>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</si>
  <si>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</si>
  <si>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</si>
  <si>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</si>
  <si>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</si>
  <si>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</si>
  <si>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</si>
  <si>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</si>
  <si>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</si>
  <si>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</si>
  <si>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</si>
  <si>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</si>
  <si>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</si>
  <si>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</si>
  <si>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</si>
  <si>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</si>
  <si>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</si>
  <si>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</si>
  <si>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</si>
  <si>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</si>
  <si>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</si>
  <si>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</si>
  <si>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</si>
  <si>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</si>
  <si>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</si>
  <si>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</si>
  <si>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</si>
  <si>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</si>
  <si>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</si>
  <si>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</si>
  <si>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</si>
  <si>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</si>
  <si>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</si>
  <si>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</si>
  <si>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</si>
  <si>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</si>
  <si>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</si>
  <si>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</si>
  <si>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</si>
  <si>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</si>
  <si>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</si>
  <si>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</si>
  <si>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</si>
  <si>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</si>
  <si>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</si>
  <si>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</si>
  <si>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</si>
  <si>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</si>
  <si>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</si>
  <si>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</si>
  <si>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</si>
  <si>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</si>
  <si>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</si>
  <si>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</si>
  <si>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</si>
  <si>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</si>
  <si>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</si>
  <si>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</si>
  <si>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</si>
  <si>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</si>
  <si>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</si>
  <si>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</si>
  <si>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</si>
  <si>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</si>
  <si>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</si>
  <si>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</si>
  <si>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</si>
  <si>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</si>
  <si>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</si>
  <si>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</si>
  <si>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</si>
  <si>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</si>
  <si>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</si>
  <si>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</si>
  <si>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</si>
  <si>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</si>
  <si>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</si>
  <si>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</si>
  <si>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</si>
  <si>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</si>
  <si>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</si>
  <si>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</si>
  <si>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</si>
  <si>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</si>
  <si>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</si>
  <si>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</si>
  <si>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</si>
  <si>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</si>
  <si>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</si>
  <si>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</si>
  <si>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</si>
  <si>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</si>
  <si>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</si>
  <si>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</si>
  <si>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</si>
  <si>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</si>
  <si>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</si>
  <si>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</si>
  <si>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</si>
  <si>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</si>
  <si>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</si>
  <si>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</si>
  <si>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</si>
  <si>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</si>
  <si>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</si>
  <si>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</si>
  <si>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</si>
  <si>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</si>
  <si>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</si>
  <si>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</si>
  <si>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</si>
  <si>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</si>
  <si>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</si>
  <si>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</si>
  <si>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</si>
  <si>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</si>
  <si>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</si>
  <si>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</si>
  <si>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</si>
  <si>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</si>
  <si>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</si>
  <si>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</si>
  <si>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</si>
  <si>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</si>
  <si>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</si>
  <si>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</si>
  <si>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</si>
  <si>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</si>
  <si>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</si>
  <si>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</si>
  <si>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</si>
  <si>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</si>
  <si>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</si>
  <si>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</si>
  <si>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</si>
  <si>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</si>
  <si>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</si>
  <si>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</si>
  <si>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</si>
  <si>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</si>
  <si>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</si>
  <si>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</si>
  <si>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</si>
  <si>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</si>
  <si>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</si>
  <si>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</si>
  <si>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</si>
  <si>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</si>
  <si>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</si>
  <si>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</si>
  <si>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</si>
  <si>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</si>
  <si>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</si>
  <si>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</si>
  <si>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</si>
  <si>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</si>
  <si>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</si>
  <si>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</si>
  <si>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</si>
  <si>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</si>
  <si>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</si>
  <si>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</si>
  <si>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</si>
  <si>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</si>
  <si>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</si>
  <si>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</si>
  <si>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</si>
  <si>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</si>
  <si>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</si>
  <si>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</si>
  <si>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</si>
  <si>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</si>
  <si>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</si>
  <si>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</si>
  <si>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</si>
  <si>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</si>
  <si>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</si>
  <si>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</si>
  <si>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</si>
  <si>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</si>
  <si>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</si>
  <si>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</si>
  <si>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</si>
  <si>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</si>
  <si>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</si>
  <si>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</si>
  <si>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</si>
  <si>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</si>
  <si>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</si>
  <si>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</si>
  <si>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</si>
  <si>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</si>
  <si>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</si>
  <si>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</si>
  <si>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</si>
  <si>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</si>
  <si>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</si>
  <si>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</si>
  <si>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</si>
  <si>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</si>
  <si>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</si>
  <si>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</si>
  <si>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</si>
  <si>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</si>
  <si>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</si>
  <si>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</si>
  <si>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</si>
  <si>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</si>
  <si>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</si>
  <si>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</si>
  <si>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</si>
  <si>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</si>
  <si>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</si>
  <si>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</si>
  <si>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</si>
  <si>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</si>
  <si>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</si>
  <si>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</si>
  <si>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</si>
  <si>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</si>
  <si>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</si>
  <si>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</si>
  <si>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</si>
  <si>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</si>
  <si>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</si>
  <si>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</si>
  <si>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</si>
  <si>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</si>
  <si>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</si>
  <si>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</si>
  <si>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</si>
  <si>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</si>
  <si>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</si>
  <si>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</si>
  <si>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</si>
  <si>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</si>
  <si>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</si>
  <si>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</si>
  <si>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</si>
  <si>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</si>
  <si>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</si>
  <si>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</si>
  <si>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</si>
  <si>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</si>
  <si>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</si>
  <si>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</si>
  <si>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</si>
  <si>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</si>
  <si>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</si>
  <si>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</si>
  <si>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</si>
  <si>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</si>
  <si>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</si>
  <si>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</si>
  <si>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</si>
  <si>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</si>
  <si>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</si>
  <si>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</si>
  <si>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</si>
  <si>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</si>
  <si>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</si>
  <si>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</si>
  <si>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</si>
  <si>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</si>
  <si>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</si>
  <si>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</si>
  <si>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</si>
  <si>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</si>
  <si>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</si>
  <si>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</si>
  <si>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</si>
  <si>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</si>
  <si>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</si>
  <si>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</si>
  <si>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</si>
  <si>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</si>
  <si>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</si>
  <si>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</si>
  <si>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</si>
  <si>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</si>
  <si>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</si>
  <si>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</si>
  <si>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</si>
  <si>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</si>
  <si>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</si>
  <si>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</si>
  <si>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</si>
  <si>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</si>
  <si>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</si>
  <si>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</si>
  <si>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</si>
  <si>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</si>
  <si>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</si>
  <si>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</si>
  <si>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</si>
  <si>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</si>
  <si>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</si>
  <si>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</si>
  <si>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</si>
  <si>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</si>
  <si>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</si>
  <si>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</si>
  <si>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</si>
  <si>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</si>
  <si>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</si>
  <si>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</si>
  <si>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</si>
  <si>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</si>
  <si>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</si>
  <si>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</si>
  <si>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</si>
  <si>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</si>
  <si>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</si>
  <si>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</si>
  <si>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</si>
  <si>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</si>
  <si>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</si>
  <si>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</si>
  <si>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</si>
  <si>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</si>
  <si>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</si>
  <si>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</si>
  <si>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</si>
  <si>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</si>
  <si>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</si>
  <si>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</si>
  <si>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</si>
  <si>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</si>
  <si>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</si>
  <si>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</si>
  <si>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</si>
  <si>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</si>
  <si>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</si>
  <si>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</si>
  <si>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</si>
  <si>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</si>
  <si>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</si>
  <si>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</si>
  <si>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</si>
  <si>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</si>
  <si>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</si>
  <si>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</si>
  <si>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</si>
  <si>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</si>
  <si>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</si>
  <si>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</si>
  <si>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</si>
  <si>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</si>
  <si>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</si>
  <si>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</si>
  <si>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</si>
  <si>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</si>
  <si>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</si>
  <si>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</si>
  <si>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</si>
  <si>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</si>
  <si>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</si>
  <si>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</si>
  <si>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</si>
  <si>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HomeWon</t>
  </si>
  <si>
    <t>AwayWon</t>
  </si>
  <si>
    <t>PointsStolenFromWest</t>
  </si>
  <si>
    <t>PointsStolenFromEast</t>
  </si>
  <si>
    <t>PointsStolenFromPacific</t>
  </si>
  <si>
    <t>PointsStolenFromCentral</t>
  </si>
  <si>
    <t>PointsStolenFromMetro</t>
  </si>
  <si>
    <t>PointsStolenFromAtlantic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</si>
</sst>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-5</c:v>
                </c:pt>
                <c:pt idx="504">
                  <c:v>-1</c:v>
                </c:pt>
                <c:pt idx="505">
                  <c:v>-2</c:v>
                </c:pt>
                <c:pt idx="506">
                  <c:v>-5</c:v>
                </c:pt>
                <c:pt idx="507">
                  <c:v>-1</c:v>
                </c:pt>
                <c:pt idx="508">
                  <c:v>-3</c:v>
                </c:pt>
                <c:pt idx="509">
                  <c:v>-3</c:v>
                </c:pt>
                <c:pt idx="510">
                  <c:v>-4</c:v>
                </c:pt>
                <c:pt idx="511">
                  <c:v>-4</c:v>
                </c:pt>
                <c:pt idx="512">
                  <c:v>-3</c:v>
                </c:pt>
                <c:pt idx="513">
                  <c:v>-3</c:v>
                </c:pt>
                <c:pt idx="514">
                  <c:v>-5</c:v>
                </c:pt>
                <c:pt idx="515">
                  <c:v>-3</c:v>
                </c:pt>
                <c:pt idx="516">
                  <c:v>-2</c:v>
                </c:pt>
                <c:pt idx="517">
                  <c:v>-2</c:v>
                </c:pt>
                <c:pt idx="518">
                  <c:v>-2</c:v>
                </c:pt>
                <c:pt idx="519">
                  <c:v>-1</c:v>
                </c:pt>
                <c:pt idx="520">
                  <c:v>-4</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-2</c:v>
                </c:pt>
                <c:pt idx="503">
                  <c:v>-2</c:v>
                </c:pt>
                <c:pt idx="504">
                  <c:v>-3</c:v>
                </c:pt>
                <c:pt idx="505">
                  <c:v>-3</c:v>
                </c:pt>
                <c:pt idx="506">
                  <c:v>-2</c:v>
                </c:pt>
                <c:pt idx="507">
                  <c:v>-2</c:v>
                </c:pt>
                <c:pt idx="508">
                  <c:v>-1</c:v>
                </c:pt>
                <c:pt idx="509">
                  <c:v>-5</c:v>
                </c:pt>
                <c:pt idx="510">
                  <c:v>-3</c:v>
                </c:pt>
                <c:pt idx="511">
                  <c:v>-2</c:v>
                </c:pt>
                <c:pt idx="512">
                  <c:v>-4</c:v>
                </c:pt>
                <c:pt idx="513">
                  <c:v>-2</c:v>
                </c:pt>
                <c:pt idx="514">
                  <c:v>-3</c:v>
                </c:pt>
                <c:pt idx="515">
                  <c:v>-5</c:v>
                </c:pt>
                <c:pt idx="516">
                  <c:v>-1</c:v>
                </c:pt>
                <c:pt idx="517">
                  <c:v>-3</c:v>
                </c:pt>
                <c:pt idx="518">
                  <c:v>-6</c:v>
                </c:pt>
                <c:pt idx="519">
                  <c:v>-4</c:v>
                </c:pt>
                <c:pt idx="520">
                  <c:v>-3</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52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-20</c:v>
                </c:pt>
                <c:pt idx="498">
                  <c:v>-20</c:v>
                </c:pt>
                <c:pt idx="499">
                  <c:v>-20</c:v>
                </c:pt>
                <c:pt idx="500">
                  <c:v>-20</c:v>
                </c:pt>
                <c:pt idx="501">
                  <c:v>-20</c:v>
                </c:pt>
                <c:pt idx="502">
                  <c:v>-20</c:v>
                </c:pt>
                <c:pt idx="503">
                  <c:v>-20</c:v>
                </c:pt>
                <c:pt idx="504">
                  <c:v>-20</c:v>
                </c:pt>
                <c:pt idx="505">
                  <c:v>-20</c:v>
                </c:pt>
                <c:pt idx="506">
                  <c:v>-20</c:v>
                </c:pt>
                <c:pt idx="507">
                  <c:v>-15</c:v>
                </c:pt>
                <c:pt idx="508">
                  <c:v>-15</c:v>
                </c:pt>
                <c:pt idx="509">
                  <c:v>-15</c:v>
                </c:pt>
                <c:pt idx="510">
                  <c:v>-15</c:v>
                </c:pt>
                <c:pt idx="511">
                  <c:v>-15</c:v>
                </c:pt>
                <c:pt idx="512">
                  <c:v>-25</c:v>
                </c:pt>
                <c:pt idx="513">
                  <c:v>-25</c:v>
                </c:pt>
                <c:pt idx="514">
                  <c:v>-25</c:v>
                </c:pt>
                <c:pt idx="515">
                  <c:v>-25</c:v>
                </c:pt>
                <c:pt idx="516">
                  <c:v>-25</c:v>
                </c:pt>
                <c:pt idx="517">
                  <c:v>-25</c:v>
                </c:pt>
                <c:pt idx="518">
                  <c:v>-25</c:v>
                </c:pt>
                <c:pt idx="519">
                  <c:v>-25</c:v>
                </c:pt>
                <c:pt idx="520">
                  <c:v>-25</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52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-10</c:v>
                </c:pt>
                <c:pt idx="498">
                  <c:v>-10</c:v>
                </c:pt>
                <c:pt idx="499">
                  <c:v>-10</c:v>
                </c:pt>
                <c:pt idx="500">
                  <c:v>-10</c:v>
                </c:pt>
                <c:pt idx="501">
                  <c:v>-10</c:v>
                </c:pt>
                <c:pt idx="502">
                  <c:v>-10</c:v>
                </c:pt>
                <c:pt idx="503">
                  <c:v>-10</c:v>
                </c:pt>
                <c:pt idx="504">
                  <c:v>-10</c:v>
                </c:pt>
                <c:pt idx="505">
                  <c:v>-10</c:v>
                </c:pt>
                <c:pt idx="506">
                  <c:v>-10</c:v>
                </c:pt>
                <c:pt idx="507">
                  <c:v>-13</c:v>
                </c:pt>
                <c:pt idx="508">
                  <c:v>-13</c:v>
                </c:pt>
                <c:pt idx="509">
                  <c:v>-13</c:v>
                </c:pt>
                <c:pt idx="510">
                  <c:v>-13</c:v>
                </c:pt>
                <c:pt idx="511">
                  <c:v>-13</c:v>
                </c:pt>
                <c:pt idx="512">
                  <c:v>-31</c:v>
                </c:pt>
                <c:pt idx="513">
                  <c:v>-31</c:v>
                </c:pt>
                <c:pt idx="514">
                  <c:v>-31</c:v>
                </c:pt>
                <c:pt idx="515">
                  <c:v>-31</c:v>
                </c:pt>
                <c:pt idx="516">
                  <c:v>-31</c:v>
                </c:pt>
                <c:pt idx="517">
                  <c:v>-31</c:v>
                </c:pt>
                <c:pt idx="518">
                  <c:v>-31</c:v>
                </c:pt>
                <c:pt idx="519">
                  <c:v>-31</c:v>
                </c:pt>
                <c:pt idx="520">
                  <c:v>-31</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41</c:v>
                </c:pt>
                <c:pt idx="80">
                  <c:v>41</c:v>
                </c:pt>
                <c:pt idx="81">
                  <c:v>41</c:v>
                </c:pt>
                <c:pt idx="82">
                  <c:v>41</c:v>
                </c:pt>
                <c:pt idx="83">
                  <c:v>41</c:v>
                </c:pt>
                <c:pt idx="84">
                  <c:v>41</c:v>
                </c:pt>
                <c:pt idx="85">
                  <c:v>41</c:v>
                </c:pt>
                <c:pt idx="86">
                  <c:v>41</c:v>
                </c:pt>
                <c:pt idx="87">
                  <c:v>41</c:v>
                </c:pt>
                <c:pt idx="88">
                  <c:v>41</c:v>
                </c:pt>
                <c:pt idx="89">
                  <c:v>41</c:v>
                </c:pt>
                <c:pt idx="90">
                  <c:v>41</c:v>
                </c:pt>
                <c:pt idx="91">
                  <c:v>41</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45</c:v>
                </c:pt>
                <c:pt idx="79">
                  <c:v>45</c:v>
                </c:pt>
                <c:pt idx="80">
                  <c:v>45</c:v>
                </c:pt>
                <c:pt idx="81">
                  <c:v>45</c:v>
                </c:pt>
                <c:pt idx="82">
                  <c:v>45</c:v>
                </c:pt>
                <c:pt idx="83">
                  <c:v>45</c:v>
                </c:pt>
                <c:pt idx="84">
                  <c:v>45</c:v>
                </c:pt>
                <c:pt idx="85">
                  <c:v>45</c:v>
                </c:pt>
                <c:pt idx="86">
                  <c:v>45</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43</c:v>
                </c:pt>
                <c:pt idx="77">
                  <c:v>43</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45</c:v>
                </c:pt>
                <c:pt idx="75">
                  <c:v>45</c:v>
                </c:pt>
                <c:pt idx="76">
                  <c:v>45</c:v>
                </c:pt>
                <c:pt idx="77">
                  <c:v>45</c:v>
                </c:pt>
                <c:pt idx="78">
                  <c:v>45</c:v>
                </c:pt>
                <c:pt idx="79">
                  <c:v>45</c:v>
                </c:pt>
                <c:pt idx="80">
                  <c:v>45</c:v>
                </c:pt>
                <c:pt idx="81">
                  <c:v>45</c:v>
                </c:pt>
                <c:pt idx="82">
                  <c:v>45</c:v>
                </c:pt>
                <c:pt idx="83">
                  <c:v>45</c:v>
                </c:pt>
                <c:pt idx="84">
                  <c:v>45</c:v>
                </c:pt>
                <c:pt idx="85">
                  <c:v>45</c:v>
                </c:pt>
                <c:pt idx="86">
                  <c:v>45</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HomeWon" dataDxfId="392" totalsRowDxfId="391">
      <calculatedColumnFormula>IF(Table2[[#This Row],[GameIsOver]]=0,0,IF(Table2[[#This Row],[ActualWinner]]=Table2[[#This Row],[HomeTeam]], 1, 0))</calculatedColumnFormula>
    </tableColumn>
    <tableColumn id="39" xr3:uid="{8C5EB50B-6F82-4CA5-B10D-C226C8E2B357}" name="AwayWon" dataDxfId="390" totalsRowDxfId="389">
      <calculatedColumnFormula>IF(Table2[[#This Row],[GameIsOver]]=0,0,IF(Table2[[#This Row],[ActualWinner]]=Table2[[#This Row],[AwayTeam]],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C2:CC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opLeftCell="A487" workbookViewId="0">
      <selection activeCell="AK505" sqref="AK505"/>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1827</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Row],[HomeTeam]], 1, 0))</f>
        <v>0</v>
      </c>
      <c r="AM3" s="2">
        <f>IF(Table2[[#This Row],[GameIsOver]]=0,0,IF(Table2[[#This Row],[ActualWinner]]=Table2[[#This Row],[AwayTeam]], 1, 0))</f>
        <v>1</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Row],[HomeTeam]], 1, 0))</f>
        <v>1</v>
      </c>
      <c r="AM4" s="2">
        <f>IF(Table2[[#This Row],[GameIsOver]]=0,0,IF(Table2[[#This Row],[ActualWinner]]=Table2[[#This Row],[AwayTeam]], 1, 0))</f>
        <v>0</v>
      </c>
      <c r="AN4" s="2"/>
      <c r="AS4" t="s">
        <v>87</v>
      </c>
      <c r="AT4">
        <f>COUNTA($M$3:$M$1315)</f>
        <v>501</v>
      </c>
      <c r="AX4" t="s">
        <v>1442</v>
      </c>
      <c r="AY4">
        <v>50</v>
      </c>
      <c r="BA4" s="67"/>
      <c r="BB4" t="s">
        <v>1433</v>
      </c>
      <c r="BC4">
        <f>COUNTIFS($O$3:$O$1315, "Y", $M$3:$M$1315, "REG")</f>
        <v>225</v>
      </c>
      <c r="BF4" s="67"/>
      <c r="BH4" s="54" t="s">
        <v>1807</v>
      </c>
      <c r="BI4" s="79" t="s">
        <v>1805</v>
      </c>
      <c r="BJ4" s="79"/>
      <c r="BK4" s="79" t="s">
        <v>1806</v>
      </c>
      <c r="BL4" s="79"/>
      <c r="BM4" s="2"/>
      <c r="BN4" t="s">
        <v>1811</v>
      </c>
      <c r="BT4" t="s">
        <v>1828</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Row],[HomeTeam]], 1, 0))</f>
        <v>0</v>
      </c>
      <c r="AM5" s="2">
        <f>IF(Table2[[#This Row],[GameIsOver]]=0,0,IF(Table2[[#This Row],[ActualWinner]]=Table2[[#This Row],[AwayTeam]], 1, 0))</f>
        <v>1</v>
      </c>
      <c r="AN5" s="2"/>
      <c r="AS5" t="s">
        <v>86</v>
      </c>
      <c r="AT5">
        <f>COUNTIF($O$3:$O$1315,"Y")</f>
        <v>275</v>
      </c>
      <c r="AX5" t="s">
        <v>1443</v>
      </c>
      <c r="AY5">
        <v>50</v>
      </c>
      <c r="BA5" s="67"/>
      <c r="BB5" t="s">
        <v>1435</v>
      </c>
      <c r="BC5">
        <f>COUNTIFS($O$3:$O$1315, "N", $M$3:$M$1315, "REG")</f>
        <v>175</v>
      </c>
      <c r="BF5" s="67"/>
      <c r="BH5" s="2">
        <v>0</v>
      </c>
      <c r="BI5" s="2" cm="1">
        <f t="array" ref="BI5">SUM(--(ABS($F$3:$F$1315 - $J$3:$J$1315) = 0)) -(((32*82)/2) - $AT$4)</f>
        <v>71</v>
      </c>
      <c r="BJ5" s="2">
        <f>$BI5/$AT$4</f>
        <v>0.14171656686626746</v>
      </c>
      <c r="BK5" s="2" cm="1">
        <f t="array" ref="BK5">SUM(--(ABS($G$3:$G$1315 - $K$3:$K$1315) = 0)) -(((32*82)/2) - $AT$4)</f>
        <v>83</v>
      </c>
      <c r="BL5" s="2">
        <f>$BK5/$AT$4</f>
        <v>0.16566866267465069</v>
      </c>
      <c r="BM5" s="2">
        <f t="shared" ref="BM5:BM15" si="5">BI5+BK5</f>
        <v>154</v>
      </c>
      <c r="BN5">
        <f t="shared" ref="BN5:BN15" si="6">(BI5+BK5)/($AT$4*2)</f>
        <v>0.15369261477045909</v>
      </c>
      <c r="BT5" t="s">
        <v>1829</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Row],[HomeTeam]], 1, 0))</f>
        <v>1</v>
      </c>
      <c r="AM6" s="2">
        <f>IF(Table2[[#This Row],[GameIsOver]]=0,0,IF(Table2[[#This Row],[ActualWinner]]=Table2[[#This Row],[AwayTeam]], 1, 0))</f>
        <v>0</v>
      </c>
      <c r="AN6" s="2"/>
      <c r="AS6" t="s">
        <v>88</v>
      </c>
      <c r="AT6">
        <f>AT4-AT5</f>
        <v>226</v>
      </c>
      <c r="AX6" t="s">
        <v>1482</v>
      </c>
      <c r="AY6">
        <v>50</v>
      </c>
      <c r="BA6" s="67"/>
      <c r="BB6" t="s">
        <v>1436</v>
      </c>
      <c r="BC6">
        <f>COUNTIFS($O$3:$O$1315, "Y", $M$3:$M$1315, "OT")</f>
        <v>38</v>
      </c>
      <c r="BF6" s="67"/>
      <c r="BH6" s="2">
        <v>1</v>
      </c>
      <c r="BI6" s="2" cm="1">
        <f t="array" ref="BI6">SUM(--(ABS($F$3:$F$1315 - $J$3:$J$1315) = $BH6))</f>
        <v>167</v>
      </c>
      <c r="BJ6" s="2">
        <f t="shared" ref="BJ6:BJ15" si="7">$BI6/$AT$4</f>
        <v>0.33333333333333331</v>
      </c>
      <c r="BK6" s="2" cm="1">
        <f t="array" ref="BK6">SUM(--(ABS($G$3:$G$1315 - $K$3:$K$1315) = $BH6))</f>
        <v>147</v>
      </c>
      <c r="BL6" s="2">
        <f t="shared" ref="BL6:BL15" si="8">$BK6/$AT$4</f>
        <v>0.29341317365269459</v>
      </c>
      <c r="BM6" s="2">
        <f t="shared" si="5"/>
        <v>314</v>
      </c>
      <c r="BN6">
        <f t="shared" si="6"/>
        <v>0.31337325349301398</v>
      </c>
      <c r="BT6" t="s">
        <v>1830</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Row],[HomeTeam]], 1, 0))</f>
        <v>1</v>
      </c>
      <c r="AM7" s="2">
        <f>IF(Table2[[#This Row],[GameIsOver]]=0,0,IF(Table2[[#This Row],[ActualWinner]]=Table2[[#This Row],[AwayTeam]], 1, 0))</f>
        <v>0</v>
      </c>
      <c r="AN7" s="2"/>
      <c r="AS7" t="s">
        <v>89</v>
      </c>
      <c r="AT7" s="15">
        <f>AT5/AT4</f>
        <v>0.5489021956087824</v>
      </c>
      <c r="AX7" t="s">
        <v>1444</v>
      </c>
      <c r="AY7">
        <v>50</v>
      </c>
      <c r="BA7" s="67"/>
      <c r="BB7" t="s">
        <v>1437</v>
      </c>
      <c r="BC7">
        <f>COUNTIFS($O$3:$O$1315, "N", $M$3:$M$1315, "OT")</f>
        <v>40</v>
      </c>
      <c r="BF7" s="67"/>
      <c r="BH7" s="2">
        <v>2</v>
      </c>
      <c r="BI7" s="2" cm="1">
        <f t="array" ref="BI7">SUM(--(ABS($F$3:$F$1315 - $J$3:$J$1315) = $BH7))</f>
        <v>128</v>
      </c>
      <c r="BJ7" s="2">
        <f t="shared" si="7"/>
        <v>0.2554890219560878</v>
      </c>
      <c r="BK7" s="2" cm="1">
        <f t="array" ref="BK7">SUM(--(ABS($G$3:$G$1315 - $K$3:$K$1315) = $BH7))</f>
        <v>138</v>
      </c>
      <c r="BL7" s="2">
        <f t="shared" si="8"/>
        <v>0.27544910179640719</v>
      </c>
      <c r="BM7" s="2">
        <f t="shared" si="5"/>
        <v>266</v>
      </c>
      <c r="BN7">
        <f t="shared" si="6"/>
        <v>0.26546906187624753</v>
      </c>
      <c r="BT7" t="s">
        <v>1831</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Row],[HomeTeam]], 1, 0))</f>
        <v>1</v>
      </c>
      <c r="AM8" s="2">
        <f>IF(Table2[[#This Row],[GameIsOver]]=0,0,IF(Table2[[#This Row],[ActualWinner]]=Table2[[#This Row],[AwayTeam]], 1, 0))</f>
        <v>0</v>
      </c>
      <c r="AN8" s="2"/>
      <c r="AX8" t="s">
        <v>1456</v>
      </c>
      <c r="AY8">
        <v>55</v>
      </c>
      <c r="BA8" s="67"/>
      <c r="BB8" t="s">
        <v>1438</v>
      </c>
      <c r="BC8">
        <f>COUNTIFS($O$3:$O$1315, "Y", $M$3:$M$1315, "SO")</f>
        <v>12</v>
      </c>
      <c r="BF8" s="67"/>
      <c r="BH8" s="2">
        <v>3</v>
      </c>
      <c r="BI8" s="2" cm="1">
        <f t="array" ref="BI8">SUM(--(ABS($F$3:$F$1315 - $J$3:$J$1315) = $BH8))</f>
        <v>76</v>
      </c>
      <c r="BJ8" s="2">
        <f t="shared" si="7"/>
        <v>0.15169660678642716</v>
      </c>
      <c r="BK8" s="2" cm="1">
        <f t="array" ref="BK8">SUM(--(ABS($G$3:$G$1315 - $K$3:$K$1315) = $BH8))</f>
        <v>70</v>
      </c>
      <c r="BL8" s="2">
        <f t="shared" si="8"/>
        <v>0.13972055888223553</v>
      </c>
      <c r="BM8" s="2">
        <f t="shared" si="5"/>
        <v>146</v>
      </c>
      <c r="BN8">
        <f t="shared" si="6"/>
        <v>0.14570858283433133</v>
      </c>
      <c r="BT8" t="s">
        <v>1832</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Row],[HomeTeam]], 1, 0))</f>
        <v>0</v>
      </c>
      <c r="AM9" s="2">
        <f>IF(Table2[[#This Row],[GameIsOver]]=0,0,IF(Table2[[#This Row],[ActualWinner]]=Table2[[#This Row],[AwayTeam]], 1, 0))</f>
        <v>1</v>
      </c>
      <c r="AN9" s="2"/>
      <c r="AS9" t="s">
        <v>1764</v>
      </c>
      <c r="AT9" s="30">
        <f>SUMIF($N$3:$N$1315,1, $AC$3:$AC$1315)</f>
        <v>239.00000000000071</v>
      </c>
      <c r="AX9" t="s">
        <v>1457</v>
      </c>
      <c r="AY9">
        <v>40</v>
      </c>
      <c r="BA9" s="67"/>
      <c r="BB9" t="s">
        <v>1439</v>
      </c>
      <c r="BC9">
        <f>COUNTIFS($O$3:$O$1315, "N", $M$3:$M$1315, "SO")</f>
        <v>11</v>
      </c>
      <c r="BF9" s="67"/>
      <c r="BH9" s="2">
        <v>4</v>
      </c>
      <c r="BI9" s="2" cm="1">
        <f t="array" ref="BI9">SUM(--(ABS($F$3:$F$1315 - $J$3:$J$1315) = $BH9))</f>
        <v>41</v>
      </c>
      <c r="BJ9" s="2">
        <f t="shared" si="7"/>
        <v>8.1836327345309379E-2</v>
      </c>
      <c r="BK9" s="2" cm="1">
        <f t="array" ref="BK9">SUM(--(ABS($G$3:$G$1315 - $K$3:$K$1315) = $BH9))</f>
        <v>44</v>
      </c>
      <c r="BL9" s="2">
        <f t="shared" si="8"/>
        <v>8.7824351297405193E-2</v>
      </c>
      <c r="BM9" s="2">
        <f t="shared" si="5"/>
        <v>85</v>
      </c>
      <c r="BN9">
        <f t="shared" si="6"/>
        <v>8.4830339321357279E-2</v>
      </c>
      <c r="BT9" t="s">
        <v>1833</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Row],[HomeTeam]], 1, 0))</f>
        <v>0</v>
      </c>
      <c r="AM10" s="2">
        <f>IF(Table2[[#This Row],[GameIsOver]]=0,0,IF(Table2[[#This Row],[ActualWinner]]=Table2[[#This Row],[AwayTeam]], 1, 0))</f>
        <v>1</v>
      </c>
      <c r="AN10" s="2"/>
      <c r="AS10" t="s">
        <v>1765</v>
      </c>
      <c r="AT10" s="30">
        <f>AT9/$AT$4</f>
        <v>0.47704590818363413</v>
      </c>
      <c r="AX10" t="s">
        <v>1459</v>
      </c>
      <c r="AY10">
        <v>75</v>
      </c>
      <c r="BA10" s="67"/>
      <c r="BF10" s="67"/>
      <c r="BH10" s="2">
        <v>5</v>
      </c>
      <c r="BI10" s="2" cm="1">
        <f t="array" ref="BI10">SUM(--(ABS($F$3:$F$1315 - $J$3:$J$1315) = $BH10))</f>
        <v>14</v>
      </c>
      <c r="BJ10" s="2">
        <f t="shared" si="7"/>
        <v>2.7944111776447105E-2</v>
      </c>
      <c r="BK10" s="2" cm="1">
        <f t="array" ref="BK10">SUM(--(ABS($G$3:$G$1315 - $K$3:$K$1315) = $BH10))</f>
        <v>14</v>
      </c>
      <c r="BL10" s="2">
        <f t="shared" si="8"/>
        <v>2.7944111776447105E-2</v>
      </c>
      <c r="BM10" s="2">
        <f t="shared" si="5"/>
        <v>28</v>
      </c>
      <c r="BN10">
        <f t="shared" si="6"/>
        <v>2.7944111776447105E-2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Row],[HomeTeam]], 1, 0))</f>
        <v>0</v>
      </c>
      <c r="AM11" s="2">
        <f>IF(Table2[[#This Row],[GameIsOver]]=0,0,IF(Table2[[#This Row],[ActualWinner]]=Table2[[#This Row],[AwayTeam]], 1, 0))</f>
        <v>1</v>
      </c>
      <c r="AN11" s="2"/>
      <c r="AQ11" t="s">
        <v>1782</v>
      </c>
      <c r="AS11" t="s">
        <v>1766</v>
      </c>
      <c r="AT11" s="30">
        <f>$AV$11*($AT$5)</f>
        <v>220</v>
      </c>
      <c r="AV11">
        <f>80/100</f>
        <v>0.8</v>
      </c>
      <c r="AX11" t="s">
        <v>1458</v>
      </c>
      <c r="AY11">
        <v>65</v>
      </c>
      <c r="BA11" s="67"/>
      <c r="BB11" s="86" t="str">
        <f>_xlfn.CONCAT(TEXT(BC4+BC6+BC8, "0"),"-",TEXT(BC5, "0"),"-",TEXT(BC7+BC9, "0"))</f>
        <v>275-175-51</v>
      </c>
      <c r="BC11" s="87"/>
      <c r="BD11" t="s">
        <v>1819</v>
      </c>
      <c r="BF11" s="67"/>
      <c r="BH11" s="2">
        <v>6</v>
      </c>
      <c r="BI11" s="2" cm="1">
        <f t="array" ref="BI11">SUM(--(ABS($F$3:$F$1315 - $J$3:$J$1315) = $BH11))</f>
        <v>5</v>
      </c>
      <c r="BJ11" s="2">
        <f t="shared" si="7"/>
        <v>9.9800399201596807E-3</v>
      </c>
      <c r="BK11" s="2" cm="1">
        <f t="array" ref="BK11">SUM(--(ABS($G$3:$G$1315 - $K$3:$K$1315) = $BH11))</f>
        <v>6</v>
      </c>
      <c r="BL11" s="2">
        <f t="shared" si="8"/>
        <v>1.1976047904191617E-2</v>
      </c>
      <c r="BM11" s="2">
        <f t="shared" si="5"/>
        <v>11</v>
      </c>
      <c r="BN11">
        <f t="shared" si="6"/>
        <v>1.0978043912175649E-2</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Row],[HomeTeam]], 1, 0))</f>
        <v>1</v>
      </c>
      <c r="AM12" s="2">
        <f>IF(Table2[[#This Row],[GameIsOver]]=0,0,IF(Table2[[#This Row],[ActualWinner]]=Table2[[#This Row],[AwayTeam]], 1, 0))</f>
        <v>0</v>
      </c>
      <c r="AN12" s="2"/>
      <c r="AS12" t="s">
        <v>1768</v>
      </c>
      <c r="AT12" s="30">
        <f>COUNTIFS($N$3:$N$1315,1, $P$3:$P$1315, "Y")</f>
        <v>89</v>
      </c>
      <c r="AV12">
        <f>10/100</f>
        <v>0.1</v>
      </c>
      <c r="BA12" s="67"/>
      <c r="BB12" s="80" t="str">
        <f>_xlfn.CONCAT(TEXT(BC4, "0"),"-",TEXT(BC5, "0"),"-",TEXT(BC7+BC9+BC6+BC8, "0"))</f>
        <v>225-175-101</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Row],[HomeTeam]], 1, 0))</f>
        <v>1</v>
      </c>
      <c r="AM13" s="2">
        <f>IF(Table2[[#This Row],[GameIsOver]]=0,0,IF(Table2[[#This Row],[ActualWinner]]=Table2[[#This Row],[AwayTeam]], 1, 0))</f>
        <v>0</v>
      </c>
      <c r="AN13" s="2"/>
      <c r="AS13" t="s">
        <v>1767</v>
      </c>
      <c r="AT13" s="30">
        <f>COUNTIFS($N$3:$N$1315,1, $Q$3:$Q$1315, "Y")*$AV$13</f>
        <v>10.100000000000001</v>
      </c>
      <c r="AV13">
        <f>10/100</f>
        <v>0.1</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Row],[HomeTeam]], 1, 0))</f>
        <v>0</v>
      </c>
      <c r="AM14" s="2">
        <f>IF(Table2[[#This Row],[GameIsOver]]=0,0,IF(Table2[[#This Row],[ActualWinner]]=Table2[[#This Row],[AwayTeam]], 1, 0))</f>
        <v>1</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Row],[HomeTeam]], 1, 0))</f>
        <v>1</v>
      </c>
      <c r="AM15" s="2">
        <f>IF(Table2[[#This Row],[GameIsOver]]=0,0,IF(Table2[[#This Row],[ActualWinner]]=Table2[[#This Row],[AwayTeam]], 1, 0))</f>
        <v>0</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Row],[HomeTeam]], 1, 0))</f>
        <v>0</v>
      </c>
      <c r="AM16" s="2">
        <f>IF(Table2[[#This Row],[GameIsOver]]=0,0,IF(Table2[[#This Row],[ActualWinner]]=Table2[[#This Row],[AwayTeam]], 1, 0))</f>
        <v>1</v>
      </c>
      <c r="AN16" s="2"/>
      <c r="BH16" t="s">
        <v>1809</v>
      </c>
      <c r="BI16" s="79">
        <f>((BH5*BJ5)+(BJ6*BH6)+(BJ7*BH7)+(BJ8*BH8)+(BJ9*BH9)+(BJ10*BH10)+(BJ11*BH11)+(BJ12*BH12)+(BJ13*BH13)+(BJ14*BH14)+(BJ15*BH15))</f>
        <v>1.8263473053892214</v>
      </c>
      <c r="BJ16" s="79"/>
      <c r="BK16" s="79">
        <f>((BH5*BL5)+(BL6*BH6)+(BL7*BH7)+(BL8*BH8)+(BL9*BH9)+(BL10*BH10)+(BL11*BH11)+(BL12*BH12)+(BL13*BH13)+(BL14*BH14)+(BL15*BH15))</f>
        <v>1.8263473053892212</v>
      </c>
      <c r="BL16" s="79"/>
      <c r="BN16">
        <f>((BH5*BN5)+(BN6*BH6)+(BN7*BH7)+(BN8*BH8)+(BN9*BH9)+(BN10*BH10)+(BN11*BH11)+(BN12*BH12)+(BN13*BH13)+(BN14*BH14)+(BN15*BH15))</f>
        <v>1.8263473053892216</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Row],[HomeTeam]], 1, 0))</f>
        <v>0</v>
      </c>
      <c r="AM17" s="2">
        <f>IF(Table2[[#This Row],[GameIsOver]]=0,0,IF(Table2[[#This Row],[ActualWinner]]=Table2[[#This Row],[AwayTeam]], 1, 0))</f>
        <v>1</v>
      </c>
      <c r="AN17" s="2"/>
      <c r="AS17" t="s">
        <v>1764</v>
      </c>
      <c r="AT17" s="30">
        <f>SUMIF($N$3:$N$1315,1, $AD$3:$AD$1315)</f>
        <v>247.32000000000085</v>
      </c>
      <c r="AX17" t="s">
        <v>1483</v>
      </c>
      <c r="AY17">
        <f>SUM(AY3:AY16)</f>
        <v>535</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Row],[HomeTeam]], 1, 0))</f>
        <v>0</v>
      </c>
      <c r="AM18" s="2">
        <f>IF(Table2[[#This Row],[GameIsOver]]=0,0,IF(Table2[[#This Row],[ActualWinner]]=Table2[[#This Row],[AwayTeam]], 1, 0))</f>
        <v>1</v>
      </c>
      <c r="AN18" s="2"/>
      <c r="AS18" t="s">
        <v>1765</v>
      </c>
      <c r="AT18" s="30">
        <f>AT17/$AT$4</f>
        <v>0.49365269461078015</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Row],[HomeTeam]], 1, 0))</f>
        <v>0</v>
      </c>
      <c r="AM19" s="2">
        <f>IF(Table2[[#This Row],[GameIsOver]]=0,0,IF(Table2[[#This Row],[ActualWinner]]=Table2[[#This Row],[AwayTeam]], 1, 0))</f>
        <v>1</v>
      </c>
      <c r="AN19" s="2"/>
      <c r="AQ19" t="s">
        <v>1783</v>
      </c>
      <c r="AS19" t="s">
        <v>1784</v>
      </c>
      <c r="AT19" s="30">
        <f>COUNTIFS($I$3:$I$1315,"OT",$M$3:$M$1315,"OT",$O$3:$O$1315,"N")</f>
        <v>6</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Row],[HomeTeam]], 1, 0))</f>
        <v>1</v>
      </c>
      <c r="AM20" s="2">
        <f>IF(Table2[[#This Row],[GameIsOver]]=0,0,IF(Table2[[#This Row],[ActualWinner]]=Table2[[#This Row],[AwayTeam]], 1, 0))</f>
        <v>0</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Row],[HomeTeam]], 1, 0))</f>
        <v>0</v>
      </c>
      <c r="AM21" s="2">
        <f>IF(Table2[[#This Row],[GameIsOver]]=0,0,IF(Table2[[#This Row],[ActualWinner]]=Table2[[#This Row],[AwayTeam]], 1, 0))</f>
        <v>1</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Row],[HomeTeam]], 1, 0))</f>
        <v>0</v>
      </c>
      <c r="AM22" s="2">
        <f>IF(Table2[[#This Row],[GameIsOver]]=0,0,IF(Table2[[#This Row],[ActualWinner]]=Table2[[#This Row],[AwayTeam]], 1, 0))</f>
        <v>1</v>
      </c>
      <c r="AN22" s="2"/>
      <c r="AS22" t="s">
        <v>1787</v>
      </c>
      <c r="AT22">
        <f>COUNTIFS($I$3:$I$1315,"SO",$M$3:$M$1315,"OT",$O$3:$O$1315,"N")</f>
        <v>4</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Row],[HomeTeam]], 1, 0))</f>
        <v>1</v>
      </c>
      <c r="AM23" s="2">
        <f>IF(Table2[[#This Row],[GameIsOver]]=0,0,IF(Table2[[#This Row],[ActualWinner]]=Table2[[#This Row],[AwayTeam]], 1, 0))</f>
        <v>0</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Row],[HomeTeam]], 1, 0))</f>
        <v>0</v>
      </c>
      <c r="AM24" s="2">
        <f>IF(Table2[[#This Row],[GameIsOver]]=0,0,IF(Table2[[#This Row],[ActualWinner]]=Table2[[#This Row],[AwayTeam]], 1, 0))</f>
        <v>1</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Row],[HomeTeam]], 1, 0))</f>
        <v>1</v>
      </c>
      <c r="AM25" s="2">
        <f>IF(Table2[[#This Row],[GameIsOver]]=0,0,IF(Table2[[#This Row],[ActualWinner]]=Table2[[#This Row],[AwayTeam]], 1, 0))</f>
        <v>0</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Row],[HomeTeam]], 1, 0))</f>
        <v>1</v>
      </c>
      <c r="AM26" s="2">
        <f>IF(Table2[[#This Row],[GameIsOver]]=0,0,IF(Table2[[#This Row],[ActualWinner]]=Table2[[#This Row],[AwayTeam]], 1, 0))</f>
        <v>0</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Row],[HomeTeam]], 1, 0))</f>
        <v>1</v>
      </c>
      <c r="AM27" s="2">
        <f>IF(Table2[[#This Row],[GameIsOver]]=0,0,IF(Table2[[#This Row],[ActualWinner]]=Table2[[#This Row],[AwayTeam]], 1, 0))</f>
        <v>0</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Row],[HomeTeam]], 1, 0))</f>
        <v>1</v>
      </c>
      <c r="AM28" s="2">
        <f>IF(Table2[[#This Row],[GameIsOver]]=0,0,IF(Table2[[#This Row],[ActualWinner]]=Table2[[#This Row],[AwayTeam]], 1, 0))</f>
        <v>0</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Row],[HomeTeam]], 1, 0))</f>
        <v>1</v>
      </c>
      <c r="AM29" s="2">
        <f>IF(Table2[[#This Row],[GameIsOver]]=0,0,IF(Table2[[#This Row],[ActualWinner]]=Table2[[#This Row],[AwayTeam]], 1, 0))</f>
        <v>0</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Row],[HomeTeam]], 1, 0))</f>
        <v>1</v>
      </c>
      <c r="AM30" s="2">
        <f>IF(Table2[[#This Row],[GameIsOver]]=0,0,IF(Table2[[#This Row],[ActualWinner]]=Table2[[#This Row],[AwayTeam]], 1, 0))</f>
        <v>0</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Row],[HomeTeam]], 1, 0))</f>
        <v>0</v>
      </c>
      <c r="AM31" s="2">
        <f>IF(Table2[[#This Row],[GameIsOver]]=0,0,IF(Table2[[#This Row],[ActualWinner]]=Table2[[#This Row],[AwayTeam]],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Row],[HomeTeam]], 1, 0))</f>
        <v>0</v>
      </c>
      <c r="AM32" s="2">
        <f>IF(Table2[[#This Row],[GameIsOver]]=0,0,IF(Table2[[#This Row],[ActualWinner]]=Table2[[#This Row],[AwayTeam]], 1, 0))</f>
        <v>1</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Row],[HomeTeam]], 1, 0))</f>
        <v>0</v>
      </c>
      <c r="AM33" s="2">
        <f>IF(Table2[[#This Row],[GameIsOver]]=0,0,IF(Table2[[#This Row],[ActualWinner]]=Table2[[#This Row],[AwayTeam]], 1, 0))</f>
        <v>1</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Row],[HomeTeam]], 1, 0))</f>
        <v>1</v>
      </c>
      <c r="AM34" s="2">
        <f>IF(Table2[[#This Row],[GameIsOver]]=0,0,IF(Table2[[#This Row],[ActualWinner]]=Table2[[#This Row],[AwayTeam]], 1, 0))</f>
        <v>0</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Row],[HomeTeam]], 1, 0))</f>
        <v>0</v>
      </c>
      <c r="AM35" s="2">
        <f>IF(Table2[[#This Row],[GameIsOver]]=0,0,IF(Table2[[#This Row],[ActualWinner]]=Table2[[#This Row],[AwayTeam]], 1, 0))</f>
        <v>1</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Row],[HomeTeam]], 1, 0))</f>
        <v>0</v>
      </c>
      <c r="AM36" s="2">
        <f>IF(Table2[[#This Row],[GameIsOver]]=0,0,IF(Table2[[#This Row],[ActualWinner]]=Table2[[#This Row],[AwayTeam]], 1, 0))</f>
        <v>1</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Row],[HomeTeam]], 1, 0))</f>
        <v>1</v>
      </c>
      <c r="AM37" s="2">
        <f>IF(Table2[[#This Row],[GameIsOver]]=0,0,IF(Table2[[#This Row],[ActualWinner]]=Table2[[#This Row],[AwayTeam]], 1, 0))</f>
        <v>0</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Row],[HomeTeam]], 1, 0))</f>
        <v>0</v>
      </c>
      <c r="AM38" s="2">
        <f>IF(Table2[[#This Row],[GameIsOver]]=0,0,IF(Table2[[#This Row],[ActualWinner]]=Table2[[#This Row],[AwayTeam]], 1, 0))</f>
        <v>1</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Row],[HomeTeam]], 1, 0))</f>
        <v>0</v>
      </c>
      <c r="AM39" s="2">
        <f>IF(Table2[[#This Row],[GameIsOver]]=0,0,IF(Table2[[#This Row],[ActualWinner]]=Table2[[#This Row],[AwayTeam]], 1, 0))</f>
        <v>1</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Row],[HomeTeam]], 1, 0))</f>
        <v>1</v>
      </c>
      <c r="AM40" s="2">
        <f>IF(Table2[[#This Row],[GameIsOver]]=0,0,IF(Table2[[#This Row],[ActualWinner]]=Table2[[#This Row],[AwayTeam]], 1, 0))</f>
        <v>0</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Row],[HomeTeam]], 1, 0))</f>
        <v>1</v>
      </c>
      <c r="AM41" s="2">
        <f>IF(Table2[[#This Row],[GameIsOver]]=0,0,IF(Table2[[#This Row],[ActualWinner]]=Table2[[#This Row],[AwayTeam]], 1, 0))</f>
        <v>0</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Row],[HomeTeam]], 1, 0))</f>
        <v>0</v>
      </c>
      <c r="AM42" s="2">
        <f>IF(Table2[[#This Row],[GameIsOver]]=0,0,IF(Table2[[#This Row],[ActualWinner]]=Table2[[#This Row],[AwayTeam]], 1, 0))</f>
        <v>1</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Row],[HomeTeam]], 1, 0))</f>
        <v>1</v>
      </c>
      <c r="AM43" s="2">
        <f>IF(Table2[[#This Row],[GameIsOver]]=0,0,IF(Table2[[#This Row],[ActualWinner]]=Table2[[#This Row],[AwayTeam]], 1, 0))</f>
        <v>0</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Row],[HomeTeam]], 1, 0))</f>
        <v>0</v>
      </c>
      <c r="AM44" s="2">
        <f>IF(Table2[[#This Row],[GameIsOver]]=0,0,IF(Table2[[#This Row],[ActualWinner]]=Table2[[#This Row],[AwayTeam]], 1, 0))</f>
        <v>1</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Row],[HomeTeam]], 1, 0))</f>
        <v>1</v>
      </c>
      <c r="AM45" s="2">
        <f>IF(Table2[[#This Row],[GameIsOver]]=0,0,IF(Table2[[#This Row],[ActualWinner]]=Table2[[#This Row],[AwayTeam]], 1, 0))</f>
        <v>0</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Row],[HomeTeam]], 1, 0))</f>
        <v>1</v>
      </c>
      <c r="AM46" s="2">
        <f>IF(Table2[[#This Row],[GameIsOver]]=0,0,IF(Table2[[#This Row],[ActualWinner]]=Table2[[#This Row],[AwayTeam]], 1, 0))</f>
        <v>0</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Row],[HomeTeam]], 1, 0))</f>
        <v>1</v>
      </c>
      <c r="AM47" s="2">
        <f>IF(Table2[[#This Row],[GameIsOver]]=0,0,IF(Table2[[#This Row],[ActualWinner]]=Table2[[#This Row],[AwayTeam]], 1, 0))</f>
        <v>0</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Row],[HomeTeam]], 1, 0))</f>
        <v>0</v>
      </c>
      <c r="AM48" s="2">
        <f>IF(Table2[[#This Row],[GameIsOver]]=0,0,IF(Table2[[#This Row],[ActualWinner]]=Table2[[#This Row],[AwayTeam]], 1, 0))</f>
        <v>1</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Row],[HomeTeam]], 1, 0))</f>
        <v>0</v>
      </c>
      <c r="AM49" s="2">
        <f>IF(Table2[[#This Row],[GameIsOver]]=0,0,IF(Table2[[#This Row],[ActualWinner]]=Table2[[#This Row],[AwayTeam]], 1, 0))</f>
        <v>1</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Row],[HomeTeam]], 1, 0))</f>
        <v>1</v>
      </c>
      <c r="AM50" s="2">
        <f>IF(Table2[[#This Row],[GameIsOver]]=0,0,IF(Table2[[#This Row],[ActualWinner]]=Table2[[#This Row],[AwayTeam]], 1, 0))</f>
        <v>0</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Row],[HomeTeam]], 1, 0))</f>
        <v>1</v>
      </c>
      <c r="AM51" s="2">
        <f>IF(Table2[[#This Row],[GameIsOver]]=0,0,IF(Table2[[#This Row],[ActualWinner]]=Table2[[#This Row],[AwayTeam]], 1, 0))</f>
        <v>0</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Row],[HomeTeam]], 1, 0))</f>
        <v>1</v>
      </c>
      <c r="AM52" s="2">
        <f>IF(Table2[[#This Row],[GameIsOver]]=0,0,IF(Table2[[#This Row],[ActualWinner]]=Table2[[#This Row],[AwayTeam]], 1, 0))</f>
        <v>0</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Row],[HomeTeam]], 1, 0))</f>
        <v>0</v>
      </c>
      <c r="AM53" s="2">
        <f>IF(Table2[[#This Row],[GameIsOver]]=0,0,IF(Table2[[#This Row],[ActualWinner]]=Table2[[#This Row],[AwayTeam]], 1, 0))</f>
        <v>1</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Row],[HomeTeam]], 1, 0))</f>
        <v>0</v>
      </c>
      <c r="AM54" s="2">
        <f>IF(Table2[[#This Row],[GameIsOver]]=0,0,IF(Table2[[#This Row],[ActualWinner]]=Table2[[#This Row],[AwayTeam]], 1, 0))</f>
        <v>1</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Row],[HomeTeam]], 1, 0))</f>
        <v>0</v>
      </c>
      <c r="AM55" s="2">
        <f>IF(Table2[[#This Row],[GameIsOver]]=0,0,IF(Table2[[#This Row],[ActualWinner]]=Table2[[#This Row],[AwayTeam]], 1, 0))</f>
        <v>1</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Row],[HomeTeam]], 1, 0))</f>
        <v>1</v>
      </c>
      <c r="AM56" s="2">
        <f>IF(Table2[[#This Row],[GameIsOver]]=0,0,IF(Table2[[#This Row],[ActualWinner]]=Table2[[#This Row],[AwayTeam]], 1, 0))</f>
        <v>0</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Row],[HomeTeam]], 1, 0))</f>
        <v>1</v>
      </c>
      <c r="AM57" s="2">
        <f>IF(Table2[[#This Row],[GameIsOver]]=0,0,IF(Table2[[#This Row],[ActualWinner]]=Table2[[#This Row],[AwayTeam]], 1, 0))</f>
        <v>0</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Row],[HomeTeam]], 1, 0))</f>
        <v>1</v>
      </c>
      <c r="AM58" s="2">
        <f>IF(Table2[[#This Row],[GameIsOver]]=0,0,IF(Table2[[#This Row],[ActualWinner]]=Table2[[#This Row],[AwayTeam]], 1, 0))</f>
        <v>0</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Row],[HomeTeam]], 1, 0))</f>
        <v>1</v>
      </c>
      <c r="AM59" s="2">
        <f>IF(Table2[[#This Row],[GameIsOver]]=0,0,IF(Table2[[#This Row],[ActualWinner]]=Table2[[#This Row],[AwayTeam]], 1, 0))</f>
        <v>0</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Row],[HomeTeam]], 1, 0))</f>
        <v>1</v>
      </c>
      <c r="AM60" s="2">
        <f>IF(Table2[[#This Row],[GameIsOver]]=0,0,IF(Table2[[#This Row],[ActualWinner]]=Table2[[#This Row],[AwayTeam]], 1, 0))</f>
        <v>0</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Row],[HomeTeam]], 1, 0))</f>
        <v>0</v>
      </c>
      <c r="AM61" s="2">
        <f>IF(Table2[[#This Row],[GameIsOver]]=0,0,IF(Table2[[#This Row],[ActualWinner]]=Table2[[#This Row],[AwayTeam]], 1, 0))</f>
        <v>1</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Row],[HomeTeam]], 1, 0))</f>
        <v>1</v>
      </c>
      <c r="AM62" s="2">
        <f>IF(Table2[[#This Row],[GameIsOver]]=0,0,IF(Table2[[#This Row],[ActualWinner]]=Table2[[#This Row],[AwayTeam]], 1, 0))</f>
        <v>0</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Row],[HomeTeam]], 1, 0))</f>
        <v>0</v>
      </c>
      <c r="AM63" s="2">
        <f>IF(Table2[[#This Row],[GameIsOver]]=0,0,IF(Table2[[#This Row],[ActualWinner]]=Table2[[#This Row],[AwayTeam]], 1, 0))</f>
        <v>1</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Row],[HomeTeam]], 1, 0))</f>
        <v>0</v>
      </c>
      <c r="AM64" s="2">
        <f>IF(Table2[[#This Row],[GameIsOver]]=0,0,IF(Table2[[#This Row],[ActualWinner]]=Table2[[#This Row],[AwayTeam]], 1, 0))</f>
        <v>1</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Row],[HomeTeam]], 1, 0))</f>
        <v>0</v>
      </c>
      <c r="AM65" s="2">
        <f>IF(Table2[[#This Row],[GameIsOver]]=0,0,IF(Table2[[#This Row],[ActualWinner]]=Table2[[#This Row],[AwayTeam]], 1, 0))</f>
        <v>1</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Row],[HomeTeam]], 1, 0))</f>
        <v>1</v>
      </c>
      <c r="AM66" s="2">
        <f>IF(Table2[[#This Row],[GameIsOver]]=0,0,IF(Table2[[#This Row],[ActualWinner]]=Table2[[#This Row],[AwayTeam]], 1, 0))</f>
        <v>0</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Row],[HomeTeam]], 1, 0))</f>
        <v>0</v>
      </c>
      <c r="AM67" s="2">
        <f>IF(Table2[[#This Row],[GameIsOver]]=0,0,IF(Table2[[#This Row],[ActualWinner]]=Table2[[#This Row],[AwayTeam]], 1, 0))</f>
        <v>1</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Row],[HomeTeam]], 1, 0))</f>
        <v>1</v>
      </c>
      <c r="AM68" s="2">
        <f>IF(Table2[[#This Row],[GameIsOver]]=0,0,IF(Table2[[#This Row],[ActualWinner]]=Table2[[#This Row],[AwayTeam]], 1, 0))</f>
        <v>0</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Row],[HomeTeam]], 1, 0))</f>
        <v>1</v>
      </c>
      <c r="AM69" s="2">
        <f>IF(Table2[[#This Row],[GameIsOver]]=0,0,IF(Table2[[#This Row],[ActualWinner]]=Table2[[#This Row],[AwayTeam]], 1, 0))</f>
        <v>0</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Row],[HomeTeam]], 1, 0))</f>
        <v>1</v>
      </c>
      <c r="AM70" s="2">
        <f>IF(Table2[[#This Row],[GameIsOver]]=0,0,IF(Table2[[#This Row],[ActualWinner]]=Table2[[#This Row],[AwayTeam]], 1, 0))</f>
        <v>0</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Row],[HomeTeam]], 1, 0))</f>
        <v>0</v>
      </c>
      <c r="AM71" s="2">
        <f>IF(Table2[[#This Row],[GameIsOver]]=0,0,IF(Table2[[#This Row],[ActualWinner]]=Table2[[#This Row],[AwayTeam]], 1, 0))</f>
        <v>1</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Row],[HomeTeam]], 1, 0))</f>
        <v>1</v>
      </c>
      <c r="AM72" s="2">
        <f>IF(Table2[[#This Row],[GameIsOver]]=0,0,IF(Table2[[#This Row],[ActualWinner]]=Table2[[#This Row],[AwayTeam]], 1, 0))</f>
        <v>0</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Row],[HomeTeam]], 1, 0))</f>
        <v>1</v>
      </c>
      <c r="AM73" s="2">
        <f>IF(Table2[[#This Row],[GameIsOver]]=0,0,IF(Table2[[#This Row],[ActualWinner]]=Table2[[#This Row],[AwayTeam]], 1, 0))</f>
        <v>0</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Row],[HomeTeam]], 1, 0))</f>
        <v>0</v>
      </c>
      <c r="AM74" s="2">
        <f>IF(Table2[[#This Row],[GameIsOver]]=0,0,IF(Table2[[#This Row],[ActualWinner]]=Table2[[#This Row],[AwayTeam]], 1, 0))</f>
        <v>1</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Row],[HomeTeam]], 1, 0))</f>
        <v>1</v>
      </c>
      <c r="AM75" s="2">
        <f>IF(Table2[[#This Row],[GameIsOver]]=0,0,IF(Table2[[#This Row],[ActualWinner]]=Table2[[#This Row],[AwayTeam]], 1, 0))</f>
        <v>0</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Row],[HomeTeam]], 1, 0))</f>
        <v>1</v>
      </c>
      <c r="AM76" s="2">
        <f>IF(Table2[[#This Row],[GameIsOver]]=0,0,IF(Table2[[#This Row],[ActualWinner]]=Table2[[#This Row],[AwayTeam]], 1, 0))</f>
        <v>0</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Row],[HomeTeam]], 1, 0))</f>
        <v>1</v>
      </c>
      <c r="AM77" s="2">
        <f>IF(Table2[[#This Row],[GameIsOver]]=0,0,IF(Table2[[#This Row],[ActualWinner]]=Table2[[#This Row],[AwayTeam]], 1, 0))</f>
        <v>0</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Row],[HomeTeam]], 1, 0))</f>
        <v>0</v>
      </c>
      <c r="AM78" s="2">
        <f>IF(Table2[[#This Row],[GameIsOver]]=0,0,IF(Table2[[#This Row],[ActualWinner]]=Table2[[#This Row],[AwayTeam]], 1, 0))</f>
        <v>1</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Row],[HomeTeam]], 1, 0))</f>
        <v>1</v>
      </c>
      <c r="AM79" s="2">
        <f>IF(Table2[[#This Row],[GameIsOver]]=0,0,IF(Table2[[#This Row],[ActualWinner]]=Table2[[#This Row],[AwayTeam]], 1, 0))</f>
        <v>0</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Row],[HomeTeam]], 1, 0))</f>
        <v>1</v>
      </c>
      <c r="AM80" s="2">
        <f>IF(Table2[[#This Row],[GameIsOver]]=0,0,IF(Table2[[#This Row],[ActualWinner]]=Table2[[#This Row],[AwayTeam]], 1, 0))</f>
        <v>0</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Row],[HomeTeam]], 1, 0))</f>
        <v>0</v>
      </c>
      <c r="AM81" s="2">
        <f>IF(Table2[[#This Row],[GameIsOver]]=0,0,IF(Table2[[#This Row],[ActualWinner]]=Table2[[#This Row],[AwayTeam]], 1, 0))</f>
        <v>1</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Row],[HomeTeam]], 1, 0))</f>
        <v>0</v>
      </c>
      <c r="AM82" s="2">
        <f>IF(Table2[[#This Row],[GameIsOver]]=0,0,IF(Table2[[#This Row],[ActualWinner]]=Table2[[#This Row],[AwayTeam]], 1, 0))</f>
        <v>1</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Row],[HomeTeam]], 1, 0))</f>
        <v>1</v>
      </c>
      <c r="AM83" s="2">
        <f>IF(Table2[[#This Row],[GameIsOver]]=0,0,IF(Table2[[#This Row],[ActualWinner]]=Table2[[#This Row],[AwayTeam]], 1, 0))</f>
        <v>0</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Row],[HomeTeam]], 1, 0))</f>
        <v>0</v>
      </c>
      <c r="AM84" s="2">
        <f>IF(Table2[[#This Row],[GameIsOver]]=0,0,IF(Table2[[#This Row],[ActualWinner]]=Table2[[#This Row],[AwayTeam]], 1, 0))</f>
        <v>1</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Row],[HomeTeam]], 1, 0))</f>
        <v>0</v>
      </c>
      <c r="AM85" s="2">
        <f>IF(Table2[[#This Row],[GameIsOver]]=0,0,IF(Table2[[#This Row],[ActualWinner]]=Table2[[#This Row],[AwayTeam]], 1, 0))</f>
        <v>1</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Row],[HomeTeam]], 1, 0))</f>
        <v>1</v>
      </c>
      <c r="AM86" s="2">
        <f>IF(Table2[[#This Row],[GameIsOver]]=0,0,IF(Table2[[#This Row],[ActualWinner]]=Table2[[#This Row],[AwayTeam]], 1, 0))</f>
        <v>0</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Row],[HomeTeam]], 1, 0))</f>
        <v>0</v>
      </c>
      <c r="AM87" s="2">
        <f>IF(Table2[[#This Row],[GameIsOver]]=0,0,IF(Table2[[#This Row],[ActualWinner]]=Table2[[#This Row],[AwayTeam]], 1, 0))</f>
        <v>1</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Row],[HomeTeam]], 1, 0))</f>
        <v>1</v>
      </c>
      <c r="AM88" s="2">
        <f>IF(Table2[[#This Row],[GameIsOver]]=0,0,IF(Table2[[#This Row],[ActualWinner]]=Table2[[#This Row],[AwayTeam]], 1, 0))</f>
        <v>0</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Row],[HomeTeam]], 1, 0))</f>
        <v>1</v>
      </c>
      <c r="AM89" s="2">
        <f>IF(Table2[[#This Row],[GameIsOver]]=0,0,IF(Table2[[#This Row],[ActualWinner]]=Table2[[#This Row],[AwayTeam]], 1, 0))</f>
        <v>0</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Row],[HomeTeam]], 1, 0))</f>
        <v>1</v>
      </c>
      <c r="AM90" s="2">
        <f>IF(Table2[[#This Row],[GameIsOver]]=0,0,IF(Table2[[#This Row],[ActualWinner]]=Table2[[#This Row],[AwayTeam]], 1, 0))</f>
        <v>0</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Row],[HomeTeam]], 1, 0))</f>
        <v>0</v>
      </c>
      <c r="AM91" s="2">
        <f>IF(Table2[[#This Row],[GameIsOver]]=0,0,IF(Table2[[#This Row],[ActualWinner]]=Table2[[#This Row],[AwayTeam]], 1, 0))</f>
        <v>1</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Row],[HomeTeam]], 1, 0))</f>
        <v>0</v>
      </c>
      <c r="AM92" s="2">
        <f>IF(Table2[[#This Row],[GameIsOver]]=0,0,IF(Table2[[#This Row],[ActualWinner]]=Table2[[#This Row],[AwayTeam]], 1, 0))</f>
        <v>1</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Row],[HomeTeam]], 1, 0))</f>
        <v>1</v>
      </c>
      <c r="AM93" s="2">
        <f>IF(Table2[[#This Row],[GameIsOver]]=0,0,IF(Table2[[#This Row],[ActualWinner]]=Table2[[#This Row],[AwayTeam]], 1, 0))</f>
        <v>0</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Row],[HomeTeam]], 1, 0))</f>
        <v>0</v>
      </c>
      <c r="AM94" s="2">
        <f>IF(Table2[[#This Row],[GameIsOver]]=0,0,IF(Table2[[#This Row],[ActualWinner]]=Table2[[#This Row],[AwayTeam]], 1, 0))</f>
        <v>1</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Row],[HomeTeam]], 1, 0))</f>
        <v>0</v>
      </c>
      <c r="AM95" s="2">
        <f>IF(Table2[[#This Row],[GameIsOver]]=0,0,IF(Table2[[#This Row],[ActualWinner]]=Table2[[#This Row],[AwayTeam]], 1, 0))</f>
        <v>1</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Row],[HomeTeam]], 1, 0))</f>
        <v>0</v>
      </c>
      <c r="AM96" s="2">
        <f>IF(Table2[[#This Row],[GameIsOver]]=0,0,IF(Table2[[#This Row],[ActualWinner]]=Table2[[#This Row],[AwayTeam]], 1, 0))</f>
        <v>1</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Row],[HomeTeam]], 1, 0))</f>
        <v>1</v>
      </c>
      <c r="AM97" s="2">
        <f>IF(Table2[[#This Row],[GameIsOver]]=0,0,IF(Table2[[#This Row],[ActualWinner]]=Table2[[#This Row],[AwayTeam]], 1, 0))</f>
        <v>0</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Row],[HomeTeam]], 1, 0))</f>
        <v>0</v>
      </c>
      <c r="AM98" s="2">
        <f>IF(Table2[[#This Row],[GameIsOver]]=0,0,IF(Table2[[#This Row],[ActualWinner]]=Table2[[#This Row],[AwayTeam]], 1, 0))</f>
        <v>1</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Row],[HomeTeam]], 1, 0))</f>
        <v>1</v>
      </c>
      <c r="AM99" s="2">
        <f>IF(Table2[[#This Row],[GameIsOver]]=0,0,IF(Table2[[#This Row],[ActualWinner]]=Table2[[#This Row],[AwayTeam]], 1, 0))</f>
        <v>0</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Row],[HomeTeam]], 1, 0))</f>
        <v>0</v>
      </c>
      <c r="AM100" s="2">
        <f>IF(Table2[[#This Row],[GameIsOver]]=0,0,IF(Table2[[#This Row],[ActualWinner]]=Table2[[#This Row],[AwayTeam]], 1, 0))</f>
        <v>1</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Row],[HomeTeam]], 1, 0))</f>
        <v>0</v>
      </c>
      <c r="AM101" s="2">
        <f>IF(Table2[[#This Row],[GameIsOver]]=0,0,IF(Table2[[#This Row],[ActualWinner]]=Table2[[#This Row],[AwayTeam]], 1, 0))</f>
        <v>1</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Row],[HomeTeam]], 1, 0))</f>
        <v>0</v>
      </c>
      <c r="AM102" s="2">
        <f>IF(Table2[[#This Row],[GameIsOver]]=0,0,IF(Table2[[#This Row],[ActualWinner]]=Table2[[#This Row],[AwayTeam]], 1, 0))</f>
        <v>1</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Row],[HomeTeam]], 1, 0))</f>
        <v>1</v>
      </c>
      <c r="AM103" s="2">
        <f>IF(Table2[[#This Row],[GameIsOver]]=0,0,IF(Table2[[#This Row],[ActualWinner]]=Table2[[#This Row],[AwayTeam]], 1, 0))</f>
        <v>0</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Row],[HomeTeam]], 1, 0))</f>
        <v>1</v>
      </c>
      <c r="AM104" s="2">
        <f>IF(Table2[[#This Row],[GameIsOver]]=0,0,IF(Table2[[#This Row],[ActualWinner]]=Table2[[#This Row],[AwayTeam]], 1, 0))</f>
        <v>0</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Row],[HomeTeam]], 1, 0))</f>
        <v>0</v>
      </c>
      <c r="AM105" s="2">
        <f>IF(Table2[[#This Row],[GameIsOver]]=0,0,IF(Table2[[#This Row],[ActualWinner]]=Table2[[#This Row],[AwayTeam]], 1, 0))</f>
        <v>1</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Row],[HomeTeam]], 1, 0))</f>
        <v>0</v>
      </c>
      <c r="AM106" s="2">
        <f>IF(Table2[[#This Row],[GameIsOver]]=0,0,IF(Table2[[#This Row],[ActualWinner]]=Table2[[#This Row],[AwayTeam]], 1, 0))</f>
        <v>1</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Row],[HomeTeam]], 1, 0))</f>
        <v>1</v>
      </c>
      <c r="AM107" s="2">
        <f>IF(Table2[[#This Row],[GameIsOver]]=0,0,IF(Table2[[#This Row],[ActualWinner]]=Table2[[#This Row],[AwayTeam]], 1, 0))</f>
        <v>0</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Row],[HomeTeam]], 1, 0))</f>
        <v>0</v>
      </c>
      <c r="AM108" s="2">
        <f>IF(Table2[[#This Row],[GameIsOver]]=0,0,IF(Table2[[#This Row],[ActualWinner]]=Table2[[#This Row],[AwayTeam]], 1, 0))</f>
        <v>1</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Row],[HomeTeam]], 1, 0))</f>
        <v>1</v>
      </c>
      <c r="AM109" s="2">
        <f>IF(Table2[[#This Row],[GameIsOver]]=0,0,IF(Table2[[#This Row],[ActualWinner]]=Table2[[#This Row],[AwayTeam]], 1, 0))</f>
        <v>0</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Row],[HomeTeam]], 1, 0))</f>
        <v>1</v>
      </c>
      <c r="AM110" s="2">
        <f>IF(Table2[[#This Row],[GameIsOver]]=0,0,IF(Table2[[#This Row],[ActualWinner]]=Table2[[#This Row],[AwayTeam]], 1, 0))</f>
        <v>0</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Row],[HomeTeam]], 1, 0))</f>
        <v>0</v>
      </c>
      <c r="AM111" s="2">
        <f>IF(Table2[[#This Row],[GameIsOver]]=0,0,IF(Table2[[#This Row],[ActualWinner]]=Table2[[#This Row],[AwayTeam]], 1, 0))</f>
        <v>1</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Row],[HomeTeam]], 1, 0))</f>
        <v>0</v>
      </c>
      <c r="AM112" s="2">
        <f>IF(Table2[[#This Row],[GameIsOver]]=0,0,IF(Table2[[#This Row],[ActualWinner]]=Table2[[#This Row],[AwayTeam]], 1, 0))</f>
        <v>1</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Row],[HomeTeam]], 1, 0))</f>
        <v>1</v>
      </c>
      <c r="AM113" s="2">
        <f>IF(Table2[[#This Row],[GameIsOver]]=0,0,IF(Table2[[#This Row],[ActualWinner]]=Table2[[#This Row],[AwayTeam]], 1, 0))</f>
        <v>0</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Row],[HomeTeam]], 1, 0))</f>
        <v>0</v>
      </c>
      <c r="AM114" s="2">
        <f>IF(Table2[[#This Row],[GameIsOver]]=0,0,IF(Table2[[#This Row],[ActualWinner]]=Table2[[#This Row],[AwayTeam]], 1, 0))</f>
        <v>1</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Row],[HomeTeam]], 1, 0))</f>
        <v>0</v>
      </c>
      <c r="AM115" s="2">
        <f>IF(Table2[[#This Row],[GameIsOver]]=0,0,IF(Table2[[#This Row],[ActualWinner]]=Table2[[#This Row],[AwayTeam]], 1, 0))</f>
        <v>1</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Row],[HomeTeam]], 1, 0))</f>
        <v>0</v>
      </c>
      <c r="AM116" s="2">
        <f>IF(Table2[[#This Row],[GameIsOver]]=0,0,IF(Table2[[#This Row],[ActualWinner]]=Table2[[#This Row],[AwayTeam]], 1, 0))</f>
        <v>1</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Row],[HomeTeam]], 1, 0))</f>
        <v>0</v>
      </c>
      <c r="AM117" s="2">
        <f>IF(Table2[[#This Row],[GameIsOver]]=0,0,IF(Table2[[#This Row],[ActualWinner]]=Table2[[#This Row],[AwayTeam]], 1, 0))</f>
        <v>1</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Row],[HomeTeam]], 1, 0))</f>
        <v>0</v>
      </c>
      <c r="AM118" s="2">
        <f>IF(Table2[[#This Row],[GameIsOver]]=0,0,IF(Table2[[#This Row],[ActualWinner]]=Table2[[#This Row],[AwayTeam]], 1, 0))</f>
        <v>1</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Row],[HomeTeam]], 1, 0))</f>
        <v>1</v>
      </c>
      <c r="AM119" s="2">
        <f>IF(Table2[[#This Row],[GameIsOver]]=0,0,IF(Table2[[#This Row],[ActualWinner]]=Table2[[#This Row],[AwayTeam]], 1, 0))</f>
        <v>0</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Row],[HomeTeam]], 1, 0))</f>
        <v>1</v>
      </c>
      <c r="AM120" s="2">
        <f>IF(Table2[[#This Row],[GameIsOver]]=0,0,IF(Table2[[#This Row],[ActualWinner]]=Table2[[#This Row],[AwayTeam]], 1, 0))</f>
        <v>0</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Row],[HomeTeam]], 1, 0))</f>
        <v>0</v>
      </c>
      <c r="AM121" s="2">
        <f>IF(Table2[[#This Row],[GameIsOver]]=0,0,IF(Table2[[#This Row],[ActualWinner]]=Table2[[#This Row],[AwayTeam]], 1, 0))</f>
        <v>1</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Row],[HomeTeam]], 1, 0))</f>
        <v>0</v>
      </c>
      <c r="AM122" s="2">
        <f>IF(Table2[[#This Row],[GameIsOver]]=0,0,IF(Table2[[#This Row],[ActualWinner]]=Table2[[#This Row],[AwayTeam]], 1, 0))</f>
        <v>1</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Row],[HomeTeam]], 1, 0))</f>
        <v>1</v>
      </c>
      <c r="AM123" s="2">
        <f>IF(Table2[[#This Row],[GameIsOver]]=0,0,IF(Table2[[#This Row],[ActualWinner]]=Table2[[#This Row],[AwayTeam]], 1, 0))</f>
        <v>0</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Row],[HomeTeam]], 1, 0))</f>
        <v>1</v>
      </c>
      <c r="AM124" s="2">
        <f>IF(Table2[[#This Row],[GameIsOver]]=0,0,IF(Table2[[#This Row],[ActualWinner]]=Table2[[#This Row],[AwayTeam]], 1, 0))</f>
        <v>0</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Row],[HomeTeam]], 1, 0))</f>
        <v>1</v>
      </c>
      <c r="AM125" s="2">
        <f>IF(Table2[[#This Row],[GameIsOver]]=0,0,IF(Table2[[#This Row],[ActualWinner]]=Table2[[#This Row],[AwayTeam]], 1, 0))</f>
        <v>0</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Row],[HomeTeam]], 1, 0))</f>
        <v>1</v>
      </c>
      <c r="AM126" s="2">
        <f>IF(Table2[[#This Row],[GameIsOver]]=0,0,IF(Table2[[#This Row],[ActualWinner]]=Table2[[#This Row],[AwayTeam]], 1, 0))</f>
        <v>0</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Row],[HomeTeam]], 1, 0))</f>
        <v>1</v>
      </c>
      <c r="AM127" s="2">
        <f>IF(Table2[[#This Row],[GameIsOver]]=0,0,IF(Table2[[#This Row],[ActualWinner]]=Table2[[#This Row],[AwayTeam]], 1, 0))</f>
        <v>0</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Row],[HomeTeam]], 1, 0))</f>
        <v>1</v>
      </c>
      <c r="AM128" s="2">
        <f>IF(Table2[[#This Row],[GameIsOver]]=0,0,IF(Table2[[#This Row],[ActualWinner]]=Table2[[#This Row],[AwayTeam]], 1, 0))</f>
        <v>0</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Row],[HomeTeam]], 1, 0))</f>
        <v>1</v>
      </c>
      <c r="AM129" s="2">
        <f>IF(Table2[[#This Row],[GameIsOver]]=0,0,IF(Table2[[#This Row],[ActualWinner]]=Table2[[#This Row],[AwayTeam]], 1, 0))</f>
        <v>0</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Row],[HomeTeam]], 1, 0))</f>
        <v>1</v>
      </c>
      <c r="AM130" s="2">
        <f>IF(Table2[[#This Row],[GameIsOver]]=0,0,IF(Table2[[#This Row],[ActualWinner]]=Table2[[#This Row],[AwayTeam]], 1, 0))</f>
        <v>0</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Row],[HomeTeam]], 1, 0))</f>
        <v>0</v>
      </c>
      <c r="AM131" s="2">
        <f>IF(Table2[[#This Row],[GameIsOver]]=0,0,IF(Table2[[#This Row],[ActualWinner]]=Table2[[#This Row],[AwayTeam]], 1, 0))</f>
        <v>1</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Row],[HomeTeam]], 1, 0))</f>
        <v>0</v>
      </c>
      <c r="AM132" s="2">
        <f>IF(Table2[[#This Row],[GameIsOver]]=0,0,IF(Table2[[#This Row],[ActualWinner]]=Table2[[#This Row],[AwayTeam]], 1, 0))</f>
        <v>1</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Row],[HomeTeam]], 1, 0))</f>
        <v>1</v>
      </c>
      <c r="AM133" s="2">
        <f>IF(Table2[[#This Row],[GameIsOver]]=0,0,IF(Table2[[#This Row],[ActualWinner]]=Table2[[#This Row],[AwayTeam]], 1, 0))</f>
        <v>0</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Row],[HomeTeam]], 1, 0))</f>
        <v>1</v>
      </c>
      <c r="AM134" s="2">
        <f>IF(Table2[[#This Row],[GameIsOver]]=0,0,IF(Table2[[#This Row],[ActualWinner]]=Table2[[#This Row],[AwayTeam]], 1, 0))</f>
        <v>0</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Row],[HomeTeam]], 1, 0))</f>
        <v>1</v>
      </c>
      <c r="AM135" s="2">
        <f>IF(Table2[[#This Row],[GameIsOver]]=0,0,IF(Table2[[#This Row],[ActualWinner]]=Table2[[#This Row],[AwayTeam]], 1, 0))</f>
        <v>0</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Row],[HomeTeam]], 1, 0))</f>
        <v>1</v>
      </c>
      <c r="AM136" s="2">
        <f>IF(Table2[[#This Row],[GameIsOver]]=0,0,IF(Table2[[#This Row],[ActualWinner]]=Table2[[#This Row],[AwayTeam]], 1, 0))</f>
        <v>0</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Row],[HomeTeam]], 1, 0))</f>
        <v>0</v>
      </c>
      <c r="AM137" s="2">
        <f>IF(Table2[[#This Row],[GameIsOver]]=0,0,IF(Table2[[#This Row],[ActualWinner]]=Table2[[#This Row],[AwayTeam]], 1, 0))</f>
        <v>1</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Row],[HomeTeam]], 1, 0))</f>
        <v>0</v>
      </c>
      <c r="AM138" s="2">
        <f>IF(Table2[[#This Row],[GameIsOver]]=0,0,IF(Table2[[#This Row],[ActualWinner]]=Table2[[#This Row],[AwayTeam]], 1, 0))</f>
        <v>1</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Row],[HomeTeam]], 1, 0))</f>
        <v>1</v>
      </c>
      <c r="AM139" s="2">
        <f>IF(Table2[[#This Row],[GameIsOver]]=0,0,IF(Table2[[#This Row],[ActualWinner]]=Table2[[#This Row],[AwayTeam]], 1, 0))</f>
        <v>0</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Row],[HomeTeam]], 1, 0))</f>
        <v>0</v>
      </c>
      <c r="AM140" s="2">
        <f>IF(Table2[[#This Row],[GameIsOver]]=0,0,IF(Table2[[#This Row],[ActualWinner]]=Table2[[#This Row],[AwayTeam]], 1, 0))</f>
        <v>1</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Row],[HomeTeam]], 1, 0))</f>
        <v>1</v>
      </c>
      <c r="AM141" s="2">
        <f>IF(Table2[[#This Row],[GameIsOver]]=0,0,IF(Table2[[#This Row],[ActualWinner]]=Table2[[#This Row],[AwayTeam]], 1, 0))</f>
        <v>0</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Row],[HomeTeam]], 1, 0))</f>
        <v>0</v>
      </c>
      <c r="AM142" s="2">
        <f>IF(Table2[[#This Row],[GameIsOver]]=0,0,IF(Table2[[#This Row],[ActualWinner]]=Table2[[#This Row],[AwayTeam]], 1, 0))</f>
        <v>1</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Row],[HomeTeam]], 1, 0))</f>
        <v>1</v>
      </c>
      <c r="AM143" s="2">
        <f>IF(Table2[[#This Row],[GameIsOver]]=0,0,IF(Table2[[#This Row],[ActualWinner]]=Table2[[#This Row],[AwayTeam]], 1, 0))</f>
        <v>0</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Row],[HomeTeam]], 1, 0))</f>
        <v>1</v>
      </c>
      <c r="AM144" s="2">
        <f>IF(Table2[[#This Row],[GameIsOver]]=0,0,IF(Table2[[#This Row],[ActualWinner]]=Table2[[#This Row],[AwayTeam]], 1, 0))</f>
        <v>0</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Row],[HomeTeam]], 1, 0))</f>
        <v>0</v>
      </c>
      <c r="AM145" s="2">
        <f>IF(Table2[[#This Row],[GameIsOver]]=0,0,IF(Table2[[#This Row],[ActualWinner]]=Table2[[#This Row],[AwayTeam]], 1, 0))</f>
        <v>1</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Row],[HomeTeam]], 1, 0))</f>
        <v>0</v>
      </c>
      <c r="AM146" s="2">
        <f>IF(Table2[[#This Row],[GameIsOver]]=0,0,IF(Table2[[#This Row],[ActualWinner]]=Table2[[#This Row],[AwayTeam]], 1, 0))</f>
        <v>1</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Row],[HomeTeam]], 1, 0))</f>
        <v>0</v>
      </c>
      <c r="AM147" s="2">
        <f>IF(Table2[[#This Row],[GameIsOver]]=0,0,IF(Table2[[#This Row],[ActualWinner]]=Table2[[#This Row],[AwayTeam]], 1, 0))</f>
        <v>1</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Row],[HomeTeam]], 1, 0))</f>
        <v>0</v>
      </c>
      <c r="AM148" s="2">
        <f>IF(Table2[[#This Row],[GameIsOver]]=0,0,IF(Table2[[#This Row],[ActualWinner]]=Table2[[#This Row],[AwayTeam]], 1, 0))</f>
        <v>1</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Row],[HomeTeam]], 1, 0))</f>
        <v>1</v>
      </c>
      <c r="AM149" s="2">
        <f>IF(Table2[[#This Row],[GameIsOver]]=0,0,IF(Table2[[#This Row],[ActualWinner]]=Table2[[#This Row],[AwayTeam]], 1, 0))</f>
        <v>0</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Row],[HomeTeam]], 1, 0))</f>
        <v>0</v>
      </c>
      <c r="AM150" s="2">
        <f>IF(Table2[[#This Row],[GameIsOver]]=0,0,IF(Table2[[#This Row],[ActualWinner]]=Table2[[#This Row],[AwayTeam]], 1, 0))</f>
        <v>1</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Row],[HomeTeam]], 1, 0))</f>
        <v>0</v>
      </c>
      <c r="AM151" s="2">
        <f>IF(Table2[[#This Row],[GameIsOver]]=0,0,IF(Table2[[#This Row],[ActualWinner]]=Table2[[#This Row],[AwayTeam]], 1, 0))</f>
        <v>1</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Row],[HomeTeam]], 1, 0))</f>
        <v>1</v>
      </c>
      <c r="AM152" s="2">
        <f>IF(Table2[[#This Row],[GameIsOver]]=0,0,IF(Table2[[#This Row],[ActualWinner]]=Table2[[#This Row],[AwayTeam]], 1, 0))</f>
        <v>0</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Row],[HomeTeam]], 1, 0))</f>
        <v>1</v>
      </c>
      <c r="AM153" s="2">
        <f>IF(Table2[[#This Row],[GameIsOver]]=0,0,IF(Table2[[#This Row],[ActualWinner]]=Table2[[#This Row],[AwayTeam]], 1, 0))</f>
        <v>0</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Row],[HomeTeam]], 1, 0))</f>
        <v>0</v>
      </c>
      <c r="AM154" s="2">
        <f>IF(Table2[[#This Row],[GameIsOver]]=0,0,IF(Table2[[#This Row],[ActualWinner]]=Table2[[#This Row],[AwayTeam]], 1, 0))</f>
        <v>1</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Row],[HomeTeam]], 1, 0))</f>
        <v>0</v>
      </c>
      <c r="AM155" s="2">
        <f>IF(Table2[[#This Row],[GameIsOver]]=0,0,IF(Table2[[#This Row],[ActualWinner]]=Table2[[#This Row],[AwayTeam]], 1, 0))</f>
        <v>1</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Row],[HomeTeam]], 1, 0))</f>
        <v>1</v>
      </c>
      <c r="AM156" s="2">
        <f>IF(Table2[[#This Row],[GameIsOver]]=0,0,IF(Table2[[#This Row],[ActualWinner]]=Table2[[#This Row],[AwayTeam]], 1, 0))</f>
        <v>0</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Row],[HomeTeam]], 1, 0))</f>
        <v>1</v>
      </c>
      <c r="AM157" s="2">
        <f>IF(Table2[[#This Row],[GameIsOver]]=0,0,IF(Table2[[#This Row],[ActualWinner]]=Table2[[#This Row],[AwayTeam]], 1, 0))</f>
        <v>0</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Row],[HomeTeam]], 1, 0))</f>
        <v>0</v>
      </c>
      <c r="AM158" s="2">
        <f>IF(Table2[[#This Row],[GameIsOver]]=0,0,IF(Table2[[#This Row],[ActualWinner]]=Table2[[#This Row],[AwayTeam]], 1, 0))</f>
        <v>1</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Row],[HomeTeam]], 1, 0))</f>
        <v>0</v>
      </c>
      <c r="AM159" s="2">
        <f>IF(Table2[[#This Row],[GameIsOver]]=0,0,IF(Table2[[#This Row],[ActualWinner]]=Table2[[#This Row],[AwayTeam]], 1, 0))</f>
        <v>1</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Row],[HomeTeam]], 1, 0))</f>
        <v>1</v>
      </c>
      <c r="AM160" s="2">
        <f>IF(Table2[[#This Row],[GameIsOver]]=0,0,IF(Table2[[#This Row],[ActualWinner]]=Table2[[#This Row],[AwayTeam]], 1, 0))</f>
        <v>0</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Row],[HomeTeam]], 1, 0))</f>
        <v>0</v>
      </c>
      <c r="AM161" s="2">
        <f>IF(Table2[[#This Row],[GameIsOver]]=0,0,IF(Table2[[#This Row],[ActualWinner]]=Table2[[#This Row],[AwayTeam]], 1, 0))</f>
        <v>1</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Row],[HomeTeam]], 1, 0))</f>
        <v>1</v>
      </c>
      <c r="AM162" s="2">
        <f>IF(Table2[[#This Row],[GameIsOver]]=0,0,IF(Table2[[#This Row],[ActualWinner]]=Table2[[#This Row],[AwayTeam]], 1, 0))</f>
        <v>0</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Row],[HomeTeam]], 1, 0))</f>
        <v>1</v>
      </c>
      <c r="AM163" s="2">
        <f>IF(Table2[[#This Row],[GameIsOver]]=0,0,IF(Table2[[#This Row],[ActualWinner]]=Table2[[#This Row],[AwayTeam]], 1, 0))</f>
        <v>0</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Row],[HomeTeam]], 1, 0))</f>
        <v>1</v>
      </c>
      <c r="AM164" s="2">
        <f>IF(Table2[[#This Row],[GameIsOver]]=0,0,IF(Table2[[#This Row],[ActualWinner]]=Table2[[#This Row],[AwayTeam]], 1, 0))</f>
        <v>0</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Row],[HomeTeam]], 1, 0))</f>
        <v>1</v>
      </c>
      <c r="AM165" s="2">
        <f>IF(Table2[[#This Row],[GameIsOver]]=0,0,IF(Table2[[#This Row],[ActualWinner]]=Table2[[#This Row],[AwayTeam]], 1, 0))</f>
        <v>0</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Row],[HomeTeam]], 1, 0))</f>
        <v>1</v>
      </c>
      <c r="AM166" s="2">
        <f>IF(Table2[[#This Row],[GameIsOver]]=0,0,IF(Table2[[#This Row],[ActualWinner]]=Table2[[#This Row],[AwayTeam]], 1, 0))</f>
        <v>0</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Row],[HomeTeam]], 1, 0))</f>
        <v>1</v>
      </c>
      <c r="AM167" s="2">
        <f>IF(Table2[[#This Row],[GameIsOver]]=0,0,IF(Table2[[#This Row],[ActualWinner]]=Table2[[#This Row],[AwayTeam]], 1, 0))</f>
        <v>0</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Row],[HomeTeam]], 1, 0))</f>
        <v>0</v>
      </c>
      <c r="AM168" s="2">
        <f>IF(Table2[[#This Row],[GameIsOver]]=0,0,IF(Table2[[#This Row],[ActualWinner]]=Table2[[#This Row],[AwayTeam]], 1, 0))</f>
        <v>1</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Row],[HomeTeam]], 1, 0))</f>
        <v>1</v>
      </c>
      <c r="AM169" s="2">
        <f>IF(Table2[[#This Row],[GameIsOver]]=0,0,IF(Table2[[#This Row],[ActualWinner]]=Table2[[#This Row],[AwayTeam]], 1, 0))</f>
        <v>0</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Row],[HomeTeam]], 1, 0))</f>
        <v>0</v>
      </c>
      <c r="AM170" s="2">
        <f>IF(Table2[[#This Row],[GameIsOver]]=0,0,IF(Table2[[#This Row],[ActualWinner]]=Table2[[#This Row],[AwayTeam]], 1, 0))</f>
        <v>1</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Row],[HomeTeam]], 1, 0))</f>
        <v>0</v>
      </c>
      <c r="AM171" s="2">
        <f>IF(Table2[[#This Row],[GameIsOver]]=0,0,IF(Table2[[#This Row],[ActualWinner]]=Table2[[#This Row],[AwayTeam]], 1, 0))</f>
        <v>1</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Row],[HomeTeam]], 1, 0))</f>
        <v>1</v>
      </c>
      <c r="AM172" s="2">
        <f>IF(Table2[[#This Row],[GameIsOver]]=0,0,IF(Table2[[#This Row],[ActualWinner]]=Table2[[#This Row],[AwayTeam]], 1, 0))</f>
        <v>0</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Row],[HomeTeam]], 1, 0))</f>
        <v>0</v>
      </c>
      <c r="AM173" s="2">
        <f>IF(Table2[[#This Row],[GameIsOver]]=0,0,IF(Table2[[#This Row],[ActualWinner]]=Table2[[#This Row],[AwayTeam]], 1, 0))</f>
        <v>1</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Row],[HomeTeam]], 1, 0))</f>
        <v>1</v>
      </c>
      <c r="AM174" s="2">
        <f>IF(Table2[[#This Row],[GameIsOver]]=0,0,IF(Table2[[#This Row],[ActualWinner]]=Table2[[#This Row],[AwayTeam]], 1, 0))</f>
        <v>0</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Row],[HomeTeam]], 1, 0))</f>
        <v>1</v>
      </c>
      <c r="AM175" s="2">
        <f>IF(Table2[[#This Row],[GameIsOver]]=0,0,IF(Table2[[#This Row],[ActualWinner]]=Table2[[#This Row],[AwayTeam]], 1, 0))</f>
        <v>0</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Row],[HomeTeam]], 1, 0))</f>
        <v>1</v>
      </c>
      <c r="AM176" s="2">
        <f>IF(Table2[[#This Row],[GameIsOver]]=0,0,IF(Table2[[#This Row],[ActualWinner]]=Table2[[#This Row],[AwayTeam]], 1, 0))</f>
        <v>0</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Row],[HomeTeam]], 1, 0))</f>
        <v>0</v>
      </c>
      <c r="AM177" s="2">
        <f>IF(Table2[[#This Row],[GameIsOver]]=0,0,IF(Table2[[#This Row],[ActualWinner]]=Table2[[#This Row],[AwayTeam]], 1, 0))</f>
        <v>1</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Row],[HomeTeam]], 1, 0))</f>
        <v>0</v>
      </c>
      <c r="AM178" s="2">
        <f>IF(Table2[[#This Row],[GameIsOver]]=0,0,IF(Table2[[#This Row],[ActualWinner]]=Table2[[#This Row],[AwayTeam]], 1, 0))</f>
        <v>1</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Row],[HomeTeam]], 1, 0))</f>
        <v>1</v>
      </c>
      <c r="AM179" s="2">
        <f>IF(Table2[[#This Row],[GameIsOver]]=0,0,IF(Table2[[#This Row],[ActualWinner]]=Table2[[#This Row],[AwayTeam]], 1, 0))</f>
        <v>0</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Row],[HomeTeam]], 1, 0))</f>
        <v>1</v>
      </c>
      <c r="AM180" s="2">
        <f>IF(Table2[[#This Row],[GameIsOver]]=0,0,IF(Table2[[#This Row],[ActualWinner]]=Table2[[#This Row],[AwayTeam]], 1, 0))</f>
        <v>0</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Row],[HomeTeam]], 1, 0))</f>
        <v>1</v>
      </c>
      <c r="AM181" s="2">
        <f>IF(Table2[[#This Row],[GameIsOver]]=0,0,IF(Table2[[#This Row],[ActualWinner]]=Table2[[#This Row],[AwayTeam]], 1, 0))</f>
        <v>0</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Row],[HomeTeam]], 1, 0))</f>
        <v>1</v>
      </c>
      <c r="AM182" s="2">
        <f>IF(Table2[[#This Row],[GameIsOver]]=0,0,IF(Table2[[#This Row],[ActualWinner]]=Table2[[#This Row],[AwayTeam]], 1, 0))</f>
        <v>0</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Row],[HomeTeam]], 1, 0))</f>
        <v>1</v>
      </c>
      <c r="AM183" s="2">
        <f>IF(Table2[[#This Row],[GameIsOver]]=0,0,IF(Table2[[#This Row],[ActualWinner]]=Table2[[#This Row],[AwayTeam]], 1, 0))</f>
        <v>0</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Row],[HomeTeam]], 1, 0))</f>
        <v>1</v>
      </c>
      <c r="AM184" s="2">
        <f>IF(Table2[[#This Row],[GameIsOver]]=0,0,IF(Table2[[#This Row],[ActualWinner]]=Table2[[#This Row],[AwayTeam]], 1, 0))</f>
        <v>0</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Row],[HomeTeam]], 1, 0))</f>
        <v>1</v>
      </c>
      <c r="AM185" s="2">
        <f>IF(Table2[[#This Row],[GameIsOver]]=0,0,IF(Table2[[#This Row],[ActualWinner]]=Table2[[#This Row],[AwayTeam]], 1, 0))</f>
        <v>0</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Row],[HomeTeam]], 1, 0))</f>
        <v>0</v>
      </c>
      <c r="AM186" s="2">
        <f>IF(Table2[[#This Row],[GameIsOver]]=0,0,IF(Table2[[#This Row],[ActualWinner]]=Table2[[#This Row],[AwayTeam]], 1, 0))</f>
        <v>1</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Row],[HomeTeam]], 1, 0))</f>
        <v>1</v>
      </c>
      <c r="AM187" s="2">
        <f>IF(Table2[[#This Row],[GameIsOver]]=0,0,IF(Table2[[#This Row],[ActualWinner]]=Table2[[#This Row],[AwayTeam]], 1, 0))</f>
        <v>0</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Row],[HomeTeam]], 1, 0))</f>
        <v>1</v>
      </c>
      <c r="AM188" s="2">
        <f>IF(Table2[[#This Row],[GameIsOver]]=0,0,IF(Table2[[#This Row],[ActualWinner]]=Table2[[#This Row],[AwayTeam]], 1, 0))</f>
        <v>0</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Row],[HomeTeam]], 1, 0))</f>
        <v>1</v>
      </c>
      <c r="AM189" s="2">
        <f>IF(Table2[[#This Row],[GameIsOver]]=0,0,IF(Table2[[#This Row],[ActualWinner]]=Table2[[#This Row],[AwayTeam]], 1, 0))</f>
        <v>0</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Row],[HomeTeam]], 1, 0))</f>
        <v>1</v>
      </c>
      <c r="AM190" s="2">
        <f>IF(Table2[[#This Row],[GameIsOver]]=0,0,IF(Table2[[#This Row],[ActualWinner]]=Table2[[#This Row],[AwayTeam]], 1, 0))</f>
        <v>0</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Row],[HomeTeam]], 1, 0))</f>
        <v>1</v>
      </c>
      <c r="AM191" s="2">
        <f>IF(Table2[[#This Row],[GameIsOver]]=0,0,IF(Table2[[#This Row],[ActualWinner]]=Table2[[#This Row],[AwayTeam]], 1, 0))</f>
        <v>0</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Row],[HomeTeam]], 1, 0))</f>
        <v>0</v>
      </c>
      <c r="AM192" s="2">
        <f>IF(Table2[[#This Row],[GameIsOver]]=0,0,IF(Table2[[#This Row],[ActualWinner]]=Table2[[#This Row],[AwayTeam]], 1, 0))</f>
        <v>1</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Row],[HomeTeam]], 1, 0))</f>
        <v>0</v>
      </c>
      <c r="AM193" s="2">
        <f>IF(Table2[[#This Row],[GameIsOver]]=0,0,IF(Table2[[#This Row],[ActualWinner]]=Table2[[#This Row],[AwayTeam]], 1, 0))</f>
        <v>1</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Row],[HomeTeam]], 1, 0))</f>
        <v>0</v>
      </c>
      <c r="AM194" s="2">
        <f>IF(Table2[[#This Row],[GameIsOver]]=0,0,IF(Table2[[#This Row],[ActualWinner]]=Table2[[#This Row],[AwayTeam]], 1, 0))</f>
        <v>1</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Row],[HomeTeam]], 1, 0))</f>
        <v>0</v>
      </c>
      <c r="AM195" s="2">
        <f>IF(Table2[[#This Row],[GameIsOver]]=0,0,IF(Table2[[#This Row],[ActualWinner]]=Table2[[#This Row],[AwayTeam]], 1, 0))</f>
        <v>1</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Row],[HomeTeam]], 1, 0))</f>
        <v>1</v>
      </c>
      <c r="AM196" s="2">
        <f>IF(Table2[[#This Row],[GameIsOver]]=0,0,IF(Table2[[#This Row],[ActualWinner]]=Table2[[#This Row],[AwayTeam]], 1, 0))</f>
        <v>0</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Row],[HomeTeam]], 1, 0))</f>
        <v>1</v>
      </c>
      <c r="AM197" s="2">
        <f>IF(Table2[[#This Row],[GameIsOver]]=0,0,IF(Table2[[#This Row],[ActualWinner]]=Table2[[#This Row],[AwayTeam]], 1, 0))</f>
        <v>0</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Row],[HomeTeam]], 1, 0))</f>
        <v>0</v>
      </c>
      <c r="AM198" s="2">
        <f>IF(Table2[[#This Row],[GameIsOver]]=0,0,IF(Table2[[#This Row],[ActualWinner]]=Table2[[#This Row],[AwayTeam]], 1, 0))</f>
        <v>1</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Row],[HomeTeam]], 1, 0))</f>
        <v>1</v>
      </c>
      <c r="AM199" s="2">
        <f>IF(Table2[[#This Row],[GameIsOver]]=0,0,IF(Table2[[#This Row],[ActualWinner]]=Table2[[#This Row],[AwayTeam]], 1, 0))</f>
        <v>0</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Row],[HomeTeam]], 1, 0))</f>
        <v>1</v>
      </c>
      <c r="AM200" s="2">
        <f>IF(Table2[[#This Row],[GameIsOver]]=0,0,IF(Table2[[#This Row],[ActualWinner]]=Table2[[#This Row],[AwayTeam]], 1, 0))</f>
        <v>0</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Row],[HomeTeam]], 1, 0))</f>
        <v>1</v>
      </c>
      <c r="AM201" s="2">
        <f>IF(Table2[[#This Row],[GameIsOver]]=0,0,IF(Table2[[#This Row],[ActualWinner]]=Table2[[#This Row],[AwayTeam]], 1, 0))</f>
        <v>0</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Row],[HomeTeam]], 1, 0))</f>
        <v>0</v>
      </c>
      <c r="AM202" s="2">
        <f>IF(Table2[[#This Row],[GameIsOver]]=0,0,IF(Table2[[#This Row],[ActualWinner]]=Table2[[#This Row],[AwayTeam]], 1, 0))</f>
        <v>1</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Row],[HomeTeam]], 1, 0))</f>
        <v>1</v>
      </c>
      <c r="AM203" s="2">
        <f>IF(Table2[[#This Row],[GameIsOver]]=0,0,IF(Table2[[#This Row],[ActualWinner]]=Table2[[#This Row],[AwayTeam]], 1, 0))</f>
        <v>0</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Row],[HomeTeam]], 1, 0))</f>
        <v>1</v>
      </c>
      <c r="AM204" s="2">
        <f>IF(Table2[[#This Row],[GameIsOver]]=0,0,IF(Table2[[#This Row],[ActualWinner]]=Table2[[#This Row],[AwayTeam]], 1, 0))</f>
        <v>0</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Row],[HomeTeam]], 1, 0))</f>
        <v>0</v>
      </c>
      <c r="AM205" s="2">
        <f>IF(Table2[[#This Row],[GameIsOver]]=0,0,IF(Table2[[#This Row],[ActualWinner]]=Table2[[#This Row],[AwayTeam]], 1, 0))</f>
        <v>1</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Row],[HomeTeam]], 1, 0))</f>
        <v>1</v>
      </c>
      <c r="AM206" s="2">
        <f>IF(Table2[[#This Row],[GameIsOver]]=0,0,IF(Table2[[#This Row],[ActualWinner]]=Table2[[#This Row],[AwayTeam]], 1, 0))</f>
        <v>0</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Row],[HomeTeam]], 1, 0))</f>
        <v>1</v>
      </c>
      <c r="AM207" s="2">
        <f>IF(Table2[[#This Row],[GameIsOver]]=0,0,IF(Table2[[#This Row],[ActualWinner]]=Table2[[#This Row],[AwayTeam]], 1, 0))</f>
        <v>0</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Row],[HomeTeam]], 1, 0))</f>
        <v>0</v>
      </c>
      <c r="AM208" s="2">
        <f>IF(Table2[[#This Row],[GameIsOver]]=0,0,IF(Table2[[#This Row],[ActualWinner]]=Table2[[#This Row],[AwayTeam]], 1, 0))</f>
        <v>1</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Row],[HomeTeam]], 1, 0))</f>
        <v>0</v>
      </c>
      <c r="AM209" s="2">
        <f>IF(Table2[[#This Row],[GameIsOver]]=0,0,IF(Table2[[#This Row],[ActualWinner]]=Table2[[#This Row],[AwayTeam]], 1, 0))</f>
        <v>1</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Row],[HomeTeam]], 1, 0))</f>
        <v>1</v>
      </c>
      <c r="AM210" s="2">
        <f>IF(Table2[[#This Row],[GameIsOver]]=0,0,IF(Table2[[#This Row],[ActualWinner]]=Table2[[#This Row],[AwayTeam]], 1, 0))</f>
        <v>0</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Row],[HomeTeam]], 1, 0))</f>
        <v>0</v>
      </c>
      <c r="AM211" s="2">
        <f>IF(Table2[[#This Row],[GameIsOver]]=0,0,IF(Table2[[#This Row],[ActualWinner]]=Table2[[#This Row],[AwayTeam]], 1, 0))</f>
        <v>1</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Row],[HomeTeam]], 1, 0))</f>
        <v>0</v>
      </c>
      <c r="AM212" s="2">
        <f>IF(Table2[[#This Row],[GameIsOver]]=0,0,IF(Table2[[#This Row],[ActualWinner]]=Table2[[#This Row],[AwayTeam]], 1, 0))</f>
        <v>1</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Row],[HomeTeam]], 1, 0))</f>
        <v>1</v>
      </c>
      <c r="AM213" s="2">
        <f>IF(Table2[[#This Row],[GameIsOver]]=0,0,IF(Table2[[#This Row],[ActualWinner]]=Table2[[#This Row],[AwayTeam]], 1, 0))</f>
        <v>0</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Row],[HomeTeam]], 1, 0))</f>
        <v>1</v>
      </c>
      <c r="AM214" s="2">
        <f>IF(Table2[[#This Row],[GameIsOver]]=0,0,IF(Table2[[#This Row],[ActualWinner]]=Table2[[#This Row],[AwayTeam]], 1, 0))</f>
        <v>0</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Row],[HomeTeam]], 1, 0))</f>
        <v>0</v>
      </c>
      <c r="AM215" s="2">
        <f>IF(Table2[[#This Row],[GameIsOver]]=0,0,IF(Table2[[#This Row],[ActualWinner]]=Table2[[#This Row],[AwayTeam]], 1, 0))</f>
        <v>1</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Row],[HomeTeam]], 1, 0))</f>
        <v>1</v>
      </c>
      <c r="AM216" s="2">
        <f>IF(Table2[[#This Row],[GameIsOver]]=0,0,IF(Table2[[#This Row],[ActualWinner]]=Table2[[#This Row],[AwayTeam]], 1, 0))</f>
        <v>0</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Row],[HomeTeam]], 1, 0))</f>
        <v>0</v>
      </c>
      <c r="AM217" s="2">
        <f>IF(Table2[[#This Row],[GameIsOver]]=0,0,IF(Table2[[#This Row],[ActualWinner]]=Table2[[#This Row],[AwayTeam]], 1, 0))</f>
        <v>1</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Row],[HomeTeam]], 1, 0))</f>
        <v>1</v>
      </c>
      <c r="AM218" s="2">
        <f>IF(Table2[[#This Row],[GameIsOver]]=0,0,IF(Table2[[#This Row],[ActualWinner]]=Table2[[#This Row],[AwayTeam]], 1, 0))</f>
        <v>0</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Row],[HomeTeam]], 1, 0))</f>
        <v>1</v>
      </c>
      <c r="AM219" s="2">
        <f>IF(Table2[[#This Row],[GameIsOver]]=0,0,IF(Table2[[#This Row],[ActualWinner]]=Table2[[#This Row],[AwayTeam]], 1, 0))</f>
        <v>0</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Row],[HomeTeam]], 1, 0))</f>
        <v>0</v>
      </c>
      <c r="AM220" s="2">
        <f>IF(Table2[[#This Row],[GameIsOver]]=0,0,IF(Table2[[#This Row],[ActualWinner]]=Table2[[#This Row],[AwayTeam]], 1, 0))</f>
        <v>1</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Row],[HomeTeam]], 1, 0))</f>
        <v>0</v>
      </c>
      <c r="AM221" s="2">
        <f>IF(Table2[[#This Row],[GameIsOver]]=0,0,IF(Table2[[#This Row],[ActualWinner]]=Table2[[#This Row],[AwayTeam]], 1, 0))</f>
        <v>1</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Row],[HomeTeam]], 1, 0))</f>
        <v>1</v>
      </c>
      <c r="AM222" s="2">
        <f>IF(Table2[[#This Row],[GameIsOver]]=0,0,IF(Table2[[#This Row],[ActualWinner]]=Table2[[#This Row],[AwayTeam]], 1, 0))</f>
        <v>0</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Row],[HomeTeam]], 1, 0))</f>
        <v>0</v>
      </c>
      <c r="AM223" s="2">
        <f>IF(Table2[[#This Row],[GameIsOver]]=0,0,IF(Table2[[#This Row],[ActualWinner]]=Table2[[#This Row],[AwayTeam]], 1, 0))</f>
        <v>1</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Row],[HomeTeam]], 1, 0))</f>
        <v>0</v>
      </c>
      <c r="AM224" s="2">
        <f>IF(Table2[[#This Row],[GameIsOver]]=0,0,IF(Table2[[#This Row],[ActualWinner]]=Table2[[#This Row],[AwayTeam]], 1, 0))</f>
        <v>1</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Row],[HomeTeam]], 1, 0))</f>
        <v>1</v>
      </c>
      <c r="AM225" s="2">
        <f>IF(Table2[[#This Row],[GameIsOver]]=0,0,IF(Table2[[#This Row],[ActualWinner]]=Table2[[#This Row],[AwayTeam]], 1, 0))</f>
        <v>0</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Row],[HomeTeam]], 1, 0))</f>
        <v>1</v>
      </c>
      <c r="AM226" s="2">
        <f>IF(Table2[[#This Row],[GameIsOver]]=0,0,IF(Table2[[#This Row],[ActualWinner]]=Table2[[#This Row],[AwayTeam]], 1, 0))</f>
        <v>0</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Row],[HomeTeam]], 1, 0))</f>
        <v>1</v>
      </c>
      <c r="AM227" s="2">
        <f>IF(Table2[[#This Row],[GameIsOver]]=0,0,IF(Table2[[#This Row],[ActualWinner]]=Table2[[#This Row],[AwayTeam]], 1, 0))</f>
        <v>0</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Row],[HomeTeam]], 1, 0))</f>
        <v>0</v>
      </c>
      <c r="AM228" s="2">
        <f>IF(Table2[[#This Row],[GameIsOver]]=0,0,IF(Table2[[#This Row],[ActualWinner]]=Table2[[#This Row],[AwayTeam]], 1, 0))</f>
        <v>1</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Row],[HomeTeam]], 1, 0))</f>
        <v>1</v>
      </c>
      <c r="AM229" s="2">
        <f>IF(Table2[[#This Row],[GameIsOver]]=0,0,IF(Table2[[#This Row],[ActualWinner]]=Table2[[#This Row],[AwayTeam]], 1, 0))</f>
        <v>0</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Row],[HomeTeam]], 1, 0))</f>
        <v>0</v>
      </c>
      <c r="AM230" s="2">
        <f>IF(Table2[[#This Row],[GameIsOver]]=0,0,IF(Table2[[#This Row],[ActualWinner]]=Table2[[#This Row],[AwayTeam]], 1, 0))</f>
        <v>1</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Row],[HomeTeam]], 1, 0))</f>
        <v>0</v>
      </c>
      <c r="AM231" s="2">
        <f>IF(Table2[[#This Row],[GameIsOver]]=0,0,IF(Table2[[#This Row],[ActualWinner]]=Table2[[#This Row],[AwayTeam]], 1, 0))</f>
        <v>1</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Row],[HomeTeam]], 1, 0))</f>
        <v>1</v>
      </c>
      <c r="AM232" s="2">
        <f>IF(Table2[[#This Row],[GameIsOver]]=0,0,IF(Table2[[#This Row],[ActualWinner]]=Table2[[#This Row],[AwayTeam]], 1, 0))</f>
        <v>0</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Row],[HomeTeam]], 1, 0))</f>
        <v>0</v>
      </c>
      <c r="AM233" s="2">
        <f>IF(Table2[[#This Row],[GameIsOver]]=0,0,IF(Table2[[#This Row],[ActualWinner]]=Table2[[#This Row],[AwayTeam]], 1, 0))</f>
        <v>1</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Row],[HomeTeam]], 1, 0))</f>
        <v>1</v>
      </c>
      <c r="AM234" s="2">
        <f>IF(Table2[[#This Row],[GameIsOver]]=0,0,IF(Table2[[#This Row],[ActualWinner]]=Table2[[#This Row],[AwayTeam]], 1, 0))</f>
        <v>0</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Row],[HomeTeam]], 1, 0))</f>
        <v>1</v>
      </c>
      <c r="AM235" s="2">
        <f>IF(Table2[[#This Row],[GameIsOver]]=0,0,IF(Table2[[#This Row],[ActualWinner]]=Table2[[#This Row],[AwayTeam]], 1, 0))</f>
        <v>0</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Row],[HomeTeam]], 1, 0))</f>
        <v>1</v>
      </c>
      <c r="AM236" s="2">
        <f>IF(Table2[[#This Row],[GameIsOver]]=0,0,IF(Table2[[#This Row],[ActualWinner]]=Table2[[#This Row],[AwayTeam]], 1, 0))</f>
        <v>0</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Row],[HomeTeam]], 1, 0))</f>
        <v>0</v>
      </c>
      <c r="AM237" s="2">
        <f>IF(Table2[[#This Row],[GameIsOver]]=0,0,IF(Table2[[#This Row],[ActualWinner]]=Table2[[#This Row],[AwayTeam]], 1, 0))</f>
        <v>1</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Row],[HomeTeam]], 1, 0))</f>
        <v>0</v>
      </c>
      <c r="AM238" s="2">
        <f>IF(Table2[[#This Row],[GameIsOver]]=0,0,IF(Table2[[#This Row],[ActualWinner]]=Table2[[#This Row],[AwayTeam]], 1, 0))</f>
        <v>1</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Row],[HomeTeam]], 1, 0))</f>
        <v>1</v>
      </c>
      <c r="AM239" s="2">
        <f>IF(Table2[[#This Row],[GameIsOver]]=0,0,IF(Table2[[#This Row],[ActualWinner]]=Table2[[#This Row],[AwayTeam]], 1, 0))</f>
        <v>0</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Row],[HomeTeam]], 1, 0))</f>
        <v>1</v>
      </c>
      <c r="AM240" s="2">
        <f>IF(Table2[[#This Row],[GameIsOver]]=0,0,IF(Table2[[#This Row],[ActualWinner]]=Table2[[#This Row],[AwayTeam]], 1, 0))</f>
        <v>0</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Row],[HomeTeam]], 1, 0))</f>
        <v>0</v>
      </c>
      <c r="AM241" s="2">
        <f>IF(Table2[[#This Row],[GameIsOver]]=0,0,IF(Table2[[#This Row],[ActualWinner]]=Table2[[#This Row],[AwayTeam]], 1, 0))</f>
        <v>1</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Row],[HomeTeam]], 1, 0))</f>
        <v>1</v>
      </c>
      <c r="AM242" s="2">
        <f>IF(Table2[[#This Row],[GameIsOver]]=0,0,IF(Table2[[#This Row],[ActualWinner]]=Table2[[#This Row],[AwayTeam]], 1, 0))</f>
        <v>0</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Row],[HomeTeam]], 1, 0))</f>
        <v>0</v>
      </c>
      <c r="AM243" s="2">
        <f>IF(Table2[[#This Row],[GameIsOver]]=0,0,IF(Table2[[#This Row],[ActualWinner]]=Table2[[#This Row],[AwayTeam]], 1, 0))</f>
        <v>1</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Row],[HomeTeam]], 1, 0))</f>
        <v>1</v>
      </c>
      <c r="AM244" s="2">
        <f>IF(Table2[[#This Row],[GameIsOver]]=0,0,IF(Table2[[#This Row],[ActualWinner]]=Table2[[#This Row],[AwayTeam]], 1, 0))</f>
        <v>0</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Row],[HomeTeam]], 1, 0))</f>
        <v>1</v>
      </c>
      <c r="AM245" s="2">
        <f>IF(Table2[[#This Row],[GameIsOver]]=0,0,IF(Table2[[#This Row],[ActualWinner]]=Table2[[#This Row],[AwayTeam]], 1, 0))</f>
        <v>0</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Row],[HomeTeam]], 1, 0))</f>
        <v>0</v>
      </c>
      <c r="AM246" s="2">
        <f>IF(Table2[[#This Row],[GameIsOver]]=0,0,IF(Table2[[#This Row],[ActualWinner]]=Table2[[#This Row],[AwayTeam]], 1, 0))</f>
        <v>1</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Row],[HomeTeam]], 1, 0))</f>
        <v>0</v>
      </c>
      <c r="AM247" s="2">
        <f>IF(Table2[[#This Row],[GameIsOver]]=0,0,IF(Table2[[#This Row],[ActualWinner]]=Table2[[#This Row],[AwayTeam]], 1, 0))</f>
        <v>1</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Row],[HomeTeam]], 1, 0))</f>
        <v>0</v>
      </c>
      <c r="AM248" s="2">
        <f>IF(Table2[[#This Row],[GameIsOver]]=0,0,IF(Table2[[#This Row],[ActualWinner]]=Table2[[#This Row],[AwayTeam]], 1, 0))</f>
        <v>1</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Row],[HomeTeam]], 1, 0))</f>
        <v>0</v>
      </c>
      <c r="AM249" s="2">
        <f>IF(Table2[[#This Row],[GameIsOver]]=0,0,IF(Table2[[#This Row],[ActualWinner]]=Table2[[#This Row],[AwayTeam]], 1, 0))</f>
        <v>1</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Row],[HomeTeam]], 1, 0))</f>
        <v>0</v>
      </c>
      <c r="AM250" s="2">
        <f>IF(Table2[[#This Row],[GameIsOver]]=0,0,IF(Table2[[#This Row],[ActualWinner]]=Table2[[#This Row],[AwayTeam]], 1, 0))</f>
        <v>1</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Row],[HomeTeam]], 1, 0))</f>
        <v>1</v>
      </c>
      <c r="AM251" s="2">
        <f>IF(Table2[[#This Row],[GameIsOver]]=0,0,IF(Table2[[#This Row],[ActualWinner]]=Table2[[#This Row],[AwayTeam]], 1, 0))</f>
        <v>0</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Row],[HomeTeam]], 1, 0))</f>
        <v>1</v>
      </c>
      <c r="AM252" s="2">
        <f>IF(Table2[[#This Row],[GameIsOver]]=0,0,IF(Table2[[#This Row],[ActualWinner]]=Table2[[#This Row],[AwayTeam]], 1, 0))</f>
        <v>0</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Row],[HomeTeam]], 1, 0))</f>
        <v>1</v>
      </c>
      <c r="AM253" s="2">
        <f>IF(Table2[[#This Row],[GameIsOver]]=0,0,IF(Table2[[#This Row],[ActualWinner]]=Table2[[#This Row],[AwayTeam]], 1, 0))</f>
        <v>0</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Row],[HomeTeam]], 1, 0))</f>
        <v>0</v>
      </c>
      <c r="AM254" s="2">
        <f>IF(Table2[[#This Row],[GameIsOver]]=0,0,IF(Table2[[#This Row],[ActualWinner]]=Table2[[#This Row],[AwayTeam]], 1, 0))</f>
        <v>1</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Row],[HomeTeam]], 1, 0))</f>
        <v>0</v>
      </c>
      <c r="AM255" s="2">
        <f>IF(Table2[[#This Row],[GameIsOver]]=0,0,IF(Table2[[#This Row],[ActualWinner]]=Table2[[#This Row],[AwayTeam]], 1, 0))</f>
        <v>1</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Row],[HomeTeam]], 1, 0))</f>
        <v>1</v>
      </c>
      <c r="AM256" s="2">
        <f>IF(Table2[[#This Row],[GameIsOver]]=0,0,IF(Table2[[#This Row],[ActualWinner]]=Table2[[#This Row],[AwayTeam]], 1, 0))</f>
        <v>0</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Row],[HomeTeam]], 1, 0))</f>
        <v>1</v>
      </c>
      <c r="AM257" s="2">
        <f>IF(Table2[[#This Row],[GameIsOver]]=0,0,IF(Table2[[#This Row],[ActualWinner]]=Table2[[#This Row],[AwayTeam]], 1, 0))</f>
        <v>0</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Row],[HomeTeam]], 1, 0))</f>
        <v>0</v>
      </c>
      <c r="AM258" s="2">
        <f>IF(Table2[[#This Row],[GameIsOver]]=0,0,IF(Table2[[#This Row],[ActualWinner]]=Table2[[#This Row],[AwayTeam]], 1, 0))</f>
        <v>1</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Row],[HomeTeam]], 1, 0))</f>
        <v>1</v>
      </c>
      <c r="AM259" s="2">
        <f>IF(Table2[[#This Row],[GameIsOver]]=0,0,IF(Table2[[#This Row],[ActualWinner]]=Table2[[#This Row],[AwayTeam]], 1, 0))</f>
        <v>0</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Row],[HomeTeam]], 1, 0))</f>
        <v>0</v>
      </c>
      <c r="AM260" s="2">
        <f>IF(Table2[[#This Row],[GameIsOver]]=0,0,IF(Table2[[#This Row],[ActualWinner]]=Table2[[#This Row],[AwayTeam]], 1, 0))</f>
        <v>1</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Row],[HomeTeam]], 1, 0))</f>
        <v>1</v>
      </c>
      <c r="AM261" s="2">
        <f>IF(Table2[[#This Row],[GameIsOver]]=0,0,IF(Table2[[#This Row],[ActualWinner]]=Table2[[#This Row],[AwayTeam]], 1, 0))</f>
        <v>0</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Row],[HomeTeam]], 1, 0))</f>
        <v>0</v>
      </c>
      <c r="AM262" s="2">
        <f>IF(Table2[[#This Row],[GameIsOver]]=0,0,IF(Table2[[#This Row],[ActualWinner]]=Table2[[#This Row],[AwayTeam]], 1, 0))</f>
        <v>1</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Row],[HomeTeam]], 1, 0))</f>
        <v>1</v>
      </c>
      <c r="AM263" s="2">
        <f>IF(Table2[[#This Row],[GameIsOver]]=0,0,IF(Table2[[#This Row],[ActualWinner]]=Table2[[#This Row],[AwayTeam]], 1, 0))</f>
        <v>0</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Row],[HomeTeam]], 1, 0))</f>
        <v>1</v>
      </c>
      <c r="AM264" s="2">
        <f>IF(Table2[[#This Row],[GameIsOver]]=0,0,IF(Table2[[#This Row],[ActualWinner]]=Table2[[#This Row],[AwayTeam]], 1, 0))</f>
        <v>0</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Row],[HomeTeam]], 1, 0))</f>
        <v>1</v>
      </c>
      <c r="AM265" s="2">
        <f>IF(Table2[[#This Row],[GameIsOver]]=0,0,IF(Table2[[#This Row],[ActualWinner]]=Table2[[#This Row],[AwayTeam]], 1, 0))</f>
        <v>0</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Row],[HomeTeam]], 1, 0))</f>
        <v>1</v>
      </c>
      <c r="AM266" s="2">
        <f>IF(Table2[[#This Row],[GameIsOver]]=0,0,IF(Table2[[#This Row],[ActualWinner]]=Table2[[#This Row],[AwayTeam]], 1, 0))</f>
        <v>0</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Row],[HomeTeam]], 1, 0))</f>
        <v>0</v>
      </c>
      <c r="AM267" s="2">
        <f>IF(Table2[[#This Row],[GameIsOver]]=0,0,IF(Table2[[#This Row],[ActualWinner]]=Table2[[#This Row],[AwayTeam]], 1, 0))</f>
        <v>1</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Row],[HomeTeam]], 1, 0))</f>
        <v>1</v>
      </c>
      <c r="AM268" s="2">
        <f>IF(Table2[[#This Row],[GameIsOver]]=0,0,IF(Table2[[#This Row],[ActualWinner]]=Table2[[#This Row],[AwayTeam]], 1, 0))</f>
        <v>0</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Row],[HomeTeam]], 1, 0))</f>
        <v>1</v>
      </c>
      <c r="AM269" s="2">
        <f>IF(Table2[[#This Row],[GameIsOver]]=0,0,IF(Table2[[#This Row],[ActualWinner]]=Table2[[#This Row],[AwayTeam]], 1, 0))</f>
        <v>0</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Row],[HomeTeam]], 1, 0))</f>
        <v>0</v>
      </c>
      <c r="AM270" s="2">
        <f>IF(Table2[[#This Row],[GameIsOver]]=0,0,IF(Table2[[#This Row],[ActualWinner]]=Table2[[#This Row],[AwayTeam]], 1, 0))</f>
        <v>1</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Row],[HomeTeam]], 1, 0))</f>
        <v>1</v>
      </c>
      <c r="AM271" s="2">
        <f>IF(Table2[[#This Row],[GameIsOver]]=0,0,IF(Table2[[#This Row],[ActualWinner]]=Table2[[#This Row],[AwayTeam]], 1, 0))</f>
        <v>0</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Row],[HomeTeam]], 1, 0))</f>
        <v>0</v>
      </c>
      <c r="AM272" s="2">
        <f>IF(Table2[[#This Row],[GameIsOver]]=0,0,IF(Table2[[#This Row],[ActualWinner]]=Table2[[#This Row],[AwayTeam]], 1, 0))</f>
        <v>1</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Row],[HomeTeam]], 1, 0))</f>
        <v>1</v>
      </c>
      <c r="AM273" s="2">
        <f>IF(Table2[[#This Row],[GameIsOver]]=0,0,IF(Table2[[#This Row],[ActualWinner]]=Table2[[#This Row],[AwayTeam]], 1, 0))</f>
        <v>0</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Row],[HomeTeam]], 1, 0))</f>
        <v>0</v>
      </c>
      <c r="AM274" s="2">
        <f>IF(Table2[[#This Row],[GameIsOver]]=0,0,IF(Table2[[#This Row],[ActualWinner]]=Table2[[#This Row],[AwayTeam]], 1, 0))</f>
        <v>1</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Row],[HomeTeam]], 1, 0))</f>
        <v>1</v>
      </c>
      <c r="AM275" s="2">
        <f>IF(Table2[[#This Row],[GameIsOver]]=0,0,IF(Table2[[#This Row],[ActualWinner]]=Table2[[#This Row],[AwayTeam]], 1, 0))</f>
        <v>0</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Row],[HomeTeam]], 1, 0))</f>
        <v>1</v>
      </c>
      <c r="AM276" s="2">
        <f>IF(Table2[[#This Row],[GameIsOver]]=0,0,IF(Table2[[#This Row],[ActualWinner]]=Table2[[#This Row],[AwayTeam]], 1, 0))</f>
        <v>0</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Row],[HomeTeam]], 1, 0))</f>
        <v>1</v>
      </c>
      <c r="AM277" s="2">
        <f>IF(Table2[[#This Row],[GameIsOver]]=0,0,IF(Table2[[#This Row],[ActualWinner]]=Table2[[#This Row],[AwayTeam]], 1, 0))</f>
        <v>0</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Row],[HomeTeam]], 1, 0))</f>
        <v>1</v>
      </c>
      <c r="AM278" s="2">
        <f>IF(Table2[[#This Row],[GameIsOver]]=0,0,IF(Table2[[#This Row],[ActualWinner]]=Table2[[#This Row],[AwayTeam]], 1, 0))</f>
        <v>0</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Row],[HomeTeam]], 1, 0))</f>
        <v>1</v>
      </c>
      <c r="AM279" s="2">
        <f>IF(Table2[[#This Row],[GameIsOver]]=0,0,IF(Table2[[#This Row],[ActualWinner]]=Table2[[#This Row],[AwayTeam]], 1, 0))</f>
        <v>0</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Row],[HomeTeam]], 1, 0))</f>
        <v>1</v>
      </c>
      <c r="AM280" s="2">
        <f>IF(Table2[[#This Row],[GameIsOver]]=0,0,IF(Table2[[#This Row],[ActualWinner]]=Table2[[#This Row],[AwayTeam]], 1, 0))</f>
        <v>0</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Row],[HomeTeam]], 1, 0))</f>
        <v>1</v>
      </c>
      <c r="AM281" s="2">
        <f>IF(Table2[[#This Row],[GameIsOver]]=0,0,IF(Table2[[#This Row],[ActualWinner]]=Table2[[#This Row],[AwayTeam]], 1, 0))</f>
        <v>0</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Row],[HomeTeam]], 1, 0))</f>
        <v>1</v>
      </c>
      <c r="AM282" s="2">
        <f>IF(Table2[[#This Row],[GameIsOver]]=0,0,IF(Table2[[#This Row],[ActualWinner]]=Table2[[#This Row],[AwayTeam]], 1, 0))</f>
        <v>0</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Row],[HomeTeam]], 1, 0))</f>
        <v>0</v>
      </c>
      <c r="AM283" s="2">
        <f>IF(Table2[[#This Row],[GameIsOver]]=0,0,IF(Table2[[#This Row],[ActualWinner]]=Table2[[#This Row],[AwayTeam]], 1, 0))</f>
        <v>1</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Row],[HomeTeam]], 1, 0))</f>
        <v>1</v>
      </c>
      <c r="AM284" s="2">
        <f>IF(Table2[[#This Row],[GameIsOver]]=0,0,IF(Table2[[#This Row],[ActualWinner]]=Table2[[#This Row],[AwayTeam]], 1, 0))</f>
        <v>0</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Row],[HomeTeam]], 1, 0))</f>
        <v>1</v>
      </c>
      <c r="AM285" s="2">
        <f>IF(Table2[[#This Row],[GameIsOver]]=0,0,IF(Table2[[#This Row],[ActualWinner]]=Table2[[#This Row],[AwayTeam]], 1, 0))</f>
        <v>0</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Row],[HomeTeam]], 1, 0))</f>
        <v>1</v>
      </c>
      <c r="AM286" s="2">
        <f>IF(Table2[[#This Row],[GameIsOver]]=0,0,IF(Table2[[#This Row],[ActualWinner]]=Table2[[#This Row],[AwayTeam]], 1, 0))</f>
        <v>0</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Row],[HomeTeam]], 1, 0))</f>
        <v>0</v>
      </c>
      <c r="AM287" s="2">
        <f>IF(Table2[[#This Row],[GameIsOver]]=0,0,IF(Table2[[#This Row],[ActualWinner]]=Table2[[#This Row],[AwayTeam]], 1, 0))</f>
        <v>1</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Row],[HomeTeam]], 1, 0))</f>
        <v>0</v>
      </c>
      <c r="AM288" s="2">
        <f>IF(Table2[[#This Row],[GameIsOver]]=0,0,IF(Table2[[#This Row],[ActualWinner]]=Table2[[#This Row],[AwayTeam]], 1, 0))</f>
        <v>1</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Row],[HomeTeam]], 1, 0))</f>
        <v>0</v>
      </c>
      <c r="AM289" s="2">
        <f>IF(Table2[[#This Row],[GameIsOver]]=0,0,IF(Table2[[#This Row],[ActualWinner]]=Table2[[#This Row],[AwayTeam]], 1, 0))</f>
        <v>1</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Row],[HomeTeam]], 1, 0))</f>
        <v>0</v>
      </c>
      <c r="AM290" s="2">
        <f>IF(Table2[[#This Row],[GameIsOver]]=0,0,IF(Table2[[#This Row],[ActualWinner]]=Table2[[#This Row],[AwayTeam]], 1, 0))</f>
        <v>1</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Row],[HomeTeam]], 1, 0))</f>
        <v>0</v>
      </c>
      <c r="AM291" s="2">
        <f>IF(Table2[[#This Row],[GameIsOver]]=0,0,IF(Table2[[#This Row],[ActualWinner]]=Table2[[#This Row],[AwayTeam]], 1, 0))</f>
        <v>1</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Row],[HomeTeam]], 1, 0))</f>
        <v>1</v>
      </c>
      <c r="AM292" s="2">
        <f>IF(Table2[[#This Row],[GameIsOver]]=0,0,IF(Table2[[#This Row],[ActualWinner]]=Table2[[#This Row],[AwayTeam]], 1, 0))</f>
        <v>0</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Row],[HomeTeam]], 1, 0))</f>
        <v>0</v>
      </c>
      <c r="AM293" s="2">
        <f>IF(Table2[[#This Row],[GameIsOver]]=0,0,IF(Table2[[#This Row],[ActualWinner]]=Table2[[#This Row],[AwayTeam]], 1, 0))</f>
        <v>1</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Row],[HomeTeam]], 1, 0))</f>
        <v>0</v>
      </c>
      <c r="AM294" s="2">
        <f>IF(Table2[[#This Row],[GameIsOver]]=0,0,IF(Table2[[#This Row],[ActualWinner]]=Table2[[#This Row],[AwayTeam]], 1, 0))</f>
        <v>1</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Row],[HomeTeam]], 1, 0))</f>
        <v>1</v>
      </c>
      <c r="AM295" s="2">
        <f>IF(Table2[[#This Row],[GameIsOver]]=0,0,IF(Table2[[#This Row],[ActualWinner]]=Table2[[#This Row],[AwayTeam]], 1, 0))</f>
        <v>0</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Row],[HomeTeam]], 1, 0))</f>
        <v>0</v>
      </c>
      <c r="AM296" s="2">
        <f>IF(Table2[[#This Row],[GameIsOver]]=0,0,IF(Table2[[#This Row],[ActualWinner]]=Table2[[#This Row],[AwayTeam]], 1, 0))</f>
        <v>1</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Row],[HomeTeam]], 1, 0))</f>
        <v>0</v>
      </c>
      <c r="AM297" s="2">
        <f>IF(Table2[[#This Row],[GameIsOver]]=0,0,IF(Table2[[#This Row],[ActualWinner]]=Table2[[#This Row],[AwayTeam]], 1, 0))</f>
        <v>1</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Row],[HomeTeam]], 1, 0))</f>
        <v>0</v>
      </c>
      <c r="AM298" s="2">
        <f>IF(Table2[[#This Row],[GameIsOver]]=0,0,IF(Table2[[#This Row],[ActualWinner]]=Table2[[#This Row],[AwayTeam]], 1, 0))</f>
        <v>1</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Row],[HomeTeam]], 1, 0))</f>
        <v>1</v>
      </c>
      <c r="AM299" s="2">
        <f>IF(Table2[[#This Row],[GameIsOver]]=0,0,IF(Table2[[#This Row],[ActualWinner]]=Table2[[#This Row],[AwayTeam]], 1, 0))</f>
        <v>0</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Row],[HomeTeam]], 1, 0))</f>
        <v>0</v>
      </c>
      <c r="AM300" s="2">
        <f>IF(Table2[[#This Row],[GameIsOver]]=0,0,IF(Table2[[#This Row],[ActualWinner]]=Table2[[#This Row],[AwayTeam]], 1, 0))</f>
        <v>1</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Row],[HomeTeam]], 1, 0))</f>
        <v>1</v>
      </c>
      <c r="AM301" s="2">
        <f>IF(Table2[[#This Row],[GameIsOver]]=0,0,IF(Table2[[#This Row],[ActualWinner]]=Table2[[#This Row],[AwayTeam]], 1, 0))</f>
        <v>0</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Row],[HomeTeam]], 1, 0))</f>
        <v>0</v>
      </c>
      <c r="AM302" s="2">
        <f>IF(Table2[[#This Row],[GameIsOver]]=0,0,IF(Table2[[#This Row],[ActualWinner]]=Table2[[#This Row],[AwayTeam]], 1, 0))</f>
        <v>1</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Row],[HomeTeam]], 1, 0))</f>
        <v>1</v>
      </c>
      <c r="AM303" s="2">
        <f>IF(Table2[[#This Row],[GameIsOver]]=0,0,IF(Table2[[#This Row],[ActualWinner]]=Table2[[#This Row],[AwayTeam]], 1, 0))</f>
        <v>0</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Row],[HomeTeam]], 1, 0))</f>
        <v>0</v>
      </c>
      <c r="AM304" s="2">
        <f>IF(Table2[[#This Row],[GameIsOver]]=0,0,IF(Table2[[#This Row],[ActualWinner]]=Table2[[#This Row],[AwayTeam]], 1, 0))</f>
        <v>1</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Row],[HomeTeam]], 1, 0))</f>
        <v>1</v>
      </c>
      <c r="AM305" s="2">
        <f>IF(Table2[[#This Row],[GameIsOver]]=0,0,IF(Table2[[#This Row],[ActualWinner]]=Table2[[#This Row],[AwayTeam]], 1, 0))</f>
        <v>0</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Row],[HomeTeam]], 1, 0))</f>
        <v>1</v>
      </c>
      <c r="AM306" s="2">
        <f>IF(Table2[[#This Row],[GameIsOver]]=0,0,IF(Table2[[#This Row],[ActualWinner]]=Table2[[#This Row],[AwayTeam]], 1, 0))</f>
        <v>0</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Row],[HomeTeam]], 1, 0))</f>
        <v>0</v>
      </c>
      <c r="AM307" s="2">
        <f>IF(Table2[[#This Row],[GameIsOver]]=0,0,IF(Table2[[#This Row],[ActualWinner]]=Table2[[#This Row],[AwayTeam]], 1, 0))</f>
        <v>1</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Row],[HomeTeam]], 1, 0))</f>
        <v>1</v>
      </c>
      <c r="AM308" s="2">
        <f>IF(Table2[[#This Row],[GameIsOver]]=0,0,IF(Table2[[#This Row],[ActualWinner]]=Table2[[#This Row],[AwayTeam]], 1, 0))</f>
        <v>0</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Row],[HomeTeam]], 1, 0))</f>
        <v>0</v>
      </c>
      <c r="AM309" s="2">
        <f>IF(Table2[[#This Row],[GameIsOver]]=0,0,IF(Table2[[#This Row],[ActualWinner]]=Table2[[#This Row],[AwayTeam]], 1, 0))</f>
        <v>1</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Row],[HomeTeam]], 1, 0))</f>
        <v>1</v>
      </c>
      <c r="AM310" s="2">
        <f>IF(Table2[[#This Row],[GameIsOver]]=0,0,IF(Table2[[#This Row],[ActualWinner]]=Table2[[#This Row],[AwayTeam]], 1, 0))</f>
        <v>0</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Row],[HomeTeam]], 1, 0))</f>
        <v>1</v>
      </c>
      <c r="AM311" s="2">
        <f>IF(Table2[[#This Row],[GameIsOver]]=0,0,IF(Table2[[#This Row],[ActualWinner]]=Table2[[#This Row],[AwayTeam]], 1, 0))</f>
        <v>0</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Row],[HomeTeam]], 1, 0))</f>
        <v>0</v>
      </c>
      <c r="AM312" s="2">
        <f>IF(Table2[[#This Row],[GameIsOver]]=0,0,IF(Table2[[#This Row],[ActualWinner]]=Table2[[#This Row],[AwayTeam]], 1, 0))</f>
        <v>1</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Row],[HomeTeam]], 1, 0))</f>
        <v>1</v>
      </c>
      <c r="AM313" s="2">
        <f>IF(Table2[[#This Row],[GameIsOver]]=0,0,IF(Table2[[#This Row],[ActualWinner]]=Table2[[#This Row],[AwayTeam]], 1, 0))</f>
        <v>0</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Row],[HomeTeam]], 1, 0))</f>
        <v>1</v>
      </c>
      <c r="AM314" s="2">
        <f>IF(Table2[[#This Row],[GameIsOver]]=0,0,IF(Table2[[#This Row],[ActualWinner]]=Table2[[#This Row],[AwayTeam]], 1, 0))</f>
        <v>0</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Row],[HomeTeam]], 1, 0))</f>
        <v>1</v>
      </c>
      <c r="AM315" s="2">
        <f>IF(Table2[[#This Row],[GameIsOver]]=0,0,IF(Table2[[#This Row],[ActualWinner]]=Table2[[#This Row],[AwayTeam]], 1, 0))</f>
        <v>0</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Row],[HomeTeam]], 1, 0))</f>
        <v>1</v>
      </c>
      <c r="AM316" s="2">
        <f>IF(Table2[[#This Row],[GameIsOver]]=0,0,IF(Table2[[#This Row],[ActualWinner]]=Table2[[#This Row],[AwayTeam]], 1, 0))</f>
        <v>0</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Row],[HomeTeam]], 1, 0))</f>
        <v>0</v>
      </c>
      <c r="AM317" s="2">
        <f>IF(Table2[[#This Row],[GameIsOver]]=0,0,IF(Table2[[#This Row],[ActualWinner]]=Table2[[#This Row],[AwayTeam]], 1, 0))</f>
        <v>1</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Row],[HomeTeam]], 1, 0))</f>
        <v>0</v>
      </c>
      <c r="AM318" s="2">
        <f>IF(Table2[[#This Row],[GameIsOver]]=0,0,IF(Table2[[#This Row],[ActualWinner]]=Table2[[#This Row],[AwayTeam]], 1, 0))</f>
        <v>1</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Row],[HomeTeam]], 1, 0))</f>
        <v>0</v>
      </c>
      <c r="AM319" s="2">
        <f>IF(Table2[[#This Row],[GameIsOver]]=0,0,IF(Table2[[#This Row],[ActualWinner]]=Table2[[#This Row],[AwayTeam]], 1, 0))</f>
        <v>1</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Row],[HomeTeam]], 1, 0))</f>
        <v>1</v>
      </c>
      <c r="AM320" s="2">
        <f>IF(Table2[[#This Row],[GameIsOver]]=0,0,IF(Table2[[#This Row],[ActualWinner]]=Table2[[#This Row],[AwayTeam]], 1, 0))</f>
        <v>0</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Row],[HomeTeam]], 1, 0))</f>
        <v>1</v>
      </c>
      <c r="AM321" s="2">
        <f>IF(Table2[[#This Row],[GameIsOver]]=0,0,IF(Table2[[#This Row],[ActualWinner]]=Table2[[#This Row],[AwayTeam]], 1, 0))</f>
        <v>0</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Row],[HomeTeam]], 1, 0))</f>
        <v>1</v>
      </c>
      <c r="AM322" s="2">
        <f>IF(Table2[[#This Row],[GameIsOver]]=0,0,IF(Table2[[#This Row],[ActualWinner]]=Table2[[#This Row],[AwayTeam]], 1, 0))</f>
        <v>0</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Row],[HomeTeam]], 1, 0))</f>
        <v>0</v>
      </c>
      <c r="AM323" s="2">
        <f>IF(Table2[[#This Row],[GameIsOver]]=0,0,IF(Table2[[#This Row],[ActualWinner]]=Table2[[#This Row],[AwayTeam]], 1, 0))</f>
        <v>1</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Row],[HomeTeam]], 1, 0))</f>
        <v>0</v>
      </c>
      <c r="AM324" s="2">
        <f>IF(Table2[[#This Row],[GameIsOver]]=0,0,IF(Table2[[#This Row],[ActualWinner]]=Table2[[#This Row],[AwayTeam]], 1, 0))</f>
        <v>1</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Row],[HomeTeam]], 1, 0))</f>
        <v>0</v>
      </c>
      <c r="AM325" s="2">
        <f>IF(Table2[[#This Row],[GameIsOver]]=0,0,IF(Table2[[#This Row],[ActualWinner]]=Table2[[#This Row],[AwayTeam]], 1, 0))</f>
        <v>1</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Row],[HomeTeam]], 1, 0))</f>
        <v>0</v>
      </c>
      <c r="AM326" s="2">
        <f>IF(Table2[[#This Row],[GameIsOver]]=0,0,IF(Table2[[#This Row],[ActualWinner]]=Table2[[#This Row],[AwayTeam]], 1, 0))</f>
        <v>1</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Row],[HomeTeam]], 1, 0))</f>
        <v>0</v>
      </c>
      <c r="AM327" s="2">
        <f>IF(Table2[[#This Row],[GameIsOver]]=0,0,IF(Table2[[#This Row],[ActualWinner]]=Table2[[#This Row],[AwayTeam]], 1, 0))</f>
        <v>1</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Row],[HomeTeam]], 1, 0))</f>
        <v>0</v>
      </c>
      <c r="AM328" s="2">
        <f>IF(Table2[[#This Row],[GameIsOver]]=0,0,IF(Table2[[#This Row],[ActualWinner]]=Table2[[#This Row],[AwayTeam]], 1, 0))</f>
        <v>1</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Row],[HomeTeam]], 1, 0))</f>
        <v>0</v>
      </c>
      <c r="AM329" s="2">
        <f>IF(Table2[[#This Row],[GameIsOver]]=0,0,IF(Table2[[#This Row],[ActualWinner]]=Table2[[#This Row],[AwayTeam]], 1, 0))</f>
        <v>1</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Row],[HomeTeam]], 1, 0))</f>
        <v>1</v>
      </c>
      <c r="AM330" s="2">
        <f>IF(Table2[[#This Row],[GameIsOver]]=0,0,IF(Table2[[#This Row],[ActualWinner]]=Table2[[#This Row],[AwayTeam]], 1, 0))</f>
        <v>0</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Row],[HomeTeam]], 1, 0))</f>
        <v>1</v>
      </c>
      <c r="AM331" s="2">
        <f>IF(Table2[[#This Row],[GameIsOver]]=0,0,IF(Table2[[#This Row],[ActualWinner]]=Table2[[#This Row],[AwayTeam]], 1, 0))</f>
        <v>0</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Row],[HomeTeam]], 1, 0))</f>
        <v>1</v>
      </c>
      <c r="AM332" s="2">
        <f>IF(Table2[[#This Row],[GameIsOver]]=0,0,IF(Table2[[#This Row],[ActualWinner]]=Table2[[#This Row],[AwayTeam]], 1, 0))</f>
        <v>0</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Row],[HomeTeam]], 1, 0))</f>
        <v>0</v>
      </c>
      <c r="AM333" s="2">
        <f>IF(Table2[[#This Row],[GameIsOver]]=0,0,IF(Table2[[#This Row],[ActualWinner]]=Table2[[#This Row],[AwayTeam]], 1, 0))</f>
        <v>1</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Row],[HomeTeam]], 1, 0))</f>
        <v>1</v>
      </c>
      <c r="AM334" s="2">
        <f>IF(Table2[[#This Row],[GameIsOver]]=0,0,IF(Table2[[#This Row],[ActualWinner]]=Table2[[#This Row],[AwayTeam]], 1, 0))</f>
        <v>0</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Row],[HomeTeam]], 1, 0))</f>
        <v>1</v>
      </c>
      <c r="AM335" s="2">
        <f>IF(Table2[[#This Row],[GameIsOver]]=0,0,IF(Table2[[#This Row],[ActualWinner]]=Table2[[#This Row],[AwayTeam]], 1, 0))</f>
        <v>0</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Row],[HomeTeam]], 1, 0))</f>
        <v>1</v>
      </c>
      <c r="AM336" s="2">
        <f>IF(Table2[[#This Row],[GameIsOver]]=0,0,IF(Table2[[#This Row],[ActualWinner]]=Table2[[#This Row],[AwayTeam]], 1, 0))</f>
        <v>0</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Row],[HomeTeam]], 1, 0))</f>
        <v>0</v>
      </c>
      <c r="AM337" s="2">
        <f>IF(Table2[[#This Row],[GameIsOver]]=0,0,IF(Table2[[#This Row],[ActualWinner]]=Table2[[#This Row],[AwayTeam]], 1, 0))</f>
        <v>1</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Row],[HomeTeam]], 1, 0))</f>
        <v>1</v>
      </c>
      <c r="AM338" s="2">
        <f>IF(Table2[[#This Row],[GameIsOver]]=0,0,IF(Table2[[#This Row],[ActualWinner]]=Table2[[#This Row],[AwayTeam]], 1, 0))</f>
        <v>0</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Row],[HomeTeam]], 1, 0))</f>
        <v>0</v>
      </c>
      <c r="AM339" s="2">
        <f>IF(Table2[[#This Row],[GameIsOver]]=0,0,IF(Table2[[#This Row],[ActualWinner]]=Table2[[#This Row],[AwayTeam]], 1, 0))</f>
        <v>1</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Row],[HomeTeam]], 1, 0))</f>
        <v>0</v>
      </c>
      <c r="AM340" s="2">
        <f>IF(Table2[[#This Row],[GameIsOver]]=0,0,IF(Table2[[#This Row],[ActualWinner]]=Table2[[#This Row],[AwayTeam]], 1, 0))</f>
        <v>1</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Row],[HomeTeam]], 1, 0))</f>
        <v>1</v>
      </c>
      <c r="AM341" s="2">
        <f>IF(Table2[[#This Row],[GameIsOver]]=0,0,IF(Table2[[#This Row],[ActualWinner]]=Table2[[#This Row],[AwayTeam]], 1, 0))</f>
        <v>0</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Row],[HomeTeam]], 1, 0))</f>
        <v>1</v>
      </c>
      <c r="AM342" s="2">
        <f>IF(Table2[[#This Row],[GameIsOver]]=0,0,IF(Table2[[#This Row],[ActualWinner]]=Table2[[#This Row],[AwayTeam]], 1, 0))</f>
        <v>0</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Row],[HomeTeam]], 1, 0))</f>
        <v>0</v>
      </c>
      <c r="AM343" s="2">
        <f>IF(Table2[[#This Row],[GameIsOver]]=0,0,IF(Table2[[#This Row],[ActualWinner]]=Table2[[#This Row],[AwayTeam]], 1, 0))</f>
        <v>1</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Row],[HomeTeam]], 1, 0))</f>
        <v>0</v>
      </c>
      <c r="AM344" s="2">
        <f>IF(Table2[[#This Row],[GameIsOver]]=0,0,IF(Table2[[#This Row],[ActualWinner]]=Table2[[#This Row],[AwayTeam]], 1, 0))</f>
        <v>1</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Row],[HomeTeam]], 1, 0))</f>
        <v>0</v>
      </c>
      <c r="AM345" s="2">
        <f>IF(Table2[[#This Row],[GameIsOver]]=0,0,IF(Table2[[#This Row],[ActualWinner]]=Table2[[#This Row],[AwayTeam]], 1, 0))</f>
        <v>1</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Row],[HomeTeam]], 1, 0))</f>
        <v>1</v>
      </c>
      <c r="AM346" s="2">
        <f>IF(Table2[[#This Row],[GameIsOver]]=0,0,IF(Table2[[#This Row],[ActualWinner]]=Table2[[#This Row],[AwayTeam]], 1, 0))</f>
        <v>0</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Row],[HomeTeam]], 1, 0))</f>
        <v>0</v>
      </c>
      <c r="AM347" s="2">
        <f>IF(Table2[[#This Row],[GameIsOver]]=0,0,IF(Table2[[#This Row],[ActualWinner]]=Table2[[#This Row],[AwayTeam]], 1, 0))</f>
        <v>1</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Row],[HomeTeam]], 1, 0))</f>
        <v>0</v>
      </c>
      <c r="AM348" s="2">
        <f>IF(Table2[[#This Row],[GameIsOver]]=0,0,IF(Table2[[#This Row],[ActualWinner]]=Table2[[#This Row],[AwayTeam]], 1, 0))</f>
        <v>1</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Row],[HomeTeam]], 1, 0))</f>
        <v>0</v>
      </c>
      <c r="AM349" s="2">
        <f>IF(Table2[[#This Row],[GameIsOver]]=0,0,IF(Table2[[#This Row],[ActualWinner]]=Table2[[#This Row],[AwayTeam]], 1, 0))</f>
        <v>1</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Row],[HomeTeam]], 1, 0))</f>
        <v>0</v>
      </c>
      <c r="AM350" s="2">
        <f>IF(Table2[[#This Row],[GameIsOver]]=0,0,IF(Table2[[#This Row],[ActualWinner]]=Table2[[#This Row],[AwayTeam]], 1, 0))</f>
        <v>1</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Row],[HomeTeam]], 1, 0))</f>
        <v>1</v>
      </c>
      <c r="AM351" s="2">
        <f>IF(Table2[[#This Row],[GameIsOver]]=0,0,IF(Table2[[#This Row],[ActualWinner]]=Table2[[#This Row],[AwayTeam]], 1, 0))</f>
        <v>0</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Row],[HomeTeam]], 1, 0))</f>
        <v>1</v>
      </c>
      <c r="AM352" s="2">
        <f>IF(Table2[[#This Row],[GameIsOver]]=0,0,IF(Table2[[#This Row],[ActualWinner]]=Table2[[#This Row],[AwayTeam]], 1, 0))</f>
        <v>0</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Row],[HomeTeam]], 1, 0))</f>
        <v>0</v>
      </c>
      <c r="AM353" s="2">
        <f>IF(Table2[[#This Row],[GameIsOver]]=0,0,IF(Table2[[#This Row],[ActualWinner]]=Table2[[#This Row],[AwayTeam]], 1, 0))</f>
        <v>1</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Row],[HomeTeam]], 1, 0))</f>
        <v>1</v>
      </c>
      <c r="AM354" s="2">
        <f>IF(Table2[[#This Row],[GameIsOver]]=0,0,IF(Table2[[#This Row],[ActualWinner]]=Table2[[#This Row],[AwayTeam]], 1, 0))</f>
        <v>0</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Row],[HomeTeam]], 1, 0))</f>
        <v>0</v>
      </c>
      <c r="AM355" s="2">
        <f>IF(Table2[[#This Row],[GameIsOver]]=0,0,IF(Table2[[#This Row],[ActualWinner]]=Table2[[#This Row],[AwayTeam]], 1, 0))</f>
        <v>1</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Row],[HomeTeam]], 1, 0))</f>
        <v>1</v>
      </c>
      <c r="AM356" s="2">
        <f>IF(Table2[[#This Row],[GameIsOver]]=0,0,IF(Table2[[#This Row],[ActualWinner]]=Table2[[#This Row],[AwayTeam]], 1, 0))</f>
        <v>0</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Row],[HomeTeam]], 1, 0))</f>
        <v>0</v>
      </c>
      <c r="AM357" s="2">
        <f>IF(Table2[[#This Row],[GameIsOver]]=0,0,IF(Table2[[#This Row],[ActualWinner]]=Table2[[#This Row],[AwayTeam]], 1, 0))</f>
        <v>1</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Row],[HomeTeam]], 1, 0))</f>
        <v>0</v>
      </c>
      <c r="AM358" s="2">
        <f>IF(Table2[[#This Row],[GameIsOver]]=0,0,IF(Table2[[#This Row],[ActualWinner]]=Table2[[#This Row],[AwayTeam]], 1, 0))</f>
        <v>1</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Row],[HomeTeam]], 1, 0))</f>
        <v>1</v>
      </c>
      <c r="AM359" s="2">
        <f>IF(Table2[[#This Row],[GameIsOver]]=0,0,IF(Table2[[#This Row],[ActualWinner]]=Table2[[#This Row],[AwayTeam]], 1, 0))</f>
        <v>0</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Row],[HomeTeam]], 1, 0))</f>
        <v>1</v>
      </c>
      <c r="AM360" s="2">
        <f>IF(Table2[[#This Row],[GameIsOver]]=0,0,IF(Table2[[#This Row],[ActualWinner]]=Table2[[#This Row],[AwayTeam]], 1, 0))</f>
        <v>0</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Row],[HomeTeam]], 1, 0))</f>
        <v>1</v>
      </c>
      <c r="AM361" s="2">
        <f>IF(Table2[[#This Row],[GameIsOver]]=0,0,IF(Table2[[#This Row],[ActualWinner]]=Table2[[#This Row],[AwayTeam]], 1, 0))</f>
        <v>0</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Row],[HomeTeam]], 1, 0))</f>
        <v>0</v>
      </c>
      <c r="AM362" s="2">
        <f>IF(Table2[[#This Row],[GameIsOver]]=0,0,IF(Table2[[#This Row],[ActualWinner]]=Table2[[#This Row],[AwayTeam]], 1, 0))</f>
        <v>1</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Row],[HomeTeam]], 1, 0))</f>
        <v>0</v>
      </c>
      <c r="AM363" s="2">
        <f>IF(Table2[[#This Row],[GameIsOver]]=0,0,IF(Table2[[#This Row],[ActualWinner]]=Table2[[#This Row],[AwayTeam]], 1, 0))</f>
        <v>1</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Row],[HomeTeam]], 1, 0))</f>
        <v>1</v>
      </c>
      <c r="AM364" s="2">
        <f>IF(Table2[[#This Row],[GameIsOver]]=0,0,IF(Table2[[#This Row],[ActualWinner]]=Table2[[#This Row],[AwayTeam]], 1, 0))</f>
        <v>0</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Row],[HomeTeam]], 1, 0))</f>
        <v>1</v>
      </c>
      <c r="AM365" s="2">
        <f>IF(Table2[[#This Row],[GameIsOver]]=0,0,IF(Table2[[#This Row],[ActualWinner]]=Table2[[#This Row],[AwayTeam]], 1, 0))</f>
        <v>0</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Row],[HomeTeam]], 1, 0))</f>
        <v>0</v>
      </c>
      <c r="AM366" s="2">
        <f>IF(Table2[[#This Row],[GameIsOver]]=0,0,IF(Table2[[#This Row],[ActualWinner]]=Table2[[#This Row],[AwayTeam]], 1, 0))</f>
        <v>1</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Row],[HomeTeam]], 1, 0))</f>
        <v>0</v>
      </c>
      <c r="AM367" s="2">
        <f>IF(Table2[[#This Row],[GameIsOver]]=0,0,IF(Table2[[#This Row],[ActualWinner]]=Table2[[#This Row],[AwayTeam]], 1, 0))</f>
        <v>1</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Row],[HomeTeam]], 1, 0))</f>
        <v>1</v>
      </c>
      <c r="AM368" s="2">
        <f>IF(Table2[[#This Row],[GameIsOver]]=0,0,IF(Table2[[#This Row],[ActualWinner]]=Table2[[#This Row],[AwayTeam]], 1, 0))</f>
        <v>0</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Row],[HomeTeam]], 1, 0))</f>
        <v>0</v>
      </c>
      <c r="AM369" s="2">
        <f>IF(Table2[[#This Row],[GameIsOver]]=0,0,IF(Table2[[#This Row],[ActualWinner]]=Table2[[#This Row],[AwayTeam]], 1, 0))</f>
        <v>1</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Row],[HomeTeam]], 1, 0))</f>
        <v>1</v>
      </c>
      <c r="AM370" s="2">
        <f>IF(Table2[[#This Row],[GameIsOver]]=0,0,IF(Table2[[#This Row],[ActualWinner]]=Table2[[#This Row],[AwayTeam]], 1, 0))</f>
        <v>0</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Row],[HomeTeam]], 1, 0))</f>
        <v>0</v>
      </c>
      <c r="AM371" s="2">
        <f>IF(Table2[[#This Row],[GameIsOver]]=0,0,IF(Table2[[#This Row],[ActualWinner]]=Table2[[#This Row],[AwayTeam]], 1, 0))</f>
        <v>1</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Row],[HomeTeam]], 1, 0))</f>
        <v>0</v>
      </c>
      <c r="AM372" s="2">
        <f>IF(Table2[[#This Row],[GameIsOver]]=0,0,IF(Table2[[#This Row],[ActualWinner]]=Table2[[#This Row],[AwayTeam]], 1, 0))</f>
        <v>1</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Row],[HomeTeam]], 1, 0))</f>
        <v>1</v>
      </c>
      <c r="AM373" s="2">
        <f>IF(Table2[[#This Row],[GameIsOver]]=0,0,IF(Table2[[#This Row],[ActualWinner]]=Table2[[#This Row],[AwayTeam]], 1, 0))</f>
        <v>0</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Row],[HomeTeam]], 1, 0))</f>
        <v>0</v>
      </c>
      <c r="AM374" s="2">
        <f>IF(Table2[[#This Row],[GameIsOver]]=0,0,IF(Table2[[#This Row],[ActualWinner]]=Table2[[#This Row],[AwayTeam]], 1, 0))</f>
        <v>1</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Row],[HomeTeam]], 1, 0))</f>
        <v>1</v>
      </c>
      <c r="AM375" s="2">
        <f>IF(Table2[[#This Row],[GameIsOver]]=0,0,IF(Table2[[#This Row],[ActualWinner]]=Table2[[#This Row],[AwayTeam]], 1, 0))</f>
        <v>0</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Row],[HomeTeam]], 1, 0))</f>
        <v>1</v>
      </c>
      <c r="AM376" s="2">
        <f>IF(Table2[[#This Row],[GameIsOver]]=0,0,IF(Table2[[#This Row],[ActualWinner]]=Table2[[#This Row],[AwayTeam]], 1, 0))</f>
        <v>0</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Row],[HomeTeam]], 1, 0))</f>
        <v>0</v>
      </c>
      <c r="AM377" s="2">
        <f>IF(Table2[[#This Row],[GameIsOver]]=0,0,IF(Table2[[#This Row],[ActualWinner]]=Table2[[#This Row],[AwayTeam]], 1, 0))</f>
        <v>1</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Row],[HomeTeam]], 1, 0))</f>
        <v>1</v>
      </c>
      <c r="AM378" s="2">
        <f>IF(Table2[[#This Row],[GameIsOver]]=0,0,IF(Table2[[#This Row],[ActualWinner]]=Table2[[#This Row],[AwayTeam]], 1, 0))</f>
        <v>0</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Row],[HomeTeam]], 1, 0))</f>
        <v>1</v>
      </c>
      <c r="AM379" s="2">
        <f>IF(Table2[[#This Row],[GameIsOver]]=0,0,IF(Table2[[#This Row],[ActualWinner]]=Table2[[#This Row],[AwayTeam]], 1, 0))</f>
        <v>0</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Row],[HomeTeam]], 1, 0))</f>
        <v>0</v>
      </c>
      <c r="AM380" s="2">
        <f>IF(Table2[[#This Row],[GameIsOver]]=0,0,IF(Table2[[#This Row],[ActualWinner]]=Table2[[#This Row],[AwayTeam]], 1, 0))</f>
        <v>1</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Row],[HomeTeam]], 1, 0))</f>
        <v>0</v>
      </c>
      <c r="AM381" s="2">
        <f>IF(Table2[[#This Row],[GameIsOver]]=0,0,IF(Table2[[#This Row],[ActualWinner]]=Table2[[#This Row],[AwayTeam]], 1, 0))</f>
        <v>1</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Row],[HomeTeam]], 1, 0))</f>
        <v>1</v>
      </c>
      <c r="AM382" s="2">
        <f>IF(Table2[[#This Row],[GameIsOver]]=0,0,IF(Table2[[#This Row],[ActualWinner]]=Table2[[#This Row],[AwayTeam]], 1, 0))</f>
        <v>0</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Row],[HomeTeam]], 1, 0))</f>
        <v>0</v>
      </c>
      <c r="AM383" s="2">
        <f>IF(Table2[[#This Row],[GameIsOver]]=0,0,IF(Table2[[#This Row],[ActualWinner]]=Table2[[#This Row],[AwayTeam]], 1, 0))</f>
        <v>1</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Row],[HomeTeam]], 1, 0))</f>
        <v>1</v>
      </c>
      <c r="AM384" s="2">
        <f>IF(Table2[[#This Row],[GameIsOver]]=0,0,IF(Table2[[#This Row],[ActualWinner]]=Table2[[#This Row],[AwayTeam]], 1, 0))</f>
        <v>0</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Row],[HomeTeam]], 1, 0))</f>
        <v>1</v>
      </c>
      <c r="AM385" s="2">
        <f>IF(Table2[[#This Row],[GameIsOver]]=0,0,IF(Table2[[#This Row],[ActualWinner]]=Table2[[#This Row],[AwayTeam]], 1, 0))</f>
        <v>0</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Row],[HomeTeam]], 1, 0))</f>
        <v>1</v>
      </c>
      <c r="AM386" s="2">
        <f>IF(Table2[[#This Row],[GameIsOver]]=0,0,IF(Table2[[#This Row],[ActualWinner]]=Table2[[#This Row],[AwayTeam]], 1, 0))</f>
        <v>0</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Row],[HomeTeam]], 1, 0))</f>
        <v>0</v>
      </c>
      <c r="AM387" s="2">
        <f>IF(Table2[[#This Row],[GameIsOver]]=0,0,IF(Table2[[#This Row],[ActualWinner]]=Table2[[#This Row],[AwayTeam]], 1, 0))</f>
        <v>1</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Row],[HomeTeam]], 1, 0))</f>
        <v>0</v>
      </c>
      <c r="AM388" s="2">
        <f>IF(Table2[[#This Row],[GameIsOver]]=0,0,IF(Table2[[#This Row],[ActualWinner]]=Table2[[#This Row],[AwayTeam]], 1, 0))</f>
        <v>1</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Row],[HomeTeam]], 1, 0))</f>
        <v>0</v>
      </c>
      <c r="AM389" s="2">
        <f>IF(Table2[[#This Row],[GameIsOver]]=0,0,IF(Table2[[#This Row],[ActualWinner]]=Table2[[#This Row],[AwayTeam]], 1, 0))</f>
        <v>1</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Row],[HomeTeam]], 1, 0))</f>
        <v>0</v>
      </c>
      <c r="AM390" s="2">
        <f>IF(Table2[[#This Row],[GameIsOver]]=0,0,IF(Table2[[#This Row],[ActualWinner]]=Table2[[#This Row],[AwayTeam]], 1, 0))</f>
        <v>1</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Row],[HomeTeam]], 1, 0))</f>
        <v>1</v>
      </c>
      <c r="AM391" s="2">
        <f>IF(Table2[[#This Row],[GameIsOver]]=0,0,IF(Table2[[#This Row],[ActualWinner]]=Table2[[#This Row],[AwayTeam]], 1, 0))</f>
        <v>0</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Row],[HomeTeam]], 1, 0))</f>
        <v>0</v>
      </c>
      <c r="AM392" s="2">
        <f>IF(Table2[[#This Row],[GameIsOver]]=0,0,IF(Table2[[#This Row],[ActualWinner]]=Table2[[#This Row],[AwayTeam]], 1, 0))</f>
        <v>1</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Row],[HomeTeam]], 1, 0))</f>
        <v>1</v>
      </c>
      <c r="AM393" s="2">
        <f>IF(Table2[[#This Row],[GameIsOver]]=0,0,IF(Table2[[#This Row],[ActualWinner]]=Table2[[#This Row],[AwayTeam]], 1, 0))</f>
        <v>0</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Row],[HomeTeam]], 1, 0))</f>
        <v>1</v>
      </c>
      <c r="AM394" s="2">
        <f>IF(Table2[[#This Row],[GameIsOver]]=0,0,IF(Table2[[#This Row],[ActualWinner]]=Table2[[#This Row],[AwayTeam]], 1, 0))</f>
        <v>0</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Row],[HomeTeam]], 1, 0))</f>
        <v>0</v>
      </c>
      <c r="AM395" s="2">
        <f>IF(Table2[[#This Row],[GameIsOver]]=0,0,IF(Table2[[#This Row],[ActualWinner]]=Table2[[#This Row],[AwayTeam]], 1, 0))</f>
        <v>1</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Row],[HomeTeam]], 1, 0))</f>
        <v>1</v>
      </c>
      <c r="AM396" s="2">
        <f>IF(Table2[[#This Row],[GameIsOver]]=0,0,IF(Table2[[#This Row],[ActualWinner]]=Table2[[#This Row],[AwayTeam]], 1, 0))</f>
        <v>0</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Row],[HomeTeam]], 1, 0))</f>
        <v>0</v>
      </c>
      <c r="AM397" s="2">
        <f>IF(Table2[[#This Row],[GameIsOver]]=0,0,IF(Table2[[#This Row],[ActualWinner]]=Table2[[#This Row],[AwayTeam]], 1, 0))</f>
        <v>1</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Row],[HomeTeam]], 1, 0))</f>
        <v>1</v>
      </c>
      <c r="AM398" s="2">
        <f>IF(Table2[[#This Row],[GameIsOver]]=0,0,IF(Table2[[#This Row],[ActualWinner]]=Table2[[#This Row],[AwayTeam]], 1, 0))</f>
        <v>0</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Row],[HomeTeam]], 1, 0))</f>
        <v>0</v>
      </c>
      <c r="AM399" s="2">
        <f>IF(Table2[[#This Row],[GameIsOver]]=0,0,IF(Table2[[#This Row],[ActualWinner]]=Table2[[#This Row],[AwayTeam]], 1, 0))</f>
        <v>1</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Row],[HomeTeam]], 1, 0))</f>
        <v>1</v>
      </c>
      <c r="AM400" s="2">
        <f>IF(Table2[[#This Row],[GameIsOver]]=0,0,IF(Table2[[#This Row],[ActualWinner]]=Table2[[#This Row],[AwayTeam]], 1, 0))</f>
        <v>0</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Row],[HomeTeam]], 1, 0))</f>
        <v>1</v>
      </c>
      <c r="AM401" s="2">
        <f>IF(Table2[[#This Row],[GameIsOver]]=0,0,IF(Table2[[#This Row],[ActualWinner]]=Table2[[#This Row],[AwayTeam]], 1, 0))</f>
        <v>0</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Row],[HomeTeam]], 1, 0))</f>
        <v>0</v>
      </c>
      <c r="AM402" s="2">
        <f>IF(Table2[[#This Row],[GameIsOver]]=0,0,IF(Table2[[#This Row],[ActualWinner]]=Table2[[#This Row],[AwayTeam]], 1, 0))</f>
        <v>1</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Row],[HomeTeam]], 1, 0))</f>
        <v>0</v>
      </c>
      <c r="AM403" s="2">
        <f>IF(Table2[[#This Row],[GameIsOver]]=0,0,IF(Table2[[#This Row],[ActualWinner]]=Table2[[#This Row],[AwayTeam]], 1, 0))</f>
        <v>1</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Row],[HomeTeam]], 1, 0))</f>
        <v>1</v>
      </c>
      <c r="AM404" s="2">
        <f>IF(Table2[[#This Row],[GameIsOver]]=0,0,IF(Table2[[#This Row],[ActualWinner]]=Table2[[#This Row],[AwayTeam]], 1, 0))</f>
        <v>0</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Row],[HomeTeam]], 1, 0))</f>
        <v>0</v>
      </c>
      <c r="AM405" s="2">
        <f>IF(Table2[[#This Row],[GameIsOver]]=0,0,IF(Table2[[#This Row],[ActualWinner]]=Table2[[#This Row],[AwayTeam]], 1, 0))</f>
        <v>1</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Row],[HomeTeam]], 1, 0))</f>
        <v>1</v>
      </c>
      <c r="AM406" s="2">
        <f>IF(Table2[[#This Row],[GameIsOver]]=0,0,IF(Table2[[#This Row],[ActualWinner]]=Table2[[#This Row],[AwayTeam]], 1, 0))</f>
        <v>0</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Row],[HomeTeam]], 1, 0))</f>
        <v>1</v>
      </c>
      <c r="AM407" s="2">
        <f>IF(Table2[[#This Row],[GameIsOver]]=0,0,IF(Table2[[#This Row],[ActualWinner]]=Table2[[#This Row],[AwayTeam]], 1, 0))</f>
        <v>0</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Row],[HomeTeam]], 1, 0))</f>
        <v>1</v>
      </c>
      <c r="AM408" s="2">
        <f>IF(Table2[[#This Row],[GameIsOver]]=0,0,IF(Table2[[#This Row],[ActualWinner]]=Table2[[#This Row],[AwayTeam]], 1, 0))</f>
        <v>0</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Row],[HomeTeam]], 1, 0))</f>
        <v>0</v>
      </c>
      <c r="AM409" s="2">
        <f>IF(Table2[[#This Row],[GameIsOver]]=0,0,IF(Table2[[#This Row],[ActualWinner]]=Table2[[#This Row],[AwayTeam]], 1, 0))</f>
        <v>1</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Row],[HomeTeam]], 1, 0))</f>
        <v>0</v>
      </c>
      <c r="AM410" s="2">
        <f>IF(Table2[[#This Row],[GameIsOver]]=0,0,IF(Table2[[#This Row],[ActualWinner]]=Table2[[#This Row],[AwayTeam]], 1, 0))</f>
        <v>1</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Row],[HomeTeam]], 1, 0))</f>
        <v>1</v>
      </c>
      <c r="AM411" s="2">
        <f>IF(Table2[[#This Row],[GameIsOver]]=0,0,IF(Table2[[#This Row],[ActualWinner]]=Table2[[#This Row],[AwayTeam]], 1, 0))</f>
        <v>0</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Row],[HomeTeam]], 1, 0))</f>
        <v>0</v>
      </c>
      <c r="AM412" s="2">
        <f>IF(Table2[[#This Row],[GameIsOver]]=0,0,IF(Table2[[#This Row],[ActualWinner]]=Table2[[#This Row],[AwayTeam]], 1, 0))</f>
        <v>1</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Row],[HomeTeam]], 1, 0))</f>
        <v>1</v>
      </c>
      <c r="AM413" s="2">
        <f>IF(Table2[[#This Row],[GameIsOver]]=0,0,IF(Table2[[#This Row],[ActualWinner]]=Table2[[#This Row],[AwayTeam]], 1, 0))</f>
        <v>0</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Row],[HomeTeam]], 1, 0))</f>
        <v>1</v>
      </c>
      <c r="AM414" s="2">
        <f>IF(Table2[[#This Row],[GameIsOver]]=0,0,IF(Table2[[#This Row],[ActualWinner]]=Table2[[#This Row],[AwayTeam]], 1, 0))</f>
        <v>0</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Row],[HomeTeam]], 1, 0))</f>
        <v>1</v>
      </c>
      <c r="AM415" s="2">
        <f>IF(Table2[[#This Row],[GameIsOver]]=0,0,IF(Table2[[#This Row],[ActualWinner]]=Table2[[#This Row],[AwayTeam]], 1, 0))</f>
        <v>0</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Row],[HomeTeam]], 1, 0))</f>
        <v>0</v>
      </c>
      <c r="AM416" s="2">
        <f>IF(Table2[[#This Row],[GameIsOver]]=0,0,IF(Table2[[#This Row],[ActualWinner]]=Table2[[#This Row],[AwayTeam]], 1, 0))</f>
        <v>1</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Row],[HomeTeam]], 1, 0))</f>
        <v>1</v>
      </c>
      <c r="AM417" s="2">
        <f>IF(Table2[[#This Row],[GameIsOver]]=0,0,IF(Table2[[#This Row],[ActualWinner]]=Table2[[#This Row],[AwayTeam]], 1, 0))</f>
        <v>0</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Row],[HomeTeam]], 1, 0))</f>
        <v>0</v>
      </c>
      <c r="AM418" s="2">
        <f>IF(Table2[[#This Row],[GameIsOver]]=0,0,IF(Table2[[#This Row],[ActualWinner]]=Table2[[#This Row],[AwayTeam]], 1, 0))</f>
        <v>1</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Row],[HomeTeam]], 1, 0))</f>
        <v>0</v>
      </c>
      <c r="AM419" s="2">
        <f>IF(Table2[[#This Row],[GameIsOver]]=0,0,IF(Table2[[#This Row],[ActualWinner]]=Table2[[#This Row],[AwayTeam]], 1, 0))</f>
        <v>1</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Row],[HomeTeam]], 1, 0))</f>
        <v>1</v>
      </c>
      <c r="AM420" s="2">
        <f>IF(Table2[[#This Row],[GameIsOver]]=0,0,IF(Table2[[#This Row],[ActualWinner]]=Table2[[#This Row],[AwayTeam]], 1, 0))</f>
        <v>0</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Row],[HomeTeam]], 1, 0))</f>
        <v>0</v>
      </c>
      <c r="AM421" s="2">
        <f>IF(Table2[[#This Row],[GameIsOver]]=0,0,IF(Table2[[#This Row],[ActualWinner]]=Table2[[#This Row],[AwayTeam]], 1, 0))</f>
        <v>1</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Row],[HomeTeam]], 1, 0))</f>
        <v>1</v>
      </c>
      <c r="AM422" s="2">
        <f>IF(Table2[[#This Row],[GameIsOver]]=0,0,IF(Table2[[#This Row],[ActualWinner]]=Table2[[#This Row],[AwayTeam]], 1, 0))</f>
        <v>0</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Row],[HomeTeam]], 1, 0))</f>
        <v>1</v>
      </c>
      <c r="AM423" s="2">
        <f>IF(Table2[[#This Row],[GameIsOver]]=0,0,IF(Table2[[#This Row],[ActualWinner]]=Table2[[#This Row],[AwayTeam]], 1, 0))</f>
        <v>0</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Row],[HomeTeam]], 1, 0))</f>
        <v>1</v>
      </c>
      <c r="AM424" s="2">
        <f>IF(Table2[[#This Row],[GameIsOver]]=0,0,IF(Table2[[#This Row],[ActualWinner]]=Table2[[#This Row],[AwayTeam]], 1, 0))</f>
        <v>0</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Row],[HomeTeam]], 1, 0))</f>
        <v>1</v>
      </c>
      <c r="AM425" s="2">
        <f>IF(Table2[[#This Row],[GameIsOver]]=0,0,IF(Table2[[#This Row],[ActualWinner]]=Table2[[#This Row],[AwayTeam]], 1, 0))</f>
        <v>0</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Row],[HomeTeam]], 1, 0))</f>
        <v>0</v>
      </c>
      <c r="AM426" s="2">
        <f>IF(Table2[[#This Row],[GameIsOver]]=0,0,IF(Table2[[#This Row],[ActualWinner]]=Table2[[#This Row],[AwayTeam]], 1, 0))</f>
        <v>1</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Row],[HomeTeam]], 1, 0))</f>
        <v>1</v>
      </c>
      <c r="AM427" s="2">
        <f>IF(Table2[[#This Row],[GameIsOver]]=0,0,IF(Table2[[#This Row],[ActualWinner]]=Table2[[#This Row],[AwayTeam]], 1, 0))</f>
        <v>0</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Row],[HomeTeam]], 1, 0))</f>
        <v>0</v>
      </c>
      <c r="AM428" s="2">
        <f>IF(Table2[[#This Row],[GameIsOver]]=0,0,IF(Table2[[#This Row],[ActualWinner]]=Table2[[#This Row],[AwayTeam]], 1, 0))</f>
        <v>1</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Row],[HomeTeam]], 1, 0))</f>
        <v>0</v>
      </c>
      <c r="AM429" s="2">
        <f>IF(Table2[[#This Row],[GameIsOver]]=0,0,IF(Table2[[#This Row],[ActualWinner]]=Table2[[#This Row],[AwayTeam]], 1, 0))</f>
        <v>1</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Row],[HomeTeam]], 1, 0))</f>
        <v>1</v>
      </c>
      <c r="AM430" s="2">
        <f>IF(Table2[[#This Row],[GameIsOver]]=0,0,IF(Table2[[#This Row],[ActualWinner]]=Table2[[#This Row],[AwayTeam]], 1, 0))</f>
        <v>0</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Row],[HomeTeam]], 1, 0))</f>
        <v>1</v>
      </c>
      <c r="AM431" s="2">
        <f>IF(Table2[[#This Row],[GameIsOver]]=0,0,IF(Table2[[#This Row],[ActualWinner]]=Table2[[#This Row],[AwayTeam]], 1, 0))</f>
        <v>0</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Row],[HomeTeam]], 1, 0))</f>
        <v>0</v>
      </c>
      <c r="AM432" s="2">
        <f>IF(Table2[[#This Row],[GameIsOver]]=0,0,IF(Table2[[#This Row],[ActualWinner]]=Table2[[#This Row],[AwayTeam]], 1, 0))</f>
        <v>1</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Row],[HomeTeam]], 1, 0))</f>
        <v>1</v>
      </c>
      <c r="AM433" s="2">
        <f>IF(Table2[[#This Row],[GameIsOver]]=0,0,IF(Table2[[#This Row],[ActualWinner]]=Table2[[#This Row],[AwayTeam]], 1, 0))</f>
        <v>0</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Row],[HomeTeam]], 1, 0))</f>
        <v>0</v>
      </c>
      <c r="AM434" s="2">
        <f>IF(Table2[[#This Row],[GameIsOver]]=0,0,IF(Table2[[#This Row],[ActualWinner]]=Table2[[#This Row],[AwayTeam]], 1, 0))</f>
        <v>1</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Row],[HomeTeam]], 1, 0))</f>
        <v>1</v>
      </c>
      <c r="AM435" s="2">
        <f>IF(Table2[[#This Row],[GameIsOver]]=0,0,IF(Table2[[#This Row],[ActualWinner]]=Table2[[#This Row],[AwayTeam]], 1, 0))</f>
        <v>0</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Row],[HomeTeam]], 1, 0))</f>
        <v>1</v>
      </c>
      <c r="AM436" s="2">
        <f>IF(Table2[[#This Row],[GameIsOver]]=0,0,IF(Table2[[#This Row],[ActualWinner]]=Table2[[#This Row],[AwayTeam]], 1, 0))</f>
        <v>0</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Row],[HomeTeam]], 1, 0))</f>
        <v>1</v>
      </c>
      <c r="AM437" s="2">
        <f>IF(Table2[[#This Row],[GameIsOver]]=0,0,IF(Table2[[#This Row],[ActualWinner]]=Table2[[#This Row],[AwayTeam]], 1, 0))</f>
        <v>0</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Row],[HomeTeam]], 1, 0))</f>
        <v>0</v>
      </c>
      <c r="AM438" s="2">
        <f>IF(Table2[[#This Row],[GameIsOver]]=0,0,IF(Table2[[#This Row],[ActualWinner]]=Table2[[#This Row],[AwayTeam]], 1, 0))</f>
        <v>1</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Row],[HomeTeam]], 1, 0))</f>
        <v>0</v>
      </c>
      <c r="AM439" s="2">
        <f>IF(Table2[[#This Row],[GameIsOver]]=0,0,IF(Table2[[#This Row],[ActualWinner]]=Table2[[#This Row],[AwayTeam]], 1, 0))</f>
        <v>1</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Row],[HomeTeam]], 1, 0))</f>
        <v>0</v>
      </c>
      <c r="AM440" s="2">
        <f>IF(Table2[[#This Row],[GameIsOver]]=0,0,IF(Table2[[#This Row],[ActualWinner]]=Table2[[#This Row],[AwayTeam]], 1, 0))</f>
        <v>1</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Row],[HomeTeam]], 1, 0))</f>
        <v>0</v>
      </c>
      <c r="AM441" s="2">
        <f>IF(Table2[[#This Row],[GameIsOver]]=0,0,IF(Table2[[#This Row],[ActualWinner]]=Table2[[#This Row],[AwayTeam]], 1, 0))</f>
        <v>1</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Row],[HomeTeam]], 1, 0))</f>
        <v>0</v>
      </c>
      <c r="AM442" s="2">
        <f>IF(Table2[[#This Row],[GameIsOver]]=0,0,IF(Table2[[#This Row],[ActualWinner]]=Table2[[#This Row],[AwayTeam]], 1, 0))</f>
        <v>1</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Row],[HomeTeam]], 1, 0))</f>
        <v>0</v>
      </c>
      <c r="AM443" s="2">
        <f>IF(Table2[[#This Row],[GameIsOver]]=0,0,IF(Table2[[#This Row],[ActualWinner]]=Table2[[#This Row],[AwayTeam]], 1, 0))</f>
        <v>1</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Row],[HomeTeam]], 1, 0))</f>
        <v>1</v>
      </c>
      <c r="AM444" s="2">
        <f>IF(Table2[[#This Row],[GameIsOver]]=0,0,IF(Table2[[#This Row],[ActualWinner]]=Table2[[#This Row],[AwayTeam]], 1, 0))</f>
        <v>0</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Row],[HomeTeam]], 1, 0))</f>
        <v>0</v>
      </c>
      <c r="AM445" s="2">
        <f>IF(Table2[[#This Row],[GameIsOver]]=0,0,IF(Table2[[#This Row],[ActualWinner]]=Table2[[#This Row],[AwayTeam]], 1, 0))</f>
        <v>1</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Row],[HomeTeam]], 1, 0))</f>
        <v>0</v>
      </c>
      <c r="AM446" s="2">
        <f>IF(Table2[[#This Row],[GameIsOver]]=0,0,IF(Table2[[#This Row],[ActualWinner]]=Table2[[#This Row],[AwayTeam]], 1, 0))</f>
        <v>1</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Row],[HomeTeam]], 1, 0))</f>
        <v>1</v>
      </c>
      <c r="AM447" s="2">
        <f>IF(Table2[[#This Row],[GameIsOver]]=0,0,IF(Table2[[#This Row],[ActualWinner]]=Table2[[#This Row],[AwayTeam]], 1, 0))</f>
        <v>0</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Row],[HomeTeam]], 1, 0))</f>
        <v>0</v>
      </c>
      <c r="AM448" s="2">
        <f>IF(Table2[[#This Row],[GameIsOver]]=0,0,IF(Table2[[#This Row],[ActualWinner]]=Table2[[#This Row],[AwayTeam]], 1, 0))</f>
        <v>1</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Row],[HomeTeam]], 1, 0))</f>
        <v>0</v>
      </c>
      <c r="AM449" s="2">
        <f>IF(Table2[[#This Row],[GameIsOver]]=0,0,IF(Table2[[#This Row],[ActualWinner]]=Table2[[#This Row],[AwayTeam]], 1, 0))</f>
        <v>1</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Row],[HomeTeam]], 1, 0))</f>
        <v>1</v>
      </c>
      <c r="AM450" s="2">
        <f>IF(Table2[[#This Row],[GameIsOver]]=0,0,IF(Table2[[#This Row],[ActualWinner]]=Table2[[#This Row],[AwayTeam]], 1, 0))</f>
        <v>0</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Row],[HomeTeam]], 1, 0))</f>
        <v>0</v>
      </c>
      <c r="AM451" s="2">
        <f>IF(Table2[[#This Row],[GameIsOver]]=0,0,IF(Table2[[#This Row],[ActualWinner]]=Table2[[#This Row],[AwayTeam]], 1, 0))</f>
        <v>1</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Row],[HomeTeam]], 1, 0))</f>
        <v>0</v>
      </c>
      <c r="AM452" s="2">
        <f>IF(Table2[[#This Row],[GameIsOver]]=0,0,IF(Table2[[#This Row],[ActualWinner]]=Table2[[#This Row],[AwayTeam]], 1, 0))</f>
        <v>1</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Row],[HomeTeam]], 1, 0))</f>
        <v>0</v>
      </c>
      <c r="AM453" s="2">
        <f>IF(Table2[[#This Row],[GameIsOver]]=0,0,IF(Table2[[#This Row],[ActualWinner]]=Table2[[#This Row],[AwayTeam]], 1, 0))</f>
        <v>1</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Row],[HomeTeam]], 1, 0))</f>
        <v>1</v>
      </c>
      <c r="AM454" s="2">
        <f>IF(Table2[[#This Row],[GameIsOver]]=0,0,IF(Table2[[#This Row],[ActualWinner]]=Table2[[#This Row],[AwayTeam]], 1, 0))</f>
        <v>0</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Row],[HomeTeam]], 1, 0))</f>
        <v>1</v>
      </c>
      <c r="AM455" s="2">
        <f>IF(Table2[[#This Row],[GameIsOver]]=0,0,IF(Table2[[#This Row],[ActualWinner]]=Table2[[#This Row],[AwayTeam]], 1, 0))</f>
        <v>0</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Row],[HomeTeam]], 1, 0))</f>
        <v>0</v>
      </c>
      <c r="AM456" s="2">
        <f>IF(Table2[[#This Row],[GameIsOver]]=0,0,IF(Table2[[#This Row],[ActualWinner]]=Table2[[#This Row],[AwayTeam]], 1, 0))</f>
        <v>1</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Row],[HomeTeam]], 1, 0))</f>
        <v>0</v>
      </c>
      <c r="AM457" s="2">
        <f>IF(Table2[[#This Row],[GameIsOver]]=0,0,IF(Table2[[#This Row],[ActualWinner]]=Table2[[#This Row],[AwayTeam]], 1, 0))</f>
        <v>1</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Row],[HomeTeam]], 1, 0))</f>
        <v>0</v>
      </c>
      <c r="AM458" s="2">
        <f>IF(Table2[[#This Row],[GameIsOver]]=0,0,IF(Table2[[#This Row],[ActualWinner]]=Table2[[#This Row],[AwayTeam]], 1, 0))</f>
        <v>1</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Row],[HomeTeam]], 1, 0))</f>
        <v>0</v>
      </c>
      <c r="AM459" s="2">
        <f>IF(Table2[[#This Row],[GameIsOver]]=0,0,IF(Table2[[#This Row],[ActualWinner]]=Table2[[#This Row],[AwayTeam]], 1, 0))</f>
        <v>1</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Row],[HomeTeam]], 1, 0))</f>
        <v>1</v>
      </c>
      <c r="AM460" s="2">
        <f>IF(Table2[[#This Row],[GameIsOver]]=0,0,IF(Table2[[#This Row],[ActualWinner]]=Table2[[#This Row],[AwayTeam]], 1, 0))</f>
        <v>0</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Row],[HomeTeam]], 1, 0))</f>
        <v>1</v>
      </c>
      <c r="AM461" s="2">
        <f>IF(Table2[[#This Row],[GameIsOver]]=0,0,IF(Table2[[#This Row],[ActualWinner]]=Table2[[#This Row],[AwayTeam]], 1, 0))</f>
        <v>0</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Row],[HomeTeam]], 1, 0))</f>
        <v>0</v>
      </c>
      <c r="AM462" s="2">
        <f>IF(Table2[[#This Row],[GameIsOver]]=0,0,IF(Table2[[#This Row],[ActualWinner]]=Table2[[#This Row],[AwayTeam]], 1, 0))</f>
        <v>1</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Row],[HomeTeam]], 1, 0))</f>
        <v>1</v>
      </c>
      <c r="AM463" s="2">
        <f>IF(Table2[[#This Row],[GameIsOver]]=0,0,IF(Table2[[#This Row],[ActualWinner]]=Table2[[#This Row],[AwayTeam]], 1, 0))</f>
        <v>0</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Row],[HomeTeam]], 1, 0))</f>
        <v>1</v>
      </c>
      <c r="AM464" s="2">
        <f>IF(Table2[[#This Row],[GameIsOver]]=0,0,IF(Table2[[#This Row],[ActualWinner]]=Table2[[#This Row],[AwayTeam]], 1, 0))</f>
        <v>0</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Row],[HomeTeam]], 1, 0))</f>
        <v>0</v>
      </c>
      <c r="AM465" s="2">
        <f>IF(Table2[[#This Row],[GameIsOver]]=0,0,IF(Table2[[#This Row],[ActualWinner]]=Table2[[#This Row],[AwayTeam]], 1, 0))</f>
        <v>1</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Row],[HomeTeam]], 1, 0))</f>
        <v>1</v>
      </c>
      <c r="AM466" s="2">
        <f>IF(Table2[[#This Row],[GameIsOver]]=0,0,IF(Table2[[#This Row],[ActualWinner]]=Table2[[#This Row],[AwayTeam]], 1, 0))</f>
        <v>0</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Row],[HomeTeam]], 1, 0))</f>
        <v>0</v>
      </c>
      <c r="AM467" s="2">
        <f>IF(Table2[[#This Row],[GameIsOver]]=0,0,IF(Table2[[#This Row],[ActualWinner]]=Table2[[#This Row],[AwayTeam]], 1, 0))</f>
        <v>1</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Row],[HomeTeam]], 1, 0))</f>
        <v>0</v>
      </c>
      <c r="AM468" s="2">
        <f>IF(Table2[[#This Row],[GameIsOver]]=0,0,IF(Table2[[#This Row],[ActualWinner]]=Table2[[#This Row],[AwayTeam]], 1, 0))</f>
        <v>1</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Row],[HomeTeam]], 1, 0))</f>
        <v>0</v>
      </c>
      <c r="AM469" s="2">
        <f>IF(Table2[[#This Row],[GameIsOver]]=0,0,IF(Table2[[#This Row],[ActualWinner]]=Table2[[#This Row],[AwayTeam]], 1, 0))</f>
        <v>1</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Row],[HomeTeam]], 1, 0))</f>
        <v>0</v>
      </c>
      <c r="AM470" s="2">
        <f>IF(Table2[[#This Row],[GameIsOver]]=0,0,IF(Table2[[#This Row],[ActualWinner]]=Table2[[#This Row],[AwayTeam]], 1, 0))</f>
        <v>1</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Row],[HomeTeam]], 1, 0))</f>
        <v>0</v>
      </c>
      <c r="AM471" s="2">
        <f>IF(Table2[[#This Row],[GameIsOver]]=0,0,IF(Table2[[#This Row],[ActualWinner]]=Table2[[#This Row],[AwayTeam]], 1, 0))</f>
        <v>1</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Row],[HomeTeam]], 1, 0))</f>
        <v>0</v>
      </c>
      <c r="AM472" s="2">
        <f>IF(Table2[[#This Row],[GameIsOver]]=0,0,IF(Table2[[#This Row],[ActualWinner]]=Table2[[#This Row],[AwayTeam]], 1, 0))</f>
        <v>1</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Row],[HomeTeam]], 1, 0))</f>
        <v>1</v>
      </c>
      <c r="AM473" s="2">
        <f>IF(Table2[[#This Row],[GameIsOver]]=0,0,IF(Table2[[#This Row],[ActualWinner]]=Table2[[#This Row],[AwayTeam]], 1, 0))</f>
        <v>0</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Row],[HomeTeam]], 1, 0))</f>
        <v>1</v>
      </c>
      <c r="AM474" s="2">
        <f>IF(Table2[[#This Row],[GameIsOver]]=0,0,IF(Table2[[#This Row],[ActualWinner]]=Table2[[#This Row],[AwayTeam]], 1, 0))</f>
        <v>0</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Row],[HomeTeam]], 1, 0))</f>
        <v>0</v>
      </c>
      <c r="AM475" s="2">
        <f>IF(Table2[[#This Row],[GameIsOver]]=0,0,IF(Table2[[#This Row],[ActualWinner]]=Table2[[#This Row],[AwayTeam]], 1, 0))</f>
        <v>1</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Row],[HomeTeam]], 1, 0))</f>
        <v>1</v>
      </c>
      <c r="AM476" s="2">
        <f>IF(Table2[[#This Row],[GameIsOver]]=0,0,IF(Table2[[#This Row],[ActualWinner]]=Table2[[#This Row],[AwayTeam]], 1, 0))</f>
        <v>0</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Row],[HomeTeam]], 1, 0))</f>
        <v>0</v>
      </c>
      <c r="AM477" s="2">
        <f>IF(Table2[[#This Row],[GameIsOver]]=0,0,IF(Table2[[#This Row],[ActualWinner]]=Table2[[#This Row],[AwayTeam]], 1, 0))</f>
        <v>1</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Row],[HomeTeam]], 1, 0))</f>
        <v>1</v>
      </c>
      <c r="AM478" s="2">
        <f>IF(Table2[[#This Row],[GameIsOver]]=0,0,IF(Table2[[#This Row],[ActualWinner]]=Table2[[#This Row],[AwayTeam]], 1, 0))</f>
        <v>0</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Row],[HomeTeam]], 1, 0))</f>
        <v>1</v>
      </c>
      <c r="AM479" s="2">
        <f>IF(Table2[[#This Row],[GameIsOver]]=0,0,IF(Table2[[#This Row],[ActualWinner]]=Table2[[#This Row],[AwayTeam]], 1, 0))</f>
        <v>0</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Row],[HomeTeam]], 1, 0))</f>
        <v>1</v>
      </c>
      <c r="AM480" s="2">
        <f>IF(Table2[[#This Row],[GameIsOver]]=0,0,IF(Table2[[#This Row],[ActualWinner]]=Table2[[#This Row],[AwayTeam]], 1, 0))</f>
        <v>0</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Row],[HomeTeam]], 1, 0))</f>
        <v>1</v>
      </c>
      <c r="AM481" s="2">
        <f>IF(Table2[[#This Row],[GameIsOver]]=0,0,IF(Table2[[#This Row],[ActualWinner]]=Table2[[#This Row],[AwayTeam]], 1, 0))</f>
        <v>0</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Row],[HomeTeam]], 1, 0))</f>
        <v>1</v>
      </c>
      <c r="AM482" s="2">
        <f>IF(Table2[[#This Row],[GameIsOver]]=0,0,IF(Table2[[#This Row],[ActualWinner]]=Table2[[#This Row],[AwayTeam]], 1, 0))</f>
        <v>0</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Row],[HomeTeam]], 1, 0))</f>
        <v>0</v>
      </c>
      <c r="AM483" s="2">
        <f>IF(Table2[[#This Row],[GameIsOver]]=0,0,IF(Table2[[#This Row],[ActualWinner]]=Table2[[#This Row],[AwayTeam]], 1, 0))</f>
        <v>1</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Row],[HomeTeam]], 1, 0))</f>
        <v>1</v>
      </c>
      <c r="AM484" s="2">
        <f>IF(Table2[[#This Row],[GameIsOver]]=0,0,IF(Table2[[#This Row],[ActualWinner]]=Table2[[#This Row],[AwayTeam]], 1, 0))</f>
        <v>0</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Row],[HomeTeam]], 1, 0))</f>
        <v>1</v>
      </c>
      <c r="AM485" s="2">
        <f>IF(Table2[[#This Row],[GameIsOver]]=0,0,IF(Table2[[#This Row],[ActualWinner]]=Table2[[#This Row],[AwayTeam]], 1, 0))</f>
        <v>0</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Row],[HomeTeam]], 1, 0))</f>
        <v>1</v>
      </c>
      <c r="AM486" s="2">
        <f>IF(Table2[[#This Row],[GameIsOver]]=0,0,IF(Table2[[#This Row],[ActualWinner]]=Table2[[#This Row],[AwayTeam]], 1, 0))</f>
        <v>0</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Row],[HomeTeam]], 1, 0))</f>
        <v>1</v>
      </c>
      <c r="AM487" s="2">
        <f>IF(Table2[[#This Row],[GameIsOver]]=0,0,IF(Table2[[#This Row],[ActualWinner]]=Table2[[#This Row],[AwayTeam]], 1, 0))</f>
        <v>0</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Row],[HomeTeam]], 1, 0))</f>
        <v>0</v>
      </c>
      <c r="AM488" s="2">
        <f>IF(Table2[[#This Row],[GameIsOver]]=0,0,IF(Table2[[#This Row],[ActualWinner]]=Table2[[#This Row],[AwayTeam]], 1, 0))</f>
        <v>1</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Row],[HomeTeam]], 1, 0))</f>
        <v>0</v>
      </c>
      <c r="AM489" s="2">
        <f>IF(Table2[[#This Row],[GameIsOver]]=0,0,IF(Table2[[#This Row],[ActualWinner]]=Table2[[#This Row],[AwayTeam]], 1, 0))</f>
        <v>1</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Row],[HomeTeam]], 1, 0))</f>
        <v>0</v>
      </c>
      <c r="AM490" s="2">
        <f>IF(Table2[[#This Row],[GameIsOver]]=0,0,IF(Table2[[#This Row],[ActualWinner]]=Table2[[#This Row],[AwayTeam]], 1, 0))</f>
        <v>1</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Row],[HomeTeam]], 1, 0))</f>
        <v>1</v>
      </c>
      <c r="AM491" s="2">
        <f>IF(Table2[[#This Row],[GameIsOver]]=0,0,IF(Table2[[#This Row],[ActualWinner]]=Table2[[#This Row],[AwayTeam]], 1, 0))</f>
        <v>0</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Row],[HomeTeam]], 1, 0))</f>
        <v>1</v>
      </c>
      <c r="AM492" s="2">
        <f>IF(Table2[[#This Row],[GameIsOver]]=0,0,IF(Table2[[#This Row],[ActualWinner]]=Table2[[#This Row],[AwayTeam]], 1, 0))</f>
        <v>0</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Row],[HomeTeam]], 1, 0))</f>
        <v>1</v>
      </c>
      <c r="AM493" s="2">
        <f>IF(Table2[[#This Row],[GameIsOver]]=0,0,IF(Table2[[#This Row],[ActualWinner]]=Table2[[#This Row],[AwayTeam]], 1, 0))</f>
        <v>0</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Row],[HomeTeam]], 1, 0))</f>
        <v>1</v>
      </c>
      <c r="AM494" s="2">
        <f>IF(Table2[[#This Row],[GameIsOver]]=0,0,IF(Table2[[#This Row],[ActualWinner]]=Table2[[#This Row],[AwayTeam]], 1, 0))</f>
        <v>0</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Row],[HomeTeam]], 1, 0))</f>
        <v>0</v>
      </c>
      <c r="AM495" s="2">
        <f>IF(Table2[[#This Row],[GameIsOver]]=0,0,IF(Table2[[#This Row],[ActualWinner]]=Table2[[#This Row],[AwayTeam]], 1, 0))</f>
        <v>1</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Row],[HomeTeam]], 1, 0))</f>
        <v>1</v>
      </c>
      <c r="AM496" s="2">
        <f>IF(Table2[[#This Row],[GameIsOver]]=0,0,IF(Table2[[#This Row],[ActualWinner]]=Table2[[#This Row],[AwayTeam]], 1, 0))</f>
        <v>0</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Row],[HomeTeam]], 1, 0))</f>
        <v>0</v>
      </c>
      <c r="AM497" s="2">
        <f>IF(Table2[[#This Row],[GameIsOver]]=0,0,IF(Table2[[#This Row],[ActualWinner]]=Table2[[#This Row],[AwayTeam]], 1, 0))</f>
        <v>1</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Row],[HomeTeam]], 1, 0))</f>
        <v>1</v>
      </c>
      <c r="AM498" s="2">
        <f>IF(Table2[[#This Row],[GameIsOver]]=0,0,IF(Table2[[#This Row],[ActualWinner]]=Table2[[#This Row],[AwayTeam]], 1, 0))</f>
        <v>0</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-20</v>
      </c>
      <c r="AI499" s="2">
        <f t="shared" si="43"/>
        <v>-10</v>
      </c>
      <c r="AJ499" s="2">
        <v>1</v>
      </c>
      <c r="AK499" s="4">
        <v>45645</v>
      </c>
      <c r="AL499" s="2">
        <f>IF(Table2[[#This Row],[GameIsOver]]=0,0,IF(Table2[[#This Row],[ActualWinner]]=Table2[[#This Row],[HomeTeam]], 1, 0))</f>
        <v>1</v>
      </c>
      <c r="AM499" s="2">
        <f>IF(Table2[[#This Row],[GameIsOver]]=0,0,IF(Table2[[#This Row],[ActualWinner]]=Table2[[#This Row],[AwayTeam]], 1, 0))</f>
        <v>0</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-20</v>
      </c>
      <c r="AI500" s="2">
        <f t="shared" si="43"/>
        <v>-10</v>
      </c>
      <c r="AJ500" s="2">
        <v>3</v>
      </c>
      <c r="AK500" s="4">
        <v>45645</v>
      </c>
      <c r="AL500" s="2">
        <f>IF(Table2[[#This Row],[GameIsOver]]=0,0,IF(Table2[[#This Row],[ActualWinner]]=Table2[[#This Row],[HomeTeam]], 1, 0))</f>
        <v>1</v>
      </c>
      <c r="AM500" s="2">
        <f>IF(Table2[[#This Row],[GameIsOver]]=0,0,IF(Table2[[#This Row],[ActualWinner]]=Table2[[#This Row],[AwayTeam]], 1, 0))</f>
        <v>0</v>
      </c>
      <c r="AN500" s="2"/>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-20</v>
      </c>
      <c r="AI501" s="2">
        <f t="shared" si="43"/>
        <v>-10</v>
      </c>
      <c r="AJ501" s="2">
        <v>4</v>
      </c>
      <c r="AK501" s="4">
        <v>45645</v>
      </c>
      <c r="AL501" s="2">
        <f>IF(Table2[[#This Row],[GameIsOver]]=0,0,IF(Table2[[#This Row],[ActualWinner]]=Table2[[#This Row],[HomeTeam]], 1, 0))</f>
        <v>1</v>
      </c>
      <c r="AM501" s="2">
        <f>IF(Table2[[#This Row],[GameIsOver]]=0,0,IF(Table2[[#This Row],[ActualWinner]]=Table2[[#This Row],[AwayTeam]], 1, 0))</f>
        <v>0</v>
      </c>
      <c r="AN501" s="2"/>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-20</v>
      </c>
      <c r="AI502" s="2">
        <f t="shared" si="43"/>
        <v>-10</v>
      </c>
      <c r="AJ502" s="2">
        <v>5</v>
      </c>
      <c r="AK502" s="4">
        <v>45646</v>
      </c>
      <c r="AL502" s="2">
        <f>IF(Table2[[#This Row],[GameIsOver]]=0,0,IF(Table2[[#This Row],[ActualWinner]]=Table2[[#This Row],[HomeTeam]], 1, 0))</f>
        <v>1</v>
      </c>
      <c r="AM502" s="2">
        <f>IF(Table2[[#This Row],[GameIsOver]]=0,0,IF(Table2[[#This Row],[ActualWinner]]=Table2[[#This Row],[AwayTeam]], 1, 0))</f>
        <v>0</v>
      </c>
      <c r="AN502" s="2"/>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-20</v>
      </c>
      <c r="AI503" s="2">
        <f t="shared" si="43"/>
        <v>-10</v>
      </c>
      <c r="AJ503" s="2">
        <v>6</v>
      </c>
      <c r="AK503" s="4">
        <v>45646</v>
      </c>
      <c r="AL503" s="2">
        <f>IF(Table2[[#This Row],[GameIsOver]]=0,0,IF(Table2[[#This Row],[ActualWinner]]=Table2[[#This Row],[HomeTeam]], 1, 0))</f>
        <v>0</v>
      </c>
      <c r="AM503" s="2">
        <f>IF(Table2[[#This Row],[GameIsOver]]=0,0,IF(Table2[[#This Row],[ActualWinner]]=Table2[[#This Row],[AwayTeam]], 1, 0))</f>
        <v>1</v>
      </c>
      <c r="AN503" s="2"/>
    </row>
    <row r="504" spans="1:40" x14ac:dyDescent="0.25">
      <c r="A504" s="4">
        <v>45643</v>
      </c>
      <c r="B504" s="4">
        <v>45643</v>
      </c>
      <c r="C504" s="7" t="s">
        <v>614</v>
      </c>
      <c r="D504" s="2" t="s">
        <v>20</v>
      </c>
      <c r="E504" s="2" t="s">
        <v>35</v>
      </c>
      <c r="F504" s="2">
        <v>1</v>
      </c>
      <c r="G504" s="2">
        <v>2</v>
      </c>
      <c r="H504" s="2" t="str">
        <f t="shared" si="39"/>
        <v>NSH</v>
      </c>
      <c r="I504" s="2" t="s">
        <v>40</v>
      </c>
      <c r="J504" s="2">
        <v>0</v>
      </c>
      <c r="K504" s="2">
        <v>0</v>
      </c>
      <c r="L504" s="2" t="str">
        <f t="shared" si="40"/>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v>1</v>
      </c>
      <c r="S504" s="2" t="str">
        <f t="shared" si="4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(($AV$11)*IF(Table2[[#This Row],[CorrectWinnerPrediction]]="Y", 1, 0))+(($AV$12)*IF(Table2[[#This Row],[CorrectAwayScorePrediction]]="Y", 1, 0))+(($AV$13)*IF(Table2[[#This Row],[CorrectHomeScorePrediction]]="Y", 1, 0))</f>
        <v>0</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-2</v>
      </c>
      <c r="AH504" s="2">
        <f t="shared" si="42"/>
        <v>-20</v>
      </c>
      <c r="AI504" s="2">
        <f t="shared" si="43"/>
        <v>-10</v>
      </c>
      <c r="AJ504" s="2">
        <v>7</v>
      </c>
      <c r="AK504" s="4">
        <v>45646</v>
      </c>
      <c r="AL504" s="2">
        <f>IF(Table2[[#This Row],[GameIsOver]]=0,0,IF(Table2[[#This Row],[ActualWinner]]=Table2[[#This Row],[HomeTeam]], 1, 0))</f>
        <v>0</v>
      </c>
      <c r="AM504" s="2">
        <f>IF(Table2[[#This Row],[GameIsOver]]=0,0,IF(Table2[[#This Row],[ActualWinner]]=Table2[[#This Row],[AwayTeam]], 1, 0))</f>
        <v>0</v>
      </c>
      <c r="AN504" s="2"/>
    </row>
    <row r="505" spans="1:40" x14ac:dyDescent="0.25">
      <c r="A505" s="4">
        <v>45643</v>
      </c>
      <c r="B505" s="4">
        <v>45643</v>
      </c>
      <c r="C505" s="7" t="s">
        <v>615</v>
      </c>
      <c r="D505" s="2" t="s">
        <v>46</v>
      </c>
      <c r="E505" s="2" t="s">
        <v>17</v>
      </c>
      <c r="F505" s="2">
        <v>5</v>
      </c>
      <c r="G505" s="2">
        <v>2</v>
      </c>
      <c r="H505" s="2" t="str">
        <f t="shared" si="39"/>
        <v>WSH</v>
      </c>
      <c r="I505" s="2" t="s">
        <v>40</v>
      </c>
      <c r="J505" s="2"/>
      <c r="K505" s="2"/>
      <c r="L505" s="2" t="str">
        <f t="shared" si="40"/>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4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-5</v>
      </c>
      <c r="AG505" s="2">
        <f>Table2[[#This Row],[ActualHomeScore]]-Table2[[#This Row],[PredictedHomeScore]]</f>
        <v>-2</v>
      </c>
      <c r="AH505" s="2">
        <f t="shared" si="42"/>
        <v>-20</v>
      </c>
      <c r="AI505" s="2">
        <f t="shared" si="43"/>
        <v>-10</v>
      </c>
      <c r="AJ505" s="2"/>
      <c r="AK505" s="2"/>
      <c r="AL505" s="2">
        <f>IF(Table2[[#This Row],[GameIsOver]]=0,0,IF(Table2[[#This Row],[ActualWinner]]=Table2[[#This Row],[HomeTeam]], 1, 0))</f>
        <v>0</v>
      </c>
      <c r="AM505" s="2">
        <f>IF(Table2[[#This Row],[GameIsOver]]=0,0,IF(Table2[[#This Row],[ActualWinner]]=Table2[[#This Row],[AwayTeam]], 1, 0))</f>
        <v>0</v>
      </c>
      <c r="AN505" s="2"/>
    </row>
    <row r="506" spans="1:40" x14ac:dyDescent="0.25">
      <c r="A506" s="4">
        <v>45643</v>
      </c>
      <c r="B506" s="4">
        <v>45643</v>
      </c>
      <c r="C506" s="7" t="s">
        <v>616</v>
      </c>
      <c r="D506" s="2" t="s">
        <v>16</v>
      </c>
      <c r="E506" s="2" t="s">
        <v>24</v>
      </c>
      <c r="F506" s="2">
        <v>1</v>
      </c>
      <c r="G506" s="2">
        <v>3</v>
      </c>
      <c r="H506" s="2" t="str">
        <f t="shared" si="39"/>
        <v>CGY</v>
      </c>
      <c r="I506" s="2" t="s">
        <v>40</v>
      </c>
      <c r="J506" s="2"/>
      <c r="K506" s="2"/>
      <c r="L506" s="2" t="str">
        <f t="shared" si="40"/>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4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(($AV$11)*IF(Table2[[#This Row],[CorrectWinnerPrediction]]="Y", 1, 0))+(($AV$12)*IF(Table2[[#This Row],[CorrectAwayScorePrediction]]="Y", 1, 0))+(($AV$13)*IF(Table2[[#This Row],[CorrectHomeScorePrediction]]="Y", 1, 0))</f>
        <v>0</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-1</v>
      </c>
      <c r="AG506" s="2">
        <f>Table2[[#This Row],[ActualHomeScore]]-Table2[[#This Row],[PredictedHomeScore]]</f>
        <v>-3</v>
      </c>
      <c r="AH506" s="2">
        <f t="shared" si="42"/>
        <v>-20</v>
      </c>
      <c r="AI506" s="2">
        <f t="shared" si="43"/>
        <v>-10</v>
      </c>
      <c r="AJ506" s="2"/>
      <c r="AK506" s="2"/>
      <c r="AL506" s="2">
        <f>IF(Table2[[#This Row],[GameIsOver]]=0,0,IF(Table2[[#This Row],[ActualWinner]]=Table2[[#This Row],[HomeTeam]], 1, 0))</f>
        <v>0</v>
      </c>
      <c r="AM506" s="2">
        <f>IF(Table2[[#This Row],[GameIsOver]]=0,0,IF(Table2[[#This Row],[ActualWinner]]=Table2[[#This Row],[AwayTeam]],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-20</v>
      </c>
      <c r="AI507" s="2">
        <f t="shared" si="43"/>
        <v>-10</v>
      </c>
      <c r="AJ507" s="2">
        <v>2</v>
      </c>
      <c r="AK507" s="4">
        <v>45645</v>
      </c>
      <c r="AL507" s="2">
        <f>IF(Table2[[#This Row],[GameIsOver]]=0,0,IF(Table2[[#This Row],[ActualWinner]]=Table2[[#This Row],[HomeTeam]], 1, 0))</f>
        <v>0</v>
      </c>
      <c r="AM507" s="2">
        <f>IF(Table2[[#This Row],[GameIsOver]]=0,0,IF(Table2[[#This Row],[ActualWinner]]=Table2[[#This Row],[AwayTeam]], 1, 0))</f>
        <v>1</v>
      </c>
      <c r="AN507" s="2"/>
    </row>
    <row r="508" spans="1:40" x14ac:dyDescent="0.25">
      <c r="A508" s="5">
        <v>45643</v>
      </c>
      <c r="B508" s="5">
        <v>45643</v>
      </c>
      <c r="C508" s="8" t="s">
        <v>618</v>
      </c>
      <c r="D508" s="3" t="s">
        <v>22</v>
      </c>
      <c r="E508" s="3" t="s">
        <v>38</v>
      </c>
      <c r="F508" s="3">
        <v>5</v>
      </c>
      <c r="G508" s="3">
        <v>2</v>
      </c>
      <c r="H508" s="3" t="str">
        <f t="shared" si="39"/>
        <v>WPG</v>
      </c>
      <c r="I508" s="3" t="s">
        <v>40</v>
      </c>
      <c r="J508" s="3"/>
      <c r="K508" s="3"/>
      <c r="L508" s="2" t="str">
        <f t="shared" si="40"/>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41"/>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-5</v>
      </c>
      <c r="AG508" s="3">
        <f>Table2[[#This Row],[ActualHomeScore]]-Table2[[#This Row],[PredictedHomeScore]]</f>
        <v>-2</v>
      </c>
      <c r="AH508" s="3">
        <f t="shared" si="42"/>
        <v>-20</v>
      </c>
      <c r="AI508" s="3">
        <f t="shared" si="43"/>
        <v>-10</v>
      </c>
      <c r="AJ508" s="3"/>
      <c r="AK508" s="2"/>
      <c r="AL508" s="2">
        <f>IF(Table2[[#This Row],[GameIsOver]]=0,0,IF(Table2[[#This Row],[ActualWinner]]=Table2[[#This Row],[HomeTeam]], 1, 0))</f>
        <v>0</v>
      </c>
      <c r="AM508" s="2">
        <f>IF(Table2[[#This Row],[GameIsOver]]=0,0,IF(Table2[[#This Row],[ActualWinner]]=Table2[[#This Row],[AwayTeam]], 1, 0))</f>
        <v>0</v>
      </c>
      <c r="AN508" s="2"/>
    </row>
    <row r="509" spans="1:40" x14ac:dyDescent="0.25">
      <c r="A509" s="4">
        <v>45644</v>
      </c>
      <c r="B509" s="4">
        <v>45644</v>
      </c>
      <c r="C509" s="7" t="s">
        <v>619</v>
      </c>
      <c r="D509" s="2" t="s">
        <v>45</v>
      </c>
      <c r="E509" s="2" t="s">
        <v>31</v>
      </c>
      <c r="F509" s="2">
        <v>1</v>
      </c>
      <c r="G509" s="2">
        <v>2</v>
      </c>
      <c r="H509" s="2" t="str">
        <f t="shared" si="39"/>
        <v>DET</v>
      </c>
      <c r="I509" s="2" t="s">
        <v>40</v>
      </c>
      <c r="J509" s="2"/>
      <c r="K509" s="2"/>
      <c r="L509" s="13" t="str">
        <f t="shared" si="40"/>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4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(($AV$11)*IF(Table2[[#This Row],[CorrectWinnerPrediction]]="Y", 1, 0))+(($AV$12)*IF(Table2[[#This Row],[CorrectAwayScorePrediction]]="Y", 1, 0))+(($AV$13)*IF(Table2[[#This Row],[CorrectHomeScorePrediction]]="Y", 1, 0))</f>
        <v>0</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-1</v>
      </c>
      <c r="AG509" s="2">
        <f>Table2[[#This Row],[ActualHomeScore]]-Table2[[#This Row],[PredictedHomeScore]]</f>
        <v>-2</v>
      </c>
      <c r="AH509" s="2">
        <f t="shared" si="42"/>
        <v>-15</v>
      </c>
      <c r="AI509" s="2">
        <f t="shared" si="43"/>
        <v>-13</v>
      </c>
      <c r="AJ509" s="2"/>
      <c r="AK509" s="2"/>
      <c r="AL509" s="2">
        <f>IF(Table2[[#This Row],[GameIsOver]]=0,0,IF(Table2[[#This Row],[ActualWinner]]=Table2[[#This Row],[HomeTeam]], 1, 0))</f>
        <v>0</v>
      </c>
      <c r="AM509" s="2">
        <f>IF(Table2[[#This Row],[GameIsOver]]=0,0,IF(Table2[[#This Row],[ActualWinner]]=Table2[[#This Row],[AwayTeam]], 1, 0))</f>
        <v>0</v>
      </c>
      <c r="AN509" s="2"/>
    </row>
    <row r="510" spans="1:40" x14ac:dyDescent="0.25">
      <c r="A510" s="4">
        <v>45644</v>
      </c>
      <c r="B510" s="4">
        <v>45644</v>
      </c>
      <c r="C510" s="7" t="s">
        <v>620</v>
      </c>
      <c r="D510" s="2" t="s">
        <v>18</v>
      </c>
      <c r="E510" s="2" t="s">
        <v>34</v>
      </c>
      <c r="F510" s="2">
        <v>3</v>
      </c>
      <c r="G510" s="2">
        <v>1</v>
      </c>
      <c r="H510" s="2" t="str">
        <f t="shared" si="39"/>
        <v>TOR</v>
      </c>
      <c r="I510" s="2" t="s">
        <v>40</v>
      </c>
      <c r="J510" s="2"/>
      <c r="K510" s="2"/>
      <c r="L510" s="2" t="str">
        <f t="shared" si="40"/>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4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-3</v>
      </c>
      <c r="AG510" s="2">
        <f>Table2[[#This Row],[ActualHomeScore]]-Table2[[#This Row],[PredictedHomeScore]]</f>
        <v>-1</v>
      </c>
      <c r="AH510" s="2">
        <f t="shared" si="42"/>
        <v>-15</v>
      </c>
      <c r="AI510" s="2">
        <f t="shared" si="43"/>
        <v>-13</v>
      </c>
      <c r="AJ510" s="2"/>
      <c r="AK510" s="2"/>
      <c r="AL510" s="2">
        <f>IF(Table2[[#This Row],[GameIsOver]]=0,0,IF(Table2[[#This Row],[ActualWinner]]=Table2[[#This Row],[HomeTeam]], 1, 0))</f>
        <v>0</v>
      </c>
      <c r="AM510" s="2">
        <f>IF(Table2[[#This Row],[GameIsOver]]=0,0,IF(Table2[[#This Row],[ActualWinner]]=Table2[[#This Row],[AwayTeam]], 1, 0))</f>
        <v>0</v>
      </c>
      <c r="AN510" s="2"/>
    </row>
    <row r="511" spans="1:40" x14ac:dyDescent="0.25">
      <c r="A511" s="4">
        <v>45644</v>
      </c>
      <c r="B511" s="4">
        <v>45644</v>
      </c>
      <c r="C511" s="7" t="s">
        <v>621</v>
      </c>
      <c r="D511" s="2" t="s">
        <v>14</v>
      </c>
      <c r="E511" s="2" t="s">
        <v>37</v>
      </c>
      <c r="F511" s="2">
        <v>3</v>
      </c>
      <c r="G511" s="2">
        <v>5</v>
      </c>
      <c r="H511" s="2" t="str">
        <f t="shared" si="39"/>
        <v>MIN</v>
      </c>
      <c r="I511" s="2" t="s">
        <v>40</v>
      </c>
      <c r="J511" s="2"/>
      <c r="K511" s="2"/>
      <c r="L511" s="2" t="str">
        <f t="shared" si="40"/>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4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-5</v>
      </c>
      <c r="AH511" s="2">
        <f t="shared" si="42"/>
        <v>-15</v>
      </c>
      <c r="AI511" s="2">
        <f t="shared" si="43"/>
        <v>-13</v>
      </c>
      <c r="AJ511" s="2"/>
      <c r="AK511" s="2"/>
      <c r="AL511" s="2">
        <f>IF(Table2[[#This Row],[GameIsOver]]=0,0,IF(Table2[[#This Row],[ActualWinner]]=Table2[[#This Row],[HomeTeam]], 1, 0))</f>
        <v>0</v>
      </c>
      <c r="AM511" s="2">
        <f>IF(Table2[[#This Row],[GameIsOver]]=0,0,IF(Table2[[#This Row],[ActualWinner]]=Table2[[#This Row],[AwayTeam]], 1, 0))</f>
        <v>0</v>
      </c>
      <c r="AN511" s="2"/>
    </row>
    <row r="512" spans="1:40" x14ac:dyDescent="0.25">
      <c r="A512" s="4">
        <v>45644</v>
      </c>
      <c r="B512" s="4">
        <v>45644</v>
      </c>
      <c r="C512" s="7" t="s">
        <v>622</v>
      </c>
      <c r="D512" s="2" t="s">
        <v>25</v>
      </c>
      <c r="E512" s="2" t="s">
        <v>15</v>
      </c>
      <c r="F512" s="2">
        <v>4</v>
      </c>
      <c r="G512" s="2">
        <v>3</v>
      </c>
      <c r="H512" s="2" t="str">
        <f t="shared" si="39"/>
        <v>VAN</v>
      </c>
      <c r="I512" s="2" t="s">
        <v>39</v>
      </c>
      <c r="J512" s="2"/>
      <c r="K512" s="2"/>
      <c r="L512" s="2" t="str">
        <f t="shared" si="40"/>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4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(($AV$11)*IF(Table2[[#This Row],[CorrectWinnerPrediction]]="Y", 1, 0))+(($AV$12)*IF(Table2[[#This Row],[CorrectAwayScorePrediction]]="Y", 1, 0))+(($AV$13)*IF(Table2[[#This Row],[CorrectHomeScorePrediction]]="Y", 1, 0))</f>
        <v>0</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-4</v>
      </c>
      <c r="AG512" s="2">
        <f>Table2[[#This Row],[ActualHomeScore]]-Table2[[#This Row],[PredictedHomeScore]]</f>
        <v>-3</v>
      </c>
      <c r="AH512" s="2">
        <f t="shared" si="42"/>
        <v>-15</v>
      </c>
      <c r="AI512" s="2">
        <f t="shared" si="43"/>
        <v>-13</v>
      </c>
      <c r="AJ512" s="2"/>
      <c r="AK512" s="2"/>
      <c r="AL512" s="2">
        <f>IF(Table2[[#This Row],[GameIsOver]]=0,0,IF(Table2[[#This Row],[ActualWinner]]=Table2[[#This Row],[HomeTeam]], 1, 0))</f>
        <v>0</v>
      </c>
      <c r="AM512" s="2">
        <f>IF(Table2[[#This Row],[GameIsOver]]=0,0,IF(Table2[[#This Row],[ActualWinner]]=Table2[[#This Row],[AwayTeam]], 1, 0))</f>
        <v>0</v>
      </c>
      <c r="AN512" s="2"/>
    </row>
    <row r="513" spans="1:40" x14ac:dyDescent="0.25">
      <c r="A513" s="5">
        <v>45644</v>
      </c>
      <c r="B513" s="5">
        <v>45644</v>
      </c>
      <c r="C513" s="8" t="s">
        <v>623</v>
      </c>
      <c r="D513" s="3" t="s">
        <v>22</v>
      </c>
      <c r="E513" s="3" t="s">
        <v>47</v>
      </c>
      <c r="F513" s="3">
        <v>4</v>
      </c>
      <c r="G513" s="3">
        <v>2</v>
      </c>
      <c r="H513" s="3" t="str">
        <f t="shared" si="39"/>
        <v>WPG</v>
      </c>
      <c r="I513" s="3" t="s">
        <v>40</v>
      </c>
      <c r="J513" s="3"/>
      <c r="K513" s="3"/>
      <c r="L513" s="2" t="str">
        <f t="shared" si="40"/>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41"/>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-4</v>
      </c>
      <c r="AG513" s="3">
        <f>Table2[[#This Row],[ActualHomeScore]]-Table2[[#This Row],[PredictedHomeScore]]</f>
        <v>-2</v>
      </c>
      <c r="AH513" s="3">
        <f t="shared" si="42"/>
        <v>-15</v>
      </c>
      <c r="AI513" s="3">
        <f t="shared" si="43"/>
        <v>-13</v>
      </c>
      <c r="AJ513" s="3"/>
      <c r="AK513" s="2"/>
      <c r="AL513" s="2">
        <f>IF(Table2[[#This Row],[GameIsOver]]=0,0,IF(Table2[[#This Row],[ActualWinner]]=Table2[[#This Row],[HomeTeam]], 1, 0))</f>
        <v>0</v>
      </c>
      <c r="AM513" s="2">
        <f>IF(Table2[[#This Row],[GameIsOver]]=0,0,IF(Table2[[#This Row],[ActualWinner]]=Table2[[#This Row],[AwayTeam]], 1, 0))</f>
        <v>0</v>
      </c>
      <c r="AN513" s="2"/>
    </row>
    <row r="514" spans="1:40" x14ac:dyDescent="0.25">
      <c r="A514" s="4">
        <v>45645</v>
      </c>
      <c r="B514" s="4">
        <v>45645</v>
      </c>
      <c r="C514" s="7" t="s">
        <v>624</v>
      </c>
      <c r="D514" s="2" t="s">
        <v>13</v>
      </c>
      <c r="E514" s="2" t="s">
        <v>43</v>
      </c>
      <c r="F514" s="2">
        <v>3</v>
      </c>
      <c r="G514" s="2">
        <v>4</v>
      </c>
      <c r="H514" s="2" t="str">
        <f t="shared" si="39"/>
        <v>TBL</v>
      </c>
      <c r="I514" s="2" t="s">
        <v>77</v>
      </c>
      <c r="J514" s="2"/>
      <c r="K514" s="2"/>
      <c r="L514" s="13" t="str">
        <f t="shared" si="40"/>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4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(($AV$11)*IF(Table2[[#This Row],[CorrectWinnerPrediction]]="Y", 1, 0))+(($AV$12)*IF(Table2[[#This Row],[CorrectAwayScorePrediction]]="Y", 1, 0))+(($AV$13)*IF(Table2[[#This Row],[CorrectHomeScorePrediction]]="Y", 1, 0))</f>
        <v>0</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-3</v>
      </c>
      <c r="AG514" s="2">
        <f>Table2[[#This Row],[ActualHomeScore]]-Table2[[#This Row],[PredictedHomeScore]]</f>
        <v>-4</v>
      </c>
      <c r="AH514" s="2">
        <f t="shared" si="42"/>
        <v>-25</v>
      </c>
      <c r="AI514" s="2">
        <f t="shared" si="43"/>
        <v>-31</v>
      </c>
      <c r="AJ514" s="2"/>
      <c r="AK514" s="2"/>
      <c r="AL514" s="2">
        <f>IF(Table2[[#This Row],[GameIsOver]]=0,0,IF(Table2[[#This Row],[ActualWinner]]=Table2[[#This Row],[HomeTeam]], 1, 0))</f>
        <v>0</v>
      </c>
      <c r="AM514" s="2">
        <f>IF(Table2[[#This Row],[GameIsOver]]=0,0,IF(Table2[[#This Row],[ActualWinner]]=Table2[[#This Row],[AwayTeam]], 1, 0))</f>
        <v>0</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c r="K515" s="2"/>
      <c r="L515" s="2" t="str">
        <f t="shared" ref="L515:L578" si="45">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6">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-3</v>
      </c>
      <c r="AG515" s="2">
        <f>Table2[[#This Row],[ActualHomeScore]]-Table2[[#This Row],[PredictedHomeScore]]</f>
        <v>-2</v>
      </c>
      <c r="AH515" s="2">
        <f t="shared" ref="AH515:AH578" si="47">SUMIF($B$3:$B$1315, $B515, $AF$3:$AF$1315)</f>
        <v>-25</v>
      </c>
      <c r="AI515" s="2">
        <f t="shared" ref="AI515:AI578" si="48">SUMIF($B$3:$B$1315, $B515, $AG$3:$AG$1315)</f>
        <v>-31</v>
      </c>
      <c r="AJ515" s="2"/>
      <c r="AK515" s="2"/>
      <c r="AL515" s="2">
        <f>IF(Table2[[#This Row],[GameIsOver]]=0,0,IF(Table2[[#This Row],[ActualWinner]]=Table2[[#This Row],[HomeTeam]], 1, 0))</f>
        <v>0</v>
      </c>
      <c r="AM515" s="2">
        <f>IF(Table2[[#This Row],[GameIsOver]]=0,0,IF(Table2[[#This Row],[ActualWinner]]=Table2[[#This Row],[AwayTeam]], 1, 0))</f>
        <v>0</v>
      </c>
      <c r="AN515" s="2"/>
    </row>
    <row r="516" spans="1:40" x14ac:dyDescent="0.25">
      <c r="A516" s="4">
        <v>45645</v>
      </c>
      <c r="B516" s="4">
        <v>45645</v>
      </c>
      <c r="C516" s="7" t="s">
        <v>625</v>
      </c>
      <c r="D516" s="2" t="s">
        <v>32</v>
      </c>
      <c r="E516" s="2" t="s">
        <v>36</v>
      </c>
      <c r="F516" s="2">
        <v>5</v>
      </c>
      <c r="G516" s="2">
        <v>3</v>
      </c>
      <c r="H516" s="2" t="str">
        <f t="shared" si="44"/>
        <v>NJD</v>
      </c>
      <c r="I516" s="2" t="s">
        <v>40</v>
      </c>
      <c r="J516" s="2"/>
      <c r="K516" s="2"/>
      <c r="L516" s="2" t="str">
        <f t="shared" si="45"/>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6"/>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-5</v>
      </c>
      <c r="AG516" s="2">
        <f>Table2[[#This Row],[ActualHomeScore]]-Table2[[#This Row],[PredictedHomeScore]]</f>
        <v>-3</v>
      </c>
      <c r="AH516" s="2">
        <f t="shared" si="47"/>
        <v>-25</v>
      </c>
      <c r="AI516" s="2">
        <f t="shared" si="48"/>
        <v>-31</v>
      </c>
      <c r="AJ516" s="2"/>
      <c r="AK516" s="2"/>
      <c r="AL516" s="2">
        <f>IF(Table2[[#This Row],[GameIsOver]]=0,0,IF(Table2[[#This Row],[ActualWinner]]=Table2[[#This Row],[HomeTeam]], 1, 0))</f>
        <v>0</v>
      </c>
      <c r="AM516" s="2">
        <f>IF(Table2[[#This Row],[GameIsOver]]=0,0,IF(Table2[[#This Row],[ActualWinner]]=Table2[[#This Row],[AwayTeam]], 1, 0))</f>
        <v>0</v>
      </c>
      <c r="AN516" s="2"/>
    </row>
    <row r="517" spans="1:40" x14ac:dyDescent="0.25">
      <c r="A517" s="4">
        <v>45645</v>
      </c>
      <c r="B517" s="4">
        <v>45645</v>
      </c>
      <c r="C517" s="7" t="s">
        <v>627</v>
      </c>
      <c r="D517" s="2" t="s">
        <v>21</v>
      </c>
      <c r="E517" s="2" t="s">
        <v>35</v>
      </c>
      <c r="F517" s="2">
        <v>3</v>
      </c>
      <c r="G517" s="2">
        <v>5</v>
      </c>
      <c r="H517" s="2" t="str">
        <f t="shared" si="44"/>
        <v>NSH</v>
      </c>
      <c r="I517" s="2" t="s">
        <v>40</v>
      </c>
      <c r="J517" s="2"/>
      <c r="K517" s="2"/>
      <c r="L517" s="2" t="str">
        <f t="shared" si="4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-3</v>
      </c>
      <c r="AG517" s="2">
        <f>Table2[[#This Row],[ActualHomeScore]]-Table2[[#This Row],[PredictedHomeScore]]</f>
        <v>-5</v>
      </c>
      <c r="AH517" s="2">
        <f t="shared" si="47"/>
        <v>-25</v>
      </c>
      <c r="AI517" s="2">
        <f t="shared" si="48"/>
        <v>-31</v>
      </c>
      <c r="AJ517" s="2"/>
      <c r="AK517" s="2"/>
      <c r="AL517" s="2">
        <f>IF(Table2[[#This Row],[GameIsOver]]=0,0,IF(Table2[[#This Row],[ActualWinner]]=Table2[[#This Row],[HomeTeam]], 1, 0))</f>
        <v>0</v>
      </c>
      <c r="AM517" s="2">
        <f>IF(Table2[[#This Row],[GameIsOver]]=0,0,IF(Table2[[#This Row],[ActualWinner]]=Table2[[#This Row],[AwayTeam]], 1, 0))</f>
        <v>0</v>
      </c>
      <c r="AN517" s="2"/>
    </row>
    <row r="518" spans="1:40" x14ac:dyDescent="0.25">
      <c r="A518" s="4">
        <v>45645</v>
      </c>
      <c r="B518" s="4">
        <v>45645</v>
      </c>
      <c r="C518" s="7" t="s">
        <v>628</v>
      </c>
      <c r="D518" s="2" t="s">
        <v>12</v>
      </c>
      <c r="E518" s="2" t="s">
        <v>17</v>
      </c>
      <c r="F518" s="2">
        <v>2</v>
      </c>
      <c r="G518" s="2">
        <v>1</v>
      </c>
      <c r="H518" s="2" t="str">
        <f t="shared" si="44"/>
        <v>SEA</v>
      </c>
      <c r="I518" s="2" t="s">
        <v>40</v>
      </c>
      <c r="J518" s="2"/>
      <c r="K518" s="2"/>
      <c r="L518" s="2" t="str">
        <f t="shared" si="4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-2</v>
      </c>
      <c r="AG518" s="2">
        <f>Table2[[#This Row],[ActualHomeScore]]-Table2[[#This Row],[PredictedHomeScore]]</f>
        <v>-1</v>
      </c>
      <c r="AH518" s="2">
        <f t="shared" si="47"/>
        <v>-25</v>
      </c>
      <c r="AI518" s="2">
        <f t="shared" si="48"/>
        <v>-31</v>
      </c>
      <c r="AJ518" s="2"/>
      <c r="AK518" s="2"/>
      <c r="AL518" s="2">
        <f>IF(Table2[[#This Row],[GameIsOver]]=0,0,IF(Table2[[#This Row],[ActualWinner]]=Table2[[#This Row],[HomeTeam]], 1, 0))</f>
        <v>0</v>
      </c>
      <c r="AM518" s="2">
        <f>IF(Table2[[#This Row],[GameIsOver]]=0,0,IF(Table2[[#This Row],[ActualWinner]]=Table2[[#This Row],[AwayTeam]], 1, 0))</f>
        <v>0</v>
      </c>
      <c r="AN518" s="2"/>
    </row>
    <row r="519" spans="1:40" x14ac:dyDescent="0.25">
      <c r="A519" s="4">
        <v>45645</v>
      </c>
      <c r="B519" s="4">
        <v>45645</v>
      </c>
      <c r="C519" s="7" t="s">
        <v>629</v>
      </c>
      <c r="D519" s="2" t="s">
        <v>30</v>
      </c>
      <c r="E519" s="2" t="s">
        <v>24</v>
      </c>
      <c r="F519" s="2">
        <v>2</v>
      </c>
      <c r="G519" s="2">
        <v>3</v>
      </c>
      <c r="H519" s="2" t="str">
        <f t="shared" si="44"/>
        <v>CGY</v>
      </c>
      <c r="I519" s="2" t="s">
        <v>39</v>
      </c>
      <c r="J519" s="2"/>
      <c r="K519" s="2"/>
      <c r="L519" s="2" t="str">
        <f t="shared" si="4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-2</v>
      </c>
      <c r="AG519" s="2">
        <f>Table2[[#This Row],[ActualHomeScore]]-Table2[[#This Row],[PredictedHomeScore]]</f>
        <v>-3</v>
      </c>
      <c r="AH519" s="2">
        <f t="shared" si="47"/>
        <v>-25</v>
      </c>
      <c r="AI519" s="2">
        <f t="shared" si="48"/>
        <v>-31</v>
      </c>
      <c r="AJ519" s="2"/>
      <c r="AK519" s="2"/>
      <c r="AL519" s="2">
        <f>IF(Table2[[#This Row],[GameIsOver]]=0,0,IF(Table2[[#This Row],[ActualWinner]]=Table2[[#This Row],[HomeTeam]], 1, 0))</f>
        <v>0</v>
      </c>
      <c r="AM519" s="2">
        <f>IF(Table2[[#This Row],[GameIsOver]]=0,0,IF(Table2[[#This Row],[ActualWinner]]=Table2[[#This Row],[AwayTeam]], 1, 0))</f>
        <v>0</v>
      </c>
      <c r="AN519" s="2"/>
    </row>
    <row r="520" spans="1:40" x14ac:dyDescent="0.25">
      <c r="A520" s="4">
        <v>45645</v>
      </c>
      <c r="B520" s="4">
        <v>45645</v>
      </c>
      <c r="C520" s="7" t="s">
        <v>630</v>
      </c>
      <c r="D520" s="2" t="s">
        <v>16</v>
      </c>
      <c r="E520" s="2" t="s">
        <v>23</v>
      </c>
      <c r="F520" s="2">
        <v>2</v>
      </c>
      <c r="G520" s="2">
        <v>6</v>
      </c>
      <c r="H520" s="2" t="str">
        <f t="shared" si="44"/>
        <v>EDM</v>
      </c>
      <c r="I520" s="2" t="s">
        <v>40</v>
      </c>
      <c r="J520" s="2"/>
      <c r="K520" s="2"/>
      <c r="L520" s="2" t="str">
        <f t="shared" si="4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(($AV$11)*IF(Table2[[#This Row],[CorrectWinnerPrediction]]="Y", 1, 0))+(($AV$12)*IF(Table2[[#This Row],[CorrectAwayScorePrediction]]="Y", 1, 0))+(($AV$13)*IF(Table2[[#This Row],[CorrectHomeScorePrediction]]="Y", 1, 0))</f>
        <v>0</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-2</v>
      </c>
      <c r="AG520" s="2">
        <f>Table2[[#This Row],[ActualHomeScore]]-Table2[[#This Row],[PredictedHomeScore]]</f>
        <v>-6</v>
      </c>
      <c r="AH520" s="2">
        <f t="shared" si="47"/>
        <v>-25</v>
      </c>
      <c r="AI520" s="2">
        <f t="shared" si="48"/>
        <v>-31</v>
      </c>
      <c r="AJ520" s="2"/>
      <c r="AK520" s="2"/>
      <c r="AL520" s="2">
        <f>IF(Table2[[#This Row],[GameIsOver]]=0,0,IF(Table2[[#This Row],[ActualWinner]]=Table2[[#This Row],[HomeTeam]], 1, 0))</f>
        <v>0</v>
      </c>
      <c r="AM520" s="2">
        <f>IF(Table2[[#This Row],[GameIsOver]]=0,0,IF(Table2[[#This Row],[ActualWinner]]=Table2[[#This Row],[AwayTeam]], 1, 0))</f>
        <v>0</v>
      </c>
      <c r="AN520" s="2"/>
    </row>
    <row r="521" spans="1:40" x14ac:dyDescent="0.25">
      <c r="A521" s="4">
        <v>45645</v>
      </c>
      <c r="B521" s="4">
        <v>45645</v>
      </c>
      <c r="C521" s="7" t="s">
        <v>631</v>
      </c>
      <c r="D521" s="2" t="s">
        <v>25</v>
      </c>
      <c r="E521" s="2" t="s">
        <v>27</v>
      </c>
      <c r="F521" s="2">
        <v>1</v>
      </c>
      <c r="G521" s="2">
        <v>4</v>
      </c>
      <c r="H521" s="2" t="str">
        <f t="shared" si="44"/>
        <v>VGK</v>
      </c>
      <c r="I521" s="2" t="s">
        <v>40</v>
      </c>
      <c r="J521" s="2"/>
      <c r="K521" s="2"/>
      <c r="L521" s="2" t="str">
        <f t="shared" si="4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(($AV$11)*IF(Table2[[#This Row],[CorrectWinnerPrediction]]="Y", 1, 0))+(($AV$12)*IF(Table2[[#This Row],[CorrectAwayScorePrediction]]="Y", 1, 0))+(($AV$13)*IF(Table2[[#This Row],[CorrectHomeScorePrediction]]="Y", 1, 0))</f>
        <v>0</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-1</v>
      </c>
      <c r="AG521" s="2">
        <f>Table2[[#This Row],[ActualHomeScore]]-Table2[[#This Row],[PredictedHomeScore]]</f>
        <v>-4</v>
      </c>
      <c r="AH521" s="2">
        <f t="shared" si="47"/>
        <v>-25</v>
      </c>
      <c r="AI521" s="2">
        <f t="shared" si="48"/>
        <v>-31</v>
      </c>
      <c r="AJ521" s="2"/>
      <c r="AK521" s="2"/>
      <c r="AL521" s="2">
        <f>IF(Table2[[#This Row],[GameIsOver]]=0,0,IF(Table2[[#This Row],[ActualWinner]]=Table2[[#This Row],[HomeTeam]], 1, 0))</f>
        <v>0</v>
      </c>
      <c r="AM521" s="2">
        <f>IF(Table2[[#This Row],[GameIsOver]]=0,0,IF(Table2[[#This Row],[ActualWinner]]=Table2[[#This Row],[AwayTeam]], 1, 0))</f>
        <v>0</v>
      </c>
      <c r="AN521" s="2"/>
    </row>
    <row r="522" spans="1:40" x14ac:dyDescent="0.25">
      <c r="A522" s="5">
        <v>45645</v>
      </c>
      <c r="B522" s="5">
        <v>45645</v>
      </c>
      <c r="C522" s="8" t="s">
        <v>632</v>
      </c>
      <c r="D522" s="3" t="s">
        <v>26</v>
      </c>
      <c r="E522" s="3" t="s">
        <v>38</v>
      </c>
      <c r="F522" s="3">
        <v>4</v>
      </c>
      <c r="G522" s="3">
        <v>3</v>
      </c>
      <c r="H522" s="3" t="str">
        <f t="shared" si="44"/>
        <v>COL</v>
      </c>
      <c r="I522" s="3" t="s">
        <v>77</v>
      </c>
      <c r="J522" s="3"/>
      <c r="K522" s="3"/>
      <c r="L522" s="2" t="str">
        <f t="shared" si="4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6"/>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-4</v>
      </c>
      <c r="AG522" s="3">
        <f>Table2[[#This Row],[ActualHomeScore]]-Table2[[#This Row],[PredictedHomeScore]]</f>
        <v>-3</v>
      </c>
      <c r="AH522" s="3">
        <f t="shared" si="47"/>
        <v>-25</v>
      </c>
      <c r="AI522" s="3">
        <f t="shared" si="48"/>
        <v>-31</v>
      </c>
      <c r="AJ522" s="3"/>
      <c r="AK522" s="2"/>
      <c r="AL522" s="2">
        <f>IF(Table2[[#This Row],[GameIsOver]]=0,0,IF(Table2[[#This Row],[ActualWinner]]=Table2[[#This Row],[HomeTeam]], 1, 0))</f>
        <v>0</v>
      </c>
      <c r="AM522" s="2">
        <f>IF(Table2[[#This Row],[GameIsOver]]=0,0,IF(Table2[[#This Row],[ActualWinner]]=Table2[[#This Row],[AwayTeam]], 1, 0))</f>
        <v>0</v>
      </c>
      <c r="AN522" s="2"/>
    </row>
    <row r="523" spans="1:40" x14ac:dyDescent="0.25">
      <c r="B523" s="4">
        <v>45646</v>
      </c>
      <c r="C523" s="7" t="s">
        <v>633</v>
      </c>
      <c r="D523" s="2" t="s">
        <v>18</v>
      </c>
      <c r="E523" s="2" t="s">
        <v>29</v>
      </c>
      <c r="F523" s="2"/>
      <c r="G523" s="2"/>
      <c r="H523" s="2" t="str">
        <f t="shared" si="44"/>
        <v>_</v>
      </c>
      <c r="I523" s="2"/>
      <c r="J523" s="2"/>
      <c r="K523" s="2"/>
      <c r="L523" s="13" t="str">
        <f t="shared" si="4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7"/>
        <v>0</v>
      </c>
      <c r="AI523" s="2">
        <f t="shared" si="48"/>
        <v>0</v>
      </c>
      <c r="AJ523" s="2"/>
      <c r="AK523" s="2"/>
      <c r="AL523" s="2">
        <f>IF(Table2[[#This Row],[GameIsOver]]=0,0,IF(Table2[[#This Row],[ActualWinner]]=Table2[[#This Row],[HomeTeam]], 1, 0))</f>
        <v>0</v>
      </c>
      <c r="AM523" s="2">
        <f>IF(Table2[[#This Row],[GameIsOver]]=0,0,IF(Table2[[#This Row],[ActualWinner]]=Table2[[#This Row],[AwayTeam]], 1, 0))</f>
        <v>0</v>
      </c>
      <c r="AN523" s="2"/>
    </row>
    <row r="524" spans="1:40" x14ac:dyDescent="0.25">
      <c r="B524" s="4">
        <v>45646</v>
      </c>
      <c r="C524" s="7" t="s">
        <v>634</v>
      </c>
      <c r="D524" s="2" t="s">
        <v>19</v>
      </c>
      <c r="E524" s="2" t="s">
        <v>31</v>
      </c>
      <c r="F524" s="2"/>
      <c r="G524" s="2"/>
      <c r="H524" s="2" t="str">
        <f t="shared" si="44"/>
        <v>_</v>
      </c>
      <c r="I524" s="2"/>
      <c r="J524" s="2"/>
      <c r="K524" s="2"/>
      <c r="L524" s="2" t="str">
        <f t="shared" si="4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7"/>
        <v>0</v>
      </c>
      <c r="AI524" s="2">
        <f t="shared" si="48"/>
        <v>0</v>
      </c>
      <c r="AJ524" s="2"/>
      <c r="AK524" s="2"/>
      <c r="AL524" s="2">
        <f>IF(Table2[[#This Row],[GameIsOver]]=0,0,IF(Table2[[#This Row],[ActualWinner]]=Table2[[#This Row],[HomeTeam]], 1, 0))</f>
        <v>0</v>
      </c>
      <c r="AM524" s="2">
        <f>IF(Table2[[#This Row],[GameIsOver]]=0,0,IF(Table2[[#This Row],[ActualWinner]]=Table2[[#This Row],[AwayTeam]], 1, 0))</f>
        <v>0</v>
      </c>
      <c r="AN524" s="2"/>
    </row>
    <row r="525" spans="1:40" x14ac:dyDescent="0.25">
      <c r="B525" s="4">
        <v>45646</v>
      </c>
      <c r="C525" s="7" t="s">
        <v>635</v>
      </c>
      <c r="D525" s="2" t="s">
        <v>13</v>
      </c>
      <c r="E525" s="2" t="s">
        <v>14</v>
      </c>
      <c r="F525" s="2"/>
      <c r="G525" s="2"/>
      <c r="H525" s="2" t="str">
        <f t="shared" si="44"/>
        <v>_</v>
      </c>
      <c r="I525" s="2"/>
      <c r="J525" s="2"/>
      <c r="K525" s="2"/>
      <c r="L525" s="2" t="str">
        <f t="shared" si="4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(($AV$11)*IF(Table2[[#This Row],[CorrectWinnerPrediction]]="Y", 1, 0))+(($AV$12)*IF(Table2[[#This Row],[CorrectAwayScorePrediction]]="Y", 1, 0))+(($AV$13)*IF(Table2[[#This Row],[CorrectHomeScorePrediction]]="Y", 1, 0))</f>
        <v>0</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7"/>
        <v>0</v>
      </c>
      <c r="AI525" s="2">
        <f t="shared" si="48"/>
        <v>0</v>
      </c>
      <c r="AJ525" s="2"/>
      <c r="AK525" s="2"/>
      <c r="AL525" s="2">
        <f>IF(Table2[[#This Row],[GameIsOver]]=0,0,IF(Table2[[#This Row],[ActualWinner]]=Table2[[#This Row],[HomeTeam]], 1, 0))</f>
        <v>0</v>
      </c>
      <c r="AM525" s="2">
        <f>IF(Table2[[#This Row],[GameIsOver]]=0,0,IF(Table2[[#This Row],[ActualWinner]]=Table2[[#This Row],[AwayTeam]], 1, 0))</f>
        <v>0</v>
      </c>
      <c r="AN525" s="2"/>
    </row>
    <row r="526" spans="1:40" x14ac:dyDescent="0.25">
      <c r="B526" s="4">
        <v>45646</v>
      </c>
      <c r="C526" s="7" t="s">
        <v>636</v>
      </c>
      <c r="D526" s="2" t="s">
        <v>44</v>
      </c>
      <c r="E526" s="2" t="s">
        <v>46</v>
      </c>
      <c r="F526" s="2"/>
      <c r="G526" s="2"/>
      <c r="H526" s="2" t="str">
        <f t="shared" si="44"/>
        <v>_</v>
      </c>
      <c r="I526" s="2"/>
      <c r="J526" s="2"/>
      <c r="K526" s="2"/>
      <c r="L526" s="2" t="str">
        <f t="shared" si="4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(($AV$11)*IF(Table2[[#This Row],[CorrectWinnerPrediction]]="Y", 1, 0))+(($AV$12)*IF(Table2[[#This Row],[CorrectAwayScorePrediction]]="Y", 1, 0))+(($AV$13)*IF(Table2[[#This Row],[CorrectHomeScorePrediction]]="Y", 1, 0))</f>
        <v>0</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7"/>
        <v>0</v>
      </c>
      <c r="AI526" s="2">
        <f t="shared" si="48"/>
        <v>0</v>
      </c>
      <c r="AJ526" s="2"/>
      <c r="AK526" s="2"/>
      <c r="AL526" s="2">
        <f>IF(Table2[[#This Row],[GameIsOver]]=0,0,IF(Table2[[#This Row],[ActualWinner]]=Table2[[#This Row],[HomeTeam]], 1, 0))</f>
        <v>0</v>
      </c>
      <c r="AM526" s="2">
        <f>IF(Table2[[#This Row],[GameIsOver]]=0,0,IF(Table2[[#This Row],[ActualWinner]]=Table2[[#This Row],[AwayTeam]], 1, 0))</f>
        <v>0</v>
      </c>
      <c r="AN526" s="2"/>
    </row>
    <row r="527" spans="1:40" x14ac:dyDescent="0.25">
      <c r="B527" s="4">
        <v>45646</v>
      </c>
      <c r="C527" s="7" t="s">
        <v>637</v>
      </c>
      <c r="D527" s="2" t="s">
        <v>20</v>
      </c>
      <c r="E527" s="2" t="s">
        <v>34</v>
      </c>
      <c r="F527" s="2"/>
      <c r="G527" s="2"/>
      <c r="H527" s="2" t="str">
        <f t="shared" si="44"/>
        <v>_</v>
      </c>
      <c r="I527" s="2"/>
      <c r="J527" s="2"/>
      <c r="K527" s="2"/>
      <c r="L527" s="2" t="str">
        <f t="shared" si="4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7"/>
        <v>0</v>
      </c>
      <c r="AI527" s="2">
        <f t="shared" si="48"/>
        <v>0</v>
      </c>
      <c r="AJ527" s="2"/>
      <c r="AK527" s="2"/>
      <c r="AL527" s="2">
        <f>IF(Table2[[#This Row],[GameIsOver]]=0,0,IF(Table2[[#This Row],[ActualWinner]]=Table2[[#This Row],[HomeTeam]], 1, 0))</f>
        <v>0</v>
      </c>
      <c r="AM527" s="2">
        <f>IF(Table2[[#This Row],[GameIsOver]]=0,0,IF(Table2[[#This Row],[ActualWinner]]=Table2[[#This Row],[AwayTeam]], 1, 0))</f>
        <v>0</v>
      </c>
      <c r="AN527" s="2"/>
    </row>
    <row r="528" spans="1:40" x14ac:dyDescent="0.25">
      <c r="B528" s="4">
        <v>45646</v>
      </c>
      <c r="C528" s="7" t="s">
        <v>638</v>
      </c>
      <c r="D528" s="2" t="s">
        <v>15</v>
      </c>
      <c r="E528" s="2" t="s">
        <v>37</v>
      </c>
      <c r="F528" s="2"/>
      <c r="G528" s="2"/>
      <c r="H528" s="2" t="str">
        <f t="shared" si="44"/>
        <v>_</v>
      </c>
      <c r="I528" s="2"/>
      <c r="J528" s="2"/>
      <c r="K528" s="2"/>
      <c r="L528" s="2" t="str">
        <f t="shared" si="4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7"/>
        <v>0</v>
      </c>
      <c r="AI528" s="2">
        <f t="shared" si="48"/>
        <v>0</v>
      </c>
      <c r="AJ528" s="2"/>
      <c r="AK528" s="2"/>
      <c r="AL528" s="2">
        <f>IF(Table2[[#This Row],[GameIsOver]]=0,0,IF(Table2[[#This Row],[ActualWinner]]=Table2[[#This Row],[HomeTeam]], 1, 0))</f>
        <v>0</v>
      </c>
      <c r="AM528" s="2">
        <f>IF(Table2[[#This Row],[GameIsOver]]=0,0,IF(Table2[[#This Row],[ActualWinner]]=Table2[[#This Row],[AwayTeam]], 1, 0))</f>
        <v>0</v>
      </c>
      <c r="AN528" s="2"/>
    </row>
    <row r="529" spans="1:40" x14ac:dyDescent="0.25">
      <c r="A529" s="3"/>
      <c r="B529" s="5">
        <v>45646</v>
      </c>
      <c r="C529" s="8" t="s">
        <v>639</v>
      </c>
      <c r="D529" s="3" t="s">
        <v>26</v>
      </c>
      <c r="E529" s="3" t="s">
        <v>47</v>
      </c>
      <c r="F529" s="3"/>
      <c r="G529" s="3"/>
      <c r="H529" s="3" t="str">
        <f t="shared" si="44"/>
        <v>_</v>
      </c>
      <c r="I529" s="3"/>
      <c r="J529" s="3"/>
      <c r="K529" s="3"/>
      <c r="L529" s="2" t="str">
        <f t="shared" si="4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6"/>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7"/>
        <v>0</v>
      </c>
      <c r="AI529" s="3">
        <f t="shared" si="48"/>
        <v>0</v>
      </c>
      <c r="AJ529" s="3"/>
      <c r="AK529" s="2"/>
      <c r="AL529" s="2">
        <f>IF(Table2[[#This Row],[GameIsOver]]=0,0,IF(Table2[[#This Row],[ActualWinner]]=Table2[[#This Row],[HomeTeam]], 1, 0))</f>
        <v>0</v>
      </c>
      <c r="AM529" s="2">
        <f>IF(Table2[[#This Row],[GameIsOver]]=0,0,IF(Table2[[#This Row],[ActualWinner]]=Table2[[#This Row],[AwayTeam]], 1, 0))</f>
        <v>0</v>
      </c>
      <c r="AN529" s="2"/>
    </row>
    <row r="530" spans="1:40" x14ac:dyDescent="0.25">
      <c r="B530" s="4">
        <v>45647</v>
      </c>
      <c r="C530" s="7" t="s">
        <v>640</v>
      </c>
      <c r="D530" s="2" t="s">
        <v>28</v>
      </c>
      <c r="E530" s="2" t="s">
        <v>35</v>
      </c>
      <c r="F530" s="2"/>
      <c r="G530" s="2"/>
      <c r="H530" s="2" t="str">
        <f t="shared" si="44"/>
        <v>_</v>
      </c>
      <c r="I530" s="2"/>
      <c r="J530" s="2"/>
      <c r="K530" s="2"/>
      <c r="L530" s="13" t="str">
        <f t="shared" si="4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7"/>
        <v>0</v>
      </c>
      <c r="AI530" s="2">
        <f t="shared" si="48"/>
        <v>0</v>
      </c>
      <c r="AJ530" s="2"/>
      <c r="AK530" s="2"/>
      <c r="AL530" s="2">
        <f>IF(Table2[[#This Row],[GameIsOver]]=0,0,IF(Table2[[#This Row],[ActualWinner]]=Table2[[#This Row],[HomeTeam]], 1, 0))</f>
        <v>0</v>
      </c>
      <c r="AM530" s="2">
        <f>IF(Table2[[#This Row],[GameIsOver]]=0,0,IF(Table2[[#This Row],[ActualWinner]]=Table2[[#This Row],[AwayTeam]], 1, 0))</f>
        <v>0</v>
      </c>
      <c r="AN530" s="2"/>
    </row>
    <row r="531" spans="1:40" x14ac:dyDescent="0.25">
      <c r="B531" s="4">
        <v>45647</v>
      </c>
      <c r="C531" s="7" t="s">
        <v>641</v>
      </c>
      <c r="D531" s="2" t="s">
        <v>17</v>
      </c>
      <c r="E531" s="2" t="s">
        <v>24</v>
      </c>
      <c r="F531" s="2"/>
      <c r="G531" s="2"/>
      <c r="H531" s="2" t="str">
        <f t="shared" si="44"/>
        <v>_</v>
      </c>
      <c r="I531" s="2"/>
      <c r="J531" s="2"/>
      <c r="K531" s="2"/>
      <c r="L531" s="2" t="str">
        <f t="shared" si="4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(($AV$11)*IF(Table2[[#This Row],[CorrectWinnerPrediction]]="Y", 1, 0))+(($AV$12)*IF(Table2[[#This Row],[CorrectAwayScorePrediction]]="Y", 1, 0))+(($AV$13)*IF(Table2[[#This Row],[CorrectHomeScorePrediction]]="Y", 1, 0))</f>
        <v>0</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7"/>
        <v>0</v>
      </c>
      <c r="AI531" s="2">
        <f t="shared" si="48"/>
        <v>0</v>
      </c>
      <c r="AJ531" s="2"/>
      <c r="AK531" s="2"/>
      <c r="AL531" s="2">
        <f>IF(Table2[[#This Row],[GameIsOver]]=0,0,IF(Table2[[#This Row],[ActualWinner]]=Table2[[#This Row],[HomeTeam]], 1, 0))</f>
        <v>0</v>
      </c>
      <c r="AM531" s="2">
        <f>IF(Table2[[#This Row],[GameIsOver]]=0,0,IF(Table2[[#This Row],[ActualWinner]]=Table2[[#This Row],[AwayTeam]], 1, 0))</f>
        <v>0</v>
      </c>
      <c r="AN531" s="2"/>
    </row>
    <row r="532" spans="1:40" x14ac:dyDescent="0.25">
      <c r="B532" s="4">
        <v>45647</v>
      </c>
      <c r="C532" s="7" t="s">
        <v>642</v>
      </c>
      <c r="D532" s="2" t="s">
        <v>38</v>
      </c>
      <c r="E532" s="2" t="s">
        <v>23</v>
      </c>
      <c r="F532" s="2"/>
      <c r="G532" s="2"/>
      <c r="H532" s="2" t="str">
        <f t="shared" si="44"/>
        <v>_</v>
      </c>
      <c r="I532" s="2"/>
      <c r="J532" s="2"/>
      <c r="K532" s="2"/>
      <c r="L532" s="2" t="str">
        <f t="shared" si="4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(($AV$11)*IF(Table2[[#This Row],[CorrectWinnerPrediction]]="Y", 1, 0))+(($AV$12)*IF(Table2[[#This Row],[CorrectAwayScorePrediction]]="Y", 1, 0))+(($AV$13)*IF(Table2[[#This Row],[CorrectHomeScorePrediction]]="Y", 1, 0))</f>
        <v>0</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7"/>
        <v>0</v>
      </c>
      <c r="AI532" s="2">
        <f t="shared" si="48"/>
        <v>0</v>
      </c>
      <c r="AJ532" s="2"/>
      <c r="AK532" s="2"/>
      <c r="AL532" s="2">
        <f>IF(Table2[[#This Row],[GameIsOver]]=0,0,IF(Table2[[#This Row],[ActualWinner]]=Table2[[#This Row],[HomeTeam]], 1, 0))</f>
        <v>0</v>
      </c>
      <c r="AM532" s="2">
        <f>IF(Table2[[#This Row],[GameIsOver]]=0,0,IF(Table2[[#This Row],[ActualWinner]]=Table2[[#This Row],[AwayTeam]], 1, 0))</f>
        <v>0</v>
      </c>
      <c r="AN532" s="2"/>
    </row>
    <row r="533" spans="1:40" x14ac:dyDescent="0.25">
      <c r="B533" s="4">
        <v>45647</v>
      </c>
      <c r="C533" s="7" t="s">
        <v>643</v>
      </c>
      <c r="D533" s="2" t="s">
        <v>29</v>
      </c>
      <c r="E533" s="2" t="s">
        <v>16</v>
      </c>
      <c r="F533" s="2"/>
      <c r="G533" s="2"/>
      <c r="H533" s="2" t="str">
        <f t="shared" si="44"/>
        <v>_</v>
      </c>
      <c r="I533" s="2"/>
      <c r="J533" s="2"/>
      <c r="K533" s="2"/>
      <c r="L533" s="2" t="str">
        <f t="shared" si="4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(($AV$11)*IF(Table2[[#This Row],[CorrectWinnerPrediction]]="Y", 1, 0))+(($AV$12)*IF(Table2[[#This Row],[CorrectAwayScorePrediction]]="Y", 1, 0))+(($AV$13)*IF(Table2[[#This Row],[CorrectHomeScorePrediction]]="Y", 1, 0))</f>
        <v>0</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7"/>
        <v>0</v>
      </c>
      <c r="AI533" s="2">
        <f t="shared" si="48"/>
        <v>0</v>
      </c>
      <c r="AJ533" s="2"/>
      <c r="AK533" s="2"/>
      <c r="AL533" s="2">
        <f>IF(Table2[[#This Row],[GameIsOver]]=0,0,IF(Table2[[#This Row],[ActualWinner]]=Table2[[#This Row],[HomeTeam]], 1, 0))</f>
        <v>0</v>
      </c>
      <c r="AM533" s="2">
        <f>IF(Table2[[#This Row],[GameIsOver]]=0,0,IF(Table2[[#This Row],[ActualWinner]]=Table2[[#This Row],[AwayTeam]], 1, 0))</f>
        <v>0</v>
      </c>
      <c r="AN533" s="2"/>
    </row>
    <row r="534" spans="1:40" x14ac:dyDescent="0.25">
      <c r="B534" s="4">
        <v>45647</v>
      </c>
      <c r="C534" s="7" t="s">
        <v>644</v>
      </c>
      <c r="D534" s="2" t="s">
        <v>33</v>
      </c>
      <c r="E534" s="2" t="s">
        <v>18</v>
      </c>
      <c r="F534" s="2"/>
      <c r="G534" s="2"/>
      <c r="H534" s="2" t="str">
        <f t="shared" si="44"/>
        <v>_</v>
      </c>
      <c r="I534" s="2"/>
      <c r="J534" s="2"/>
      <c r="K534" s="2"/>
      <c r="L534" s="2" t="str">
        <f t="shared" si="4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7"/>
        <v>0</v>
      </c>
      <c r="AI534" s="2">
        <f t="shared" si="48"/>
        <v>0</v>
      </c>
      <c r="AJ534" s="2"/>
      <c r="AK534" s="2"/>
      <c r="AL534" s="2">
        <f>IF(Table2[[#This Row],[GameIsOver]]=0,0,IF(Table2[[#This Row],[ActualWinner]]=Table2[[#This Row],[HomeTeam]], 1, 0))</f>
        <v>0</v>
      </c>
      <c r="AM534" s="2">
        <f>IF(Table2[[#This Row],[GameIsOver]]=0,0,IF(Table2[[#This Row],[ActualWinner]]=Table2[[#This Row],[AwayTeam]], 1, 0))</f>
        <v>0</v>
      </c>
      <c r="AN534" s="2"/>
    </row>
    <row r="535" spans="1:40" x14ac:dyDescent="0.25">
      <c r="B535" s="4">
        <v>45647</v>
      </c>
      <c r="C535" s="7" t="s">
        <v>645</v>
      </c>
      <c r="D535" s="2" t="s">
        <v>31</v>
      </c>
      <c r="E535" s="2" t="s">
        <v>19</v>
      </c>
      <c r="F535" s="2"/>
      <c r="G535" s="2"/>
      <c r="H535" s="2" t="str">
        <f t="shared" si="44"/>
        <v>_</v>
      </c>
      <c r="I535" s="2"/>
      <c r="J535" s="2"/>
      <c r="K535" s="2"/>
      <c r="L535" s="2" t="str">
        <f t="shared" si="4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(($AV$11)*IF(Table2[[#This Row],[CorrectWinnerPrediction]]="Y", 1, 0))+(($AV$12)*IF(Table2[[#This Row],[CorrectAwayScorePrediction]]="Y", 1, 0))+(($AV$13)*IF(Table2[[#This Row],[CorrectHomeScorePrediction]]="Y", 1, 0))</f>
        <v>0</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7"/>
        <v>0</v>
      </c>
      <c r="AI535" s="2">
        <f t="shared" si="48"/>
        <v>0</v>
      </c>
      <c r="AJ535" s="2"/>
      <c r="AK535" s="2"/>
      <c r="AL535" s="2">
        <f>IF(Table2[[#This Row],[GameIsOver]]=0,0,IF(Table2[[#This Row],[ActualWinner]]=Table2[[#This Row],[HomeTeam]], 1, 0))</f>
        <v>0</v>
      </c>
      <c r="AM535" s="2">
        <f>IF(Table2[[#This Row],[GameIsOver]]=0,0,IF(Table2[[#This Row],[ActualWinner]]=Table2[[#This Row],[AwayTeam]], 1, 0))</f>
        <v>0</v>
      </c>
      <c r="AN535" s="2"/>
    </row>
    <row r="536" spans="1:40" x14ac:dyDescent="0.25">
      <c r="B536" s="4">
        <v>45647</v>
      </c>
      <c r="C536" s="7" t="s">
        <v>646</v>
      </c>
      <c r="D536" s="2" t="s">
        <v>21</v>
      </c>
      <c r="E536" s="2" t="s">
        <v>32</v>
      </c>
      <c r="F536" s="2"/>
      <c r="G536" s="2"/>
      <c r="H536" s="2" t="str">
        <f t="shared" si="44"/>
        <v>_</v>
      </c>
      <c r="I536" s="2"/>
      <c r="J536" s="2"/>
      <c r="K536" s="2"/>
      <c r="L536" s="2" t="str">
        <f t="shared" si="4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(($AV$11)*IF(Table2[[#This Row],[CorrectWinnerPrediction]]="Y", 1, 0))+(($AV$12)*IF(Table2[[#This Row],[CorrectAwayScorePrediction]]="Y", 1, 0))+(($AV$13)*IF(Table2[[#This Row],[CorrectHomeScorePrediction]]="Y", 1, 0))</f>
        <v>0</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7"/>
        <v>0</v>
      </c>
      <c r="AI536" s="2">
        <f t="shared" si="48"/>
        <v>0</v>
      </c>
      <c r="AJ536" s="2"/>
      <c r="AK536" s="2"/>
      <c r="AL536" s="2">
        <f>IF(Table2[[#This Row],[GameIsOver]]=0,0,IF(Table2[[#This Row],[ActualWinner]]=Table2[[#This Row],[HomeTeam]], 1, 0))</f>
        <v>0</v>
      </c>
      <c r="AM536" s="2">
        <f>IF(Table2[[#This Row],[GameIsOver]]=0,0,IF(Table2[[#This Row],[ActualWinner]]=Table2[[#This Row],[AwayTeam]], 1, 0))</f>
        <v>0</v>
      </c>
      <c r="AN536" s="2"/>
    </row>
    <row r="537" spans="1:40" x14ac:dyDescent="0.25">
      <c r="B537" s="4">
        <v>45647</v>
      </c>
      <c r="C537" s="7" t="s">
        <v>647</v>
      </c>
      <c r="D537" s="2" t="s">
        <v>36</v>
      </c>
      <c r="E537" s="2" t="s">
        <v>45</v>
      </c>
      <c r="F537" s="2"/>
      <c r="G537" s="2"/>
      <c r="H537" s="2" t="str">
        <f t="shared" si="44"/>
        <v>_</v>
      </c>
      <c r="I537" s="2"/>
      <c r="J537" s="2"/>
      <c r="K537" s="2"/>
      <c r="L537" s="2" t="str">
        <f t="shared" si="4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7"/>
        <v>0</v>
      </c>
      <c r="AI537" s="2">
        <f t="shared" si="48"/>
        <v>0</v>
      </c>
      <c r="AJ537" s="2"/>
      <c r="AK537" s="2"/>
      <c r="AL537" s="2">
        <f>IF(Table2[[#This Row],[GameIsOver]]=0,0,IF(Table2[[#This Row],[ActualWinner]]=Table2[[#This Row],[HomeTeam]], 1, 0))</f>
        <v>0</v>
      </c>
      <c r="AM537" s="2">
        <f>IF(Table2[[#This Row],[GameIsOver]]=0,0,IF(Table2[[#This Row],[ActualWinner]]=Table2[[#This Row],[AwayTeam]], 1, 0))</f>
        <v>0</v>
      </c>
      <c r="AN537" s="2"/>
    </row>
    <row r="538" spans="1:40" x14ac:dyDescent="0.25">
      <c r="B538" s="4">
        <v>45647</v>
      </c>
      <c r="C538" s="7" t="s">
        <v>648</v>
      </c>
      <c r="D538" s="2" t="s">
        <v>37</v>
      </c>
      <c r="E538" s="2" t="s">
        <v>22</v>
      </c>
      <c r="F538" s="2"/>
      <c r="G538" s="2"/>
      <c r="H538" s="2" t="str">
        <f t="shared" si="44"/>
        <v>_</v>
      </c>
      <c r="I538" s="2"/>
      <c r="J538" s="2"/>
      <c r="K538" s="2"/>
      <c r="L538" s="2" t="str">
        <f t="shared" si="4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7"/>
        <v>0</v>
      </c>
      <c r="AI538" s="2">
        <f t="shared" si="48"/>
        <v>0</v>
      </c>
      <c r="AJ538" s="2"/>
      <c r="AK538" s="2"/>
      <c r="AL538" s="2">
        <f>IF(Table2[[#This Row],[GameIsOver]]=0,0,IF(Table2[[#This Row],[ActualWinner]]=Table2[[#This Row],[HomeTeam]], 1, 0))</f>
        <v>0</v>
      </c>
      <c r="AM538" s="2">
        <f>IF(Table2[[#This Row],[GameIsOver]]=0,0,IF(Table2[[#This Row],[ActualWinner]]=Table2[[#This Row],[AwayTeam]], 1, 0))</f>
        <v>0</v>
      </c>
      <c r="AN538" s="2"/>
    </row>
    <row r="539" spans="1:40" x14ac:dyDescent="0.25">
      <c r="B539" s="4">
        <v>45647</v>
      </c>
      <c r="C539" s="7" t="s">
        <v>649</v>
      </c>
      <c r="D539" s="2" t="s">
        <v>30</v>
      </c>
      <c r="E539" s="2" t="s">
        <v>25</v>
      </c>
      <c r="F539" s="2"/>
      <c r="G539" s="2"/>
      <c r="H539" s="2" t="str">
        <f t="shared" si="44"/>
        <v>_</v>
      </c>
      <c r="I539" s="2"/>
      <c r="J539" s="2"/>
      <c r="K539" s="2"/>
      <c r="L539" s="2" t="str">
        <f t="shared" si="4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(($AV$11)*IF(Table2[[#This Row],[CorrectWinnerPrediction]]="Y", 1, 0))+(($AV$12)*IF(Table2[[#This Row],[CorrectAwayScorePrediction]]="Y", 1, 0))+(($AV$13)*IF(Table2[[#This Row],[CorrectHomeScorePrediction]]="Y", 1, 0))</f>
        <v>0</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7"/>
        <v>0</v>
      </c>
      <c r="AI539" s="2">
        <f t="shared" si="48"/>
        <v>0</v>
      </c>
      <c r="AJ539" s="2"/>
      <c r="AK539" s="2"/>
      <c r="AL539" s="2">
        <f>IF(Table2[[#This Row],[GameIsOver]]=0,0,IF(Table2[[#This Row],[ActualWinner]]=Table2[[#This Row],[HomeTeam]], 1, 0))</f>
        <v>0</v>
      </c>
      <c r="AM539" s="2">
        <f>IF(Table2[[#This Row],[GameIsOver]]=0,0,IF(Table2[[#This Row],[ActualWinner]]=Table2[[#This Row],[AwayTeam]], 1, 0))</f>
        <v>0</v>
      </c>
      <c r="AN539" s="2"/>
    </row>
    <row r="540" spans="1:40" x14ac:dyDescent="0.25">
      <c r="A540" s="3"/>
      <c r="B540" s="5">
        <v>45647</v>
      </c>
      <c r="C540" s="8" t="s">
        <v>650</v>
      </c>
      <c r="D540" s="3" t="s">
        <v>12</v>
      </c>
      <c r="E540" s="3" t="s">
        <v>27</v>
      </c>
      <c r="F540" s="3"/>
      <c r="G540" s="3"/>
      <c r="H540" s="3" t="str">
        <f t="shared" si="44"/>
        <v>_</v>
      </c>
      <c r="I540" s="3"/>
      <c r="J540" s="3"/>
      <c r="K540" s="3"/>
      <c r="L540" s="2" t="str">
        <f t="shared" si="4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6"/>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(($AV$11)*IF(Table2[[#This Row],[CorrectWinnerPrediction]]="Y", 1, 0))+(($AV$12)*IF(Table2[[#This Row],[CorrectAwayScorePrediction]]="Y", 1, 0))+(($AV$13)*IF(Table2[[#This Row],[CorrectHomeScorePrediction]]="Y", 1, 0))</f>
        <v>0</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7"/>
        <v>0</v>
      </c>
      <c r="AI540" s="3">
        <f t="shared" si="48"/>
        <v>0</v>
      </c>
      <c r="AJ540" s="3"/>
      <c r="AK540" s="2"/>
      <c r="AL540" s="2">
        <f>IF(Table2[[#This Row],[GameIsOver]]=0,0,IF(Table2[[#This Row],[ActualWinner]]=Table2[[#This Row],[HomeTeam]], 1, 0))</f>
        <v>0</v>
      </c>
      <c r="AM540" s="2">
        <f>IF(Table2[[#This Row],[GameIsOver]]=0,0,IF(Table2[[#This Row],[ActualWinner]]=Table2[[#This Row],[AwayTeam]], 1, 0))</f>
        <v>0</v>
      </c>
      <c r="AN540" s="2"/>
    </row>
    <row r="541" spans="1:40" x14ac:dyDescent="0.25">
      <c r="B541" s="4">
        <v>45648</v>
      </c>
      <c r="C541" s="7" t="s">
        <v>651</v>
      </c>
      <c r="D541" s="2" t="s">
        <v>44</v>
      </c>
      <c r="E541" s="2" t="s">
        <v>20</v>
      </c>
      <c r="F541" s="2"/>
      <c r="G541" s="2"/>
      <c r="H541" s="2" t="str">
        <f t="shared" si="44"/>
        <v>_</v>
      </c>
      <c r="I541" s="2"/>
      <c r="J541" s="2"/>
      <c r="K541" s="2"/>
      <c r="L541" s="13" t="str">
        <f t="shared" si="4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7"/>
        <v>0</v>
      </c>
      <c r="AI541" s="2">
        <f t="shared" si="48"/>
        <v>0</v>
      </c>
      <c r="AJ541" s="2"/>
      <c r="AK541" s="2"/>
      <c r="AL541" s="2">
        <f>IF(Table2[[#This Row],[GameIsOver]]=0,0,IF(Table2[[#This Row],[ActualWinner]]=Table2[[#This Row],[HomeTeam]], 1, 0))</f>
        <v>0</v>
      </c>
      <c r="AM541" s="2">
        <f>IF(Table2[[#This Row],[GameIsOver]]=0,0,IF(Table2[[#This Row],[ActualWinner]]=Table2[[#This Row],[AwayTeam]], 1, 0))</f>
        <v>0</v>
      </c>
      <c r="AN541" s="2"/>
    </row>
    <row r="542" spans="1:40" x14ac:dyDescent="0.25">
      <c r="B542" s="4">
        <v>45648</v>
      </c>
      <c r="C542" s="7" t="s">
        <v>652</v>
      </c>
      <c r="D542" s="2" t="s">
        <v>14</v>
      </c>
      <c r="E542" s="2" t="s">
        <v>43</v>
      </c>
      <c r="F542" s="2"/>
      <c r="G542" s="2"/>
      <c r="H542" s="2" t="str">
        <f t="shared" si="44"/>
        <v>_</v>
      </c>
      <c r="I542" s="2"/>
      <c r="J542" s="2"/>
      <c r="K542" s="2"/>
      <c r="L542" s="2" t="str">
        <f t="shared" si="4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7"/>
        <v>0</v>
      </c>
      <c r="AI542" s="2">
        <f t="shared" si="48"/>
        <v>0</v>
      </c>
      <c r="AJ542" s="2"/>
      <c r="AK542" s="2"/>
      <c r="AL542" s="2">
        <f>IF(Table2[[#This Row],[GameIsOver]]=0,0,IF(Table2[[#This Row],[ActualWinner]]=Table2[[#This Row],[HomeTeam]], 1, 0))</f>
        <v>0</v>
      </c>
      <c r="AM542" s="2">
        <f>IF(Table2[[#This Row],[GameIsOver]]=0,0,IF(Table2[[#This Row],[ActualWinner]]=Table2[[#This Row],[AwayTeam]], 1, 0))</f>
        <v>0</v>
      </c>
      <c r="AN542" s="2"/>
    </row>
    <row r="543" spans="1:40" x14ac:dyDescent="0.25">
      <c r="B543" s="4">
        <v>45648</v>
      </c>
      <c r="C543" s="7" t="s">
        <v>653</v>
      </c>
      <c r="D543" s="2" t="s">
        <v>28</v>
      </c>
      <c r="E543" s="2" t="s">
        <v>46</v>
      </c>
      <c r="F543" s="2"/>
      <c r="G543" s="2"/>
      <c r="H543" s="2" t="str">
        <f t="shared" si="44"/>
        <v>_</v>
      </c>
      <c r="I543" s="2"/>
      <c r="J543" s="2"/>
      <c r="K543" s="2"/>
      <c r="L543" s="2" t="str">
        <f t="shared" si="4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(($AV$11)*IF(Table2[[#This Row],[CorrectWinnerPrediction]]="Y", 1, 0))+(($AV$12)*IF(Table2[[#This Row],[CorrectAwayScorePrediction]]="Y", 1, 0))+(($AV$13)*IF(Table2[[#This Row],[CorrectHomeScorePrediction]]="Y", 1, 0))</f>
        <v>0</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7"/>
        <v>0</v>
      </c>
      <c r="AI543" s="2">
        <f t="shared" si="48"/>
        <v>0</v>
      </c>
      <c r="AJ543" s="2"/>
      <c r="AK543" s="2"/>
      <c r="AL543" s="2">
        <f>IF(Table2[[#This Row],[GameIsOver]]=0,0,IF(Table2[[#This Row],[ActualWinner]]=Table2[[#This Row],[HomeTeam]], 1, 0))</f>
        <v>0</v>
      </c>
      <c r="AM543" s="2">
        <f>IF(Table2[[#This Row],[GameIsOver]]=0,0,IF(Table2[[#This Row],[ActualWinner]]=Table2[[#This Row],[AwayTeam]], 1, 0))</f>
        <v>0</v>
      </c>
      <c r="AN543" s="2"/>
    </row>
    <row r="544" spans="1:40" x14ac:dyDescent="0.25">
      <c r="B544" s="4">
        <v>45648</v>
      </c>
      <c r="C544" s="7" t="s">
        <v>654</v>
      </c>
      <c r="D544" s="2" t="s">
        <v>47</v>
      </c>
      <c r="E544" s="2" t="s">
        <v>15</v>
      </c>
      <c r="F544" s="2"/>
      <c r="G544" s="2"/>
      <c r="H544" s="2" t="str">
        <f t="shared" si="44"/>
        <v>_</v>
      </c>
      <c r="I544" s="2"/>
      <c r="J544" s="2"/>
      <c r="K544" s="2"/>
      <c r="L544" s="2" t="str">
        <f t="shared" si="4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(($AV$11)*IF(Table2[[#This Row],[CorrectWinnerPrediction]]="Y", 1, 0))+(($AV$12)*IF(Table2[[#This Row],[CorrectAwayScorePrediction]]="Y", 1, 0))+(($AV$13)*IF(Table2[[#This Row],[CorrectHomeScorePrediction]]="Y", 1, 0))</f>
        <v>0</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7"/>
        <v>0</v>
      </c>
      <c r="AI544" s="2">
        <f t="shared" si="48"/>
        <v>0</v>
      </c>
      <c r="AJ544" s="2"/>
      <c r="AK544" s="2"/>
      <c r="AL544" s="2">
        <f>IF(Table2[[#This Row],[GameIsOver]]=0,0,IF(Table2[[#This Row],[ActualWinner]]=Table2[[#This Row],[HomeTeam]], 1, 0))</f>
        <v>0</v>
      </c>
      <c r="AM544" s="2">
        <f>IF(Table2[[#This Row],[GameIsOver]]=0,0,IF(Table2[[#This Row],[ActualWinner]]=Table2[[#This Row],[AwayTeam]], 1, 0))</f>
        <v>0</v>
      </c>
      <c r="AN544" s="2"/>
    </row>
    <row r="545" spans="1:40" x14ac:dyDescent="0.25">
      <c r="B545" s="4">
        <v>45648</v>
      </c>
      <c r="C545" s="7" t="s">
        <v>655</v>
      </c>
      <c r="D545" s="2" t="s">
        <v>12</v>
      </c>
      <c r="E545" s="2" t="s">
        <v>26</v>
      </c>
      <c r="F545" s="2"/>
      <c r="G545" s="2"/>
      <c r="H545" s="2" t="str">
        <f t="shared" si="44"/>
        <v>_</v>
      </c>
      <c r="I545" s="2"/>
      <c r="J545" s="2"/>
      <c r="K545" s="2"/>
      <c r="L545" s="2" t="str">
        <f t="shared" si="4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7"/>
        <v>0</v>
      </c>
      <c r="AI545" s="2">
        <f t="shared" si="48"/>
        <v>0</v>
      </c>
      <c r="AJ545" s="2"/>
      <c r="AK545" s="2"/>
      <c r="AL545" s="2">
        <f>IF(Table2[[#This Row],[GameIsOver]]=0,0,IF(Table2[[#This Row],[ActualWinner]]=Table2[[#This Row],[HomeTeam]], 1, 0))</f>
        <v>0</v>
      </c>
      <c r="AM545" s="2">
        <f>IF(Table2[[#This Row],[GameIsOver]]=0,0,IF(Table2[[#This Row],[ActualWinner]]=Table2[[#This Row],[AwayTeam]], 1, 0))</f>
        <v>0</v>
      </c>
      <c r="AN545" s="2"/>
    </row>
    <row r="546" spans="1:40" x14ac:dyDescent="0.25">
      <c r="A546" s="3"/>
      <c r="B546" s="5">
        <v>45648</v>
      </c>
      <c r="C546" s="8" t="s">
        <v>656</v>
      </c>
      <c r="D546" s="3" t="s">
        <v>30</v>
      </c>
      <c r="E546" s="3" t="s">
        <v>23</v>
      </c>
      <c r="F546" s="3"/>
      <c r="G546" s="3"/>
      <c r="H546" s="3" t="str">
        <f t="shared" si="44"/>
        <v>_</v>
      </c>
      <c r="I546" s="3"/>
      <c r="J546" s="3"/>
      <c r="K546" s="3"/>
      <c r="L546" s="2" t="str">
        <f t="shared" si="4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6"/>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(($AV$11)*IF(Table2[[#This Row],[CorrectWinnerPrediction]]="Y", 1, 0))+(($AV$12)*IF(Table2[[#This Row],[CorrectAwayScorePrediction]]="Y", 1, 0))+(($AV$13)*IF(Table2[[#This Row],[CorrectHomeScorePrediction]]="Y", 1, 0))</f>
        <v>0</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7"/>
        <v>0</v>
      </c>
      <c r="AI546" s="3">
        <f t="shared" si="48"/>
        <v>0</v>
      </c>
      <c r="AJ546" s="3"/>
      <c r="AK546" s="2"/>
      <c r="AL546" s="2">
        <f>IF(Table2[[#This Row],[GameIsOver]]=0,0,IF(Table2[[#This Row],[ActualWinner]]=Table2[[#This Row],[HomeTeam]], 1, 0))</f>
        <v>0</v>
      </c>
      <c r="AM546" s="2">
        <f>IF(Table2[[#This Row],[GameIsOver]]=0,0,IF(Table2[[#This Row],[ActualWinner]]=Table2[[#This Row],[AwayTeam]], 1, 0))</f>
        <v>0</v>
      </c>
      <c r="AN546" s="2"/>
    </row>
    <row r="547" spans="1:40" x14ac:dyDescent="0.25">
      <c r="B547" s="4">
        <v>45649</v>
      </c>
      <c r="C547" s="7" t="s">
        <v>657</v>
      </c>
      <c r="D547" s="2" t="s">
        <v>20</v>
      </c>
      <c r="E547" s="2" t="s">
        <v>32</v>
      </c>
      <c r="F547" s="2"/>
      <c r="G547" s="2"/>
      <c r="H547" s="2" t="str">
        <f t="shared" si="44"/>
        <v>_</v>
      </c>
      <c r="I547" s="2"/>
      <c r="J547" s="2"/>
      <c r="K547" s="2"/>
      <c r="L547" s="13" t="str">
        <f t="shared" si="4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7"/>
        <v>0</v>
      </c>
      <c r="AI547" s="2">
        <f t="shared" si="48"/>
        <v>0</v>
      </c>
      <c r="AJ547" s="2"/>
      <c r="AK547" s="2"/>
      <c r="AL547" s="2">
        <f>IF(Table2[[#This Row],[GameIsOver]]=0,0,IF(Table2[[#This Row],[ActualWinner]]=Table2[[#This Row],[HomeTeam]], 1, 0))</f>
        <v>0</v>
      </c>
      <c r="AM547" s="2">
        <f>IF(Table2[[#This Row],[GameIsOver]]=0,0,IF(Table2[[#This Row],[ActualWinner]]=Table2[[#This Row],[AwayTeam]], 1, 0))</f>
        <v>0</v>
      </c>
      <c r="AN547" s="2"/>
    </row>
    <row r="548" spans="1:40" x14ac:dyDescent="0.25">
      <c r="B548" s="4">
        <v>45649</v>
      </c>
      <c r="C548" s="7" t="s">
        <v>658</v>
      </c>
      <c r="D548" s="2" t="s">
        <v>22</v>
      </c>
      <c r="E548" s="2" t="s">
        <v>18</v>
      </c>
      <c r="F548" s="2"/>
      <c r="G548" s="2"/>
      <c r="H548" s="2" t="str">
        <f t="shared" si="44"/>
        <v>_</v>
      </c>
      <c r="I548" s="2"/>
      <c r="J548" s="2"/>
      <c r="K548" s="2"/>
      <c r="L548" s="2" t="str">
        <f t="shared" si="4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0</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0</v>
      </c>
      <c r="AI548" s="2">
        <f t="shared" si="48"/>
        <v>0</v>
      </c>
      <c r="AJ548" s="2"/>
      <c r="AK548" s="2"/>
      <c r="AL548" s="2">
        <f>IF(Table2[[#This Row],[GameIsOver]]=0,0,IF(Table2[[#This Row],[ActualWinner]]=Table2[[#This Row],[HomeTeam]], 1, 0))</f>
        <v>0</v>
      </c>
      <c r="AM548" s="2">
        <f>IF(Table2[[#This Row],[GameIsOver]]=0,0,IF(Table2[[#This Row],[ActualWinner]]=Table2[[#This Row],[AwayTeam]], 1, 0))</f>
        <v>0</v>
      </c>
      <c r="AN548" s="2"/>
    </row>
    <row r="549" spans="1:40" x14ac:dyDescent="0.25">
      <c r="B549" s="4">
        <v>45649</v>
      </c>
      <c r="C549" s="7" t="s">
        <v>659</v>
      </c>
      <c r="D549" s="2" t="s">
        <v>46</v>
      </c>
      <c r="E549" s="2" t="s">
        <v>16</v>
      </c>
      <c r="F549" s="2"/>
      <c r="G549" s="2"/>
      <c r="H549" s="2" t="str">
        <f t="shared" si="44"/>
        <v>_</v>
      </c>
      <c r="I549" s="2"/>
      <c r="J549" s="2"/>
      <c r="K549" s="2"/>
      <c r="L549" s="2" t="str">
        <f t="shared" si="4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7"/>
        <v>0</v>
      </c>
      <c r="AI549" s="2">
        <f t="shared" si="48"/>
        <v>0</v>
      </c>
      <c r="AJ549" s="2"/>
      <c r="AK549" s="2"/>
      <c r="AL549" s="2">
        <f>IF(Table2[[#This Row],[GameIsOver]]=0,0,IF(Table2[[#This Row],[ActualWinner]]=Table2[[#This Row],[HomeTeam]], 1, 0))</f>
        <v>0</v>
      </c>
      <c r="AM549" s="2">
        <f>IF(Table2[[#This Row],[GameIsOver]]=0,0,IF(Table2[[#This Row],[ActualWinner]]=Table2[[#This Row],[AwayTeam]], 1, 0))</f>
        <v>0</v>
      </c>
      <c r="AN549" s="2"/>
    </row>
    <row r="550" spans="1:40" x14ac:dyDescent="0.25">
      <c r="B550" s="4">
        <v>45649</v>
      </c>
      <c r="C550" s="7" t="s">
        <v>660</v>
      </c>
      <c r="D550" s="2" t="s">
        <v>13</v>
      </c>
      <c r="E550" s="2" t="s">
        <v>31</v>
      </c>
      <c r="F550" s="2"/>
      <c r="G550" s="2"/>
      <c r="H550" s="2" t="str">
        <f t="shared" si="44"/>
        <v>_</v>
      </c>
      <c r="I550" s="2"/>
      <c r="J550" s="2"/>
      <c r="K550" s="2"/>
      <c r="L550" s="2" t="str">
        <f t="shared" si="4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7"/>
        <v>0</v>
      </c>
      <c r="AI550" s="2">
        <f t="shared" si="48"/>
        <v>0</v>
      </c>
      <c r="AJ550" s="2"/>
      <c r="AK550" s="2"/>
      <c r="AL550" s="2">
        <f>IF(Table2[[#This Row],[GameIsOver]]=0,0,IF(Table2[[#This Row],[ActualWinner]]=Table2[[#This Row],[HomeTeam]], 1, 0))</f>
        <v>0</v>
      </c>
      <c r="AM550" s="2">
        <f>IF(Table2[[#This Row],[GameIsOver]]=0,0,IF(Table2[[#This Row],[ActualWinner]]=Table2[[#This Row],[AwayTeam]], 1, 0))</f>
        <v>0</v>
      </c>
      <c r="AN550" s="2"/>
    </row>
    <row r="551" spans="1:40" x14ac:dyDescent="0.25">
      <c r="B551" s="4">
        <v>45649</v>
      </c>
      <c r="C551" s="7" t="s">
        <v>661</v>
      </c>
      <c r="D551" s="2" t="s">
        <v>43</v>
      </c>
      <c r="E551" s="2" t="s">
        <v>14</v>
      </c>
      <c r="F551" s="2"/>
      <c r="G551" s="2"/>
      <c r="H551" s="2" t="str">
        <f t="shared" si="44"/>
        <v>_</v>
      </c>
      <c r="I551" s="2"/>
      <c r="J551" s="2"/>
      <c r="K551" s="2"/>
      <c r="L551" s="2" t="str">
        <f t="shared" si="4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7"/>
        <v>0</v>
      </c>
      <c r="AI551" s="2">
        <f t="shared" si="48"/>
        <v>0</v>
      </c>
      <c r="AJ551" s="2"/>
      <c r="AK551" s="2"/>
      <c r="AL551" s="2">
        <f>IF(Table2[[#This Row],[GameIsOver]]=0,0,IF(Table2[[#This Row],[ActualWinner]]=Table2[[#This Row],[HomeTeam]], 1, 0))</f>
        <v>0</v>
      </c>
      <c r="AM551" s="2">
        <f>IF(Table2[[#This Row],[GameIsOver]]=0,0,IF(Table2[[#This Row],[ActualWinner]]=Table2[[#This Row],[AwayTeam]], 1, 0))</f>
        <v>0</v>
      </c>
      <c r="AN551" s="2"/>
    </row>
    <row r="552" spans="1:40" x14ac:dyDescent="0.25">
      <c r="B552" s="4">
        <v>45649</v>
      </c>
      <c r="C552" s="7" t="s">
        <v>662</v>
      </c>
      <c r="D552" s="2" t="s">
        <v>45</v>
      </c>
      <c r="E552" s="2" t="s">
        <v>21</v>
      </c>
      <c r="F552" s="2"/>
      <c r="G552" s="2"/>
      <c r="H552" s="2" t="str">
        <f t="shared" si="44"/>
        <v>_</v>
      </c>
      <c r="I552" s="2"/>
      <c r="J552" s="2"/>
      <c r="K552" s="2"/>
      <c r="L552" s="2" t="str">
        <f t="shared" si="4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(($AV$11)*IF(Table2[[#This Row],[CorrectWinnerPrediction]]="Y", 1, 0))+(($AV$12)*IF(Table2[[#This Row],[CorrectAwayScorePrediction]]="Y", 1, 0))+(($AV$13)*IF(Table2[[#This Row],[CorrectHomeScorePrediction]]="Y", 1, 0))</f>
        <v>0</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7"/>
        <v>0</v>
      </c>
      <c r="AI552" s="2">
        <f t="shared" si="48"/>
        <v>0</v>
      </c>
      <c r="AJ552" s="2"/>
      <c r="AK552" s="2"/>
      <c r="AL552" s="2">
        <f>IF(Table2[[#This Row],[GameIsOver]]=0,0,IF(Table2[[#This Row],[ActualWinner]]=Table2[[#This Row],[HomeTeam]], 1, 0))</f>
        <v>0</v>
      </c>
      <c r="AM552" s="2">
        <f>IF(Table2[[#This Row],[GameIsOver]]=0,0,IF(Table2[[#This Row],[ActualWinner]]=Table2[[#This Row],[AwayTeam]], 1, 0))</f>
        <v>0</v>
      </c>
      <c r="AN552" s="2"/>
    </row>
    <row r="553" spans="1:40" x14ac:dyDescent="0.25">
      <c r="B553" s="4">
        <v>45649</v>
      </c>
      <c r="C553" s="7" t="s">
        <v>663</v>
      </c>
      <c r="D553" s="2" t="s">
        <v>19</v>
      </c>
      <c r="E553" s="2" t="s">
        <v>36</v>
      </c>
      <c r="F553" s="2"/>
      <c r="G553" s="2"/>
      <c r="H553" s="2" t="str">
        <f t="shared" si="44"/>
        <v>_</v>
      </c>
      <c r="I553" s="2"/>
      <c r="J553" s="2"/>
      <c r="K553" s="2"/>
      <c r="L553" s="2" t="str">
        <f t="shared" si="4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(($AV$11)*IF(Table2[[#This Row],[CorrectWinnerPrediction]]="Y", 1, 0))+(($AV$12)*IF(Table2[[#This Row],[CorrectAwayScorePrediction]]="Y", 1, 0))+(($AV$13)*IF(Table2[[#This Row],[CorrectHomeScorePrediction]]="Y", 1, 0))</f>
        <v>0</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7"/>
        <v>0</v>
      </c>
      <c r="AI553" s="2">
        <f t="shared" si="48"/>
        <v>0</v>
      </c>
      <c r="AJ553" s="2"/>
      <c r="AK553" s="2"/>
      <c r="AL553" s="2">
        <f>IF(Table2[[#This Row],[GameIsOver]]=0,0,IF(Table2[[#This Row],[ActualWinner]]=Table2[[#This Row],[HomeTeam]], 1, 0))</f>
        <v>0</v>
      </c>
      <c r="AM553" s="2">
        <f>IF(Table2[[#This Row],[GameIsOver]]=0,0,IF(Table2[[#This Row],[ActualWinner]]=Table2[[#This Row],[AwayTeam]], 1, 0))</f>
        <v>0</v>
      </c>
      <c r="AN553" s="2"/>
    </row>
    <row r="554" spans="1:40" x14ac:dyDescent="0.25">
      <c r="B554" s="4">
        <v>45649</v>
      </c>
      <c r="C554" s="7" t="s">
        <v>664</v>
      </c>
      <c r="D554" s="2" t="s">
        <v>29</v>
      </c>
      <c r="E554" s="2" t="s">
        <v>33</v>
      </c>
      <c r="F554" s="2"/>
      <c r="G554" s="2"/>
      <c r="H554" s="2" t="str">
        <f t="shared" si="44"/>
        <v>_</v>
      </c>
      <c r="I554" s="2"/>
      <c r="J554" s="2"/>
      <c r="K554" s="2"/>
      <c r="L554" s="2" t="str">
        <f t="shared" si="4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7"/>
        <v>0</v>
      </c>
      <c r="AI554" s="2">
        <f t="shared" si="48"/>
        <v>0</v>
      </c>
      <c r="AJ554" s="2"/>
      <c r="AK554" s="2"/>
      <c r="AL554" s="2">
        <f>IF(Table2[[#This Row],[GameIsOver]]=0,0,IF(Table2[[#This Row],[ActualWinner]]=Table2[[#This Row],[HomeTeam]], 1, 0))</f>
        <v>0</v>
      </c>
      <c r="AM554" s="2">
        <f>IF(Table2[[#This Row],[GameIsOver]]=0,0,IF(Table2[[#This Row],[ActualWinner]]=Table2[[#This Row],[AwayTeam]], 1, 0))</f>
        <v>0</v>
      </c>
      <c r="AN554" s="2"/>
    </row>
    <row r="555" spans="1:40" x14ac:dyDescent="0.25">
      <c r="B555" s="4">
        <v>45649</v>
      </c>
      <c r="C555" s="7" t="s">
        <v>665</v>
      </c>
      <c r="D555" s="2" t="s">
        <v>44</v>
      </c>
      <c r="E555" s="2" t="s">
        <v>35</v>
      </c>
      <c r="F555" s="2"/>
      <c r="G555" s="2"/>
      <c r="H555" s="2" t="str">
        <f t="shared" si="44"/>
        <v>_</v>
      </c>
      <c r="I555" s="2"/>
      <c r="J555" s="2"/>
      <c r="K555" s="2"/>
      <c r="L555" s="2" t="str">
        <f t="shared" si="4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7"/>
        <v>0</v>
      </c>
      <c r="AI555" s="2">
        <f t="shared" si="48"/>
        <v>0</v>
      </c>
      <c r="AJ555" s="2"/>
      <c r="AK555" s="2"/>
      <c r="AL555" s="2">
        <f>IF(Table2[[#This Row],[GameIsOver]]=0,0,IF(Table2[[#This Row],[ActualWinner]]=Table2[[#This Row],[HomeTeam]], 1, 0))</f>
        <v>0</v>
      </c>
      <c r="AM555" s="2">
        <f>IF(Table2[[#This Row],[GameIsOver]]=0,0,IF(Table2[[#This Row],[ActualWinner]]=Table2[[#This Row],[AwayTeam]], 1, 0))</f>
        <v>0</v>
      </c>
      <c r="AN555" s="2"/>
    </row>
    <row r="556" spans="1:40" x14ac:dyDescent="0.25">
      <c r="B556" s="4">
        <v>45649</v>
      </c>
      <c r="C556" s="7" t="s">
        <v>666</v>
      </c>
      <c r="D556" s="2" t="s">
        <v>17</v>
      </c>
      <c r="E556" s="2" t="s">
        <v>37</v>
      </c>
      <c r="F556" s="2"/>
      <c r="G556" s="2"/>
      <c r="H556" s="2" t="str">
        <f t="shared" si="44"/>
        <v>_</v>
      </c>
      <c r="I556" s="2"/>
      <c r="J556" s="2"/>
      <c r="K556" s="2"/>
      <c r="L556" s="2" t="str">
        <f t="shared" si="4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(($AV$11)*IF(Table2[[#This Row],[CorrectWinnerPrediction]]="Y", 1, 0))+(($AV$12)*IF(Table2[[#This Row],[CorrectAwayScorePrediction]]="Y", 1, 0))+(($AV$13)*IF(Table2[[#This Row],[CorrectHomeScorePrediction]]="Y", 1, 0))</f>
        <v>0</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7"/>
        <v>0</v>
      </c>
      <c r="AI556" s="2">
        <f t="shared" si="48"/>
        <v>0</v>
      </c>
      <c r="AJ556" s="2"/>
      <c r="AK556" s="2"/>
      <c r="AL556" s="2">
        <f>IF(Table2[[#This Row],[GameIsOver]]=0,0,IF(Table2[[#This Row],[ActualWinner]]=Table2[[#This Row],[HomeTeam]], 1, 0))</f>
        <v>0</v>
      </c>
      <c r="AM556" s="2">
        <f>IF(Table2[[#This Row],[GameIsOver]]=0,0,IF(Table2[[#This Row],[ActualWinner]]=Table2[[#This Row],[AwayTeam]], 1, 0))</f>
        <v>0</v>
      </c>
      <c r="AN556" s="2"/>
    </row>
    <row r="557" spans="1:40" x14ac:dyDescent="0.25">
      <c r="B557" s="4">
        <v>45649</v>
      </c>
      <c r="C557" s="7" t="s">
        <v>667</v>
      </c>
      <c r="D557" s="2" t="s">
        <v>38</v>
      </c>
      <c r="E557" s="2" t="s">
        <v>25</v>
      </c>
      <c r="F557" s="2"/>
      <c r="G557" s="2"/>
      <c r="H557" s="2" t="str">
        <f t="shared" si="44"/>
        <v>_</v>
      </c>
      <c r="I557" s="2"/>
      <c r="J557" s="2"/>
      <c r="K557" s="2"/>
      <c r="L557" s="2" t="str">
        <f t="shared" si="4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7"/>
        <v>0</v>
      </c>
      <c r="AI557" s="2">
        <f t="shared" si="48"/>
        <v>0</v>
      </c>
      <c r="AJ557" s="2"/>
      <c r="AK557" s="2"/>
      <c r="AL557" s="2">
        <f>IF(Table2[[#This Row],[GameIsOver]]=0,0,IF(Table2[[#This Row],[ActualWinner]]=Table2[[#This Row],[HomeTeam]], 1, 0))</f>
        <v>0</v>
      </c>
      <c r="AM557" s="2">
        <f>IF(Table2[[#This Row],[GameIsOver]]=0,0,IF(Table2[[#This Row],[ActualWinner]]=Table2[[#This Row],[AwayTeam]], 1, 0))</f>
        <v>0</v>
      </c>
      <c r="AN557" s="2"/>
    </row>
    <row r="558" spans="1:40" x14ac:dyDescent="0.25">
      <c r="B558" s="4">
        <v>45649</v>
      </c>
      <c r="C558" s="7" t="s">
        <v>668</v>
      </c>
      <c r="D558" s="2" t="s">
        <v>34</v>
      </c>
      <c r="E558" s="2" t="s">
        <v>15</v>
      </c>
      <c r="F558" s="2"/>
      <c r="G558" s="2"/>
      <c r="H558" s="2" t="str">
        <f t="shared" si="44"/>
        <v>_</v>
      </c>
      <c r="I558" s="2"/>
      <c r="J558" s="2"/>
      <c r="K558" s="2"/>
      <c r="L558" s="2" t="str">
        <f t="shared" si="4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0</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0</v>
      </c>
      <c r="AI558" s="2">
        <f t="shared" si="48"/>
        <v>0</v>
      </c>
      <c r="AJ558" s="2"/>
      <c r="AK558" s="2"/>
      <c r="AL558" s="2">
        <f>IF(Table2[[#This Row],[GameIsOver]]=0,0,IF(Table2[[#This Row],[ActualWinner]]=Table2[[#This Row],[HomeTeam]], 1, 0))</f>
        <v>0</v>
      </c>
      <c r="AM558" s="2">
        <f>IF(Table2[[#This Row],[GameIsOver]]=0,0,IF(Table2[[#This Row],[ActualWinner]]=Table2[[#This Row],[AwayTeam]], 1, 0))</f>
        <v>0</v>
      </c>
      <c r="AN558" s="2"/>
    </row>
    <row r="559" spans="1:40" x14ac:dyDescent="0.25">
      <c r="A559" s="3"/>
      <c r="B559" s="5">
        <v>45649</v>
      </c>
      <c r="C559" s="8" t="s">
        <v>669</v>
      </c>
      <c r="D559" s="3" t="s">
        <v>47</v>
      </c>
      <c r="E559" s="3" t="s">
        <v>27</v>
      </c>
      <c r="F559" s="3"/>
      <c r="G559" s="3"/>
      <c r="H559" s="3" t="str">
        <f t="shared" si="44"/>
        <v>_</v>
      </c>
      <c r="I559" s="3"/>
      <c r="J559" s="3"/>
      <c r="K559" s="3"/>
      <c r="L559" s="2" t="str">
        <f t="shared" si="4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6"/>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(($AV$11)*IF(Table2[[#This Row],[CorrectWinnerPrediction]]="Y", 1, 0))+(($AV$12)*IF(Table2[[#This Row],[CorrectAwayScorePrediction]]="Y", 1, 0))+(($AV$13)*IF(Table2[[#This Row],[CorrectHomeScorePrediction]]="Y", 1, 0))</f>
        <v>0</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7"/>
        <v>0</v>
      </c>
      <c r="AI559" s="3">
        <f t="shared" si="48"/>
        <v>0</v>
      </c>
      <c r="AJ559" s="3"/>
      <c r="AK559" s="2"/>
      <c r="AL559" s="2">
        <f>IF(Table2[[#This Row],[GameIsOver]]=0,0,IF(Table2[[#This Row],[ActualWinner]]=Table2[[#This Row],[HomeTeam]], 1, 0))</f>
        <v>0</v>
      </c>
      <c r="AM559" s="2">
        <f>IF(Table2[[#This Row],[GameIsOver]]=0,0,IF(Table2[[#This Row],[ActualWinner]]=Table2[[#This Row],[AwayTeam]], 1, 0))</f>
        <v>0</v>
      </c>
      <c r="AN559" s="2"/>
    </row>
    <row r="560" spans="1:40" x14ac:dyDescent="0.25">
      <c r="B560" s="4">
        <v>45653</v>
      </c>
      <c r="C560" s="7" t="s">
        <v>670</v>
      </c>
      <c r="D560" s="2" t="s">
        <v>17</v>
      </c>
      <c r="E560" s="2" t="s">
        <v>29</v>
      </c>
      <c r="F560" s="2"/>
      <c r="G560" s="2"/>
      <c r="H560" s="2" t="str">
        <f t="shared" si="44"/>
        <v>_</v>
      </c>
      <c r="I560" s="2"/>
      <c r="J560" s="2"/>
      <c r="K560" s="2"/>
      <c r="L560" s="13" t="str">
        <f t="shared" si="4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7"/>
        <v>0</v>
      </c>
      <c r="AI560" s="2">
        <f t="shared" si="48"/>
        <v>0</v>
      </c>
      <c r="AJ560" s="2"/>
      <c r="AK560" s="2"/>
      <c r="AL560" s="2">
        <f>IF(Table2[[#This Row],[GameIsOver]]=0,0,IF(Table2[[#This Row],[ActualWinner]]=Table2[[#This Row],[HomeTeam]], 1, 0))</f>
        <v>0</v>
      </c>
      <c r="AM560" s="2">
        <f>IF(Table2[[#This Row],[GameIsOver]]=0,0,IF(Table2[[#This Row],[ActualWinner]]=Table2[[#This Row],[AwayTeam]], 1, 0))</f>
        <v>0</v>
      </c>
      <c r="AN560" s="2"/>
    </row>
    <row r="561" spans="1:40" x14ac:dyDescent="0.25">
      <c r="B561" s="4">
        <v>45653</v>
      </c>
      <c r="C561" s="7" t="s">
        <v>671</v>
      </c>
      <c r="D561" s="2" t="s">
        <v>18</v>
      </c>
      <c r="E561" s="2" t="s">
        <v>31</v>
      </c>
      <c r="F561" s="2"/>
      <c r="G561" s="2"/>
      <c r="H561" s="2" t="str">
        <f t="shared" si="44"/>
        <v>_</v>
      </c>
      <c r="I561" s="2"/>
      <c r="J561" s="2"/>
      <c r="K561" s="2"/>
      <c r="L561" s="2" t="str">
        <f t="shared" si="4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7"/>
        <v>0</v>
      </c>
      <c r="AI561" s="2">
        <f t="shared" si="48"/>
        <v>0</v>
      </c>
      <c r="AJ561" s="2"/>
      <c r="AK561" s="2"/>
      <c r="AL561" s="2">
        <f>IF(Table2[[#This Row],[GameIsOver]]=0,0,IF(Table2[[#This Row],[ActualWinner]]=Table2[[#This Row],[HomeTeam]], 1, 0))</f>
        <v>0</v>
      </c>
      <c r="AM561" s="2">
        <f>IF(Table2[[#This Row],[GameIsOver]]=0,0,IF(Table2[[#This Row],[ActualWinner]]=Table2[[#This Row],[AwayTeam]], 1, 0))</f>
        <v>0</v>
      </c>
      <c r="AN561" s="2"/>
    </row>
    <row r="562" spans="1:40" x14ac:dyDescent="0.25">
      <c r="B562" s="4">
        <v>45653</v>
      </c>
      <c r="C562" s="7" t="s">
        <v>672</v>
      </c>
      <c r="D562" s="2" t="s">
        <v>44</v>
      </c>
      <c r="E562" s="2" t="s">
        <v>32</v>
      </c>
      <c r="F562" s="2"/>
      <c r="G562" s="2"/>
      <c r="H562" s="2" t="str">
        <f t="shared" si="44"/>
        <v>_</v>
      </c>
      <c r="I562" s="2"/>
      <c r="J562" s="2"/>
      <c r="K562" s="2"/>
      <c r="L562" s="2" t="str">
        <f t="shared" si="4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(($AV$11)*IF(Table2[[#This Row],[CorrectWinnerPrediction]]="Y", 1, 0))+(($AV$12)*IF(Table2[[#This Row],[CorrectAwayScorePrediction]]="Y", 1, 0))+(($AV$13)*IF(Table2[[#This Row],[CorrectHomeScorePrediction]]="Y", 1, 0))</f>
        <v>0</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7"/>
        <v>0</v>
      </c>
      <c r="AI562" s="2">
        <f t="shared" si="48"/>
        <v>0</v>
      </c>
      <c r="AJ562" s="2"/>
      <c r="AK562" s="2"/>
      <c r="AL562" s="2">
        <f>IF(Table2[[#This Row],[GameIsOver]]=0,0,IF(Table2[[#This Row],[ActualWinner]]=Table2[[#This Row],[HomeTeam]], 1, 0))</f>
        <v>0</v>
      </c>
      <c r="AM562" s="2">
        <f>IF(Table2[[#This Row],[GameIsOver]]=0,0,IF(Table2[[#This Row],[ActualWinner]]=Table2[[#This Row],[AwayTeam]], 1, 0))</f>
        <v>0</v>
      </c>
      <c r="AN562" s="2"/>
    </row>
    <row r="563" spans="1:40" x14ac:dyDescent="0.25">
      <c r="B563" s="4">
        <v>45653</v>
      </c>
      <c r="C563" s="7" t="s">
        <v>673</v>
      </c>
      <c r="D563" s="2" t="s">
        <v>16</v>
      </c>
      <c r="E563" s="2" t="s">
        <v>36</v>
      </c>
      <c r="F563" s="2"/>
      <c r="G563" s="2"/>
      <c r="H563" s="2" t="str">
        <f t="shared" si="44"/>
        <v>_</v>
      </c>
      <c r="I563" s="2"/>
      <c r="J563" s="2"/>
      <c r="K563" s="2"/>
      <c r="L563" s="2" t="str">
        <f t="shared" si="4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(($AV$11)*IF(Table2[[#This Row],[CorrectWinnerPrediction]]="Y", 1, 0))+(($AV$12)*IF(Table2[[#This Row],[CorrectAwayScorePrediction]]="Y", 1, 0))+(($AV$13)*IF(Table2[[#This Row],[CorrectHomeScorePrediction]]="Y", 1, 0))</f>
        <v>0</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7"/>
        <v>0</v>
      </c>
      <c r="AI563" s="2">
        <f t="shared" si="48"/>
        <v>0</v>
      </c>
      <c r="AJ563" s="2"/>
      <c r="AK563" s="2"/>
      <c r="AL563" s="2">
        <f>IF(Table2[[#This Row],[GameIsOver]]=0,0,IF(Table2[[#This Row],[ActualWinner]]=Table2[[#This Row],[HomeTeam]], 1, 0))</f>
        <v>0</v>
      </c>
      <c r="AM563" s="2">
        <f>IF(Table2[[#This Row],[GameIsOver]]=0,0,IF(Table2[[#This Row],[ActualWinner]]=Table2[[#This Row],[AwayTeam]], 1, 0))</f>
        <v>0</v>
      </c>
      <c r="AN563" s="2"/>
    </row>
    <row r="564" spans="1:40" x14ac:dyDescent="0.25">
      <c r="B564" s="4">
        <v>45653</v>
      </c>
      <c r="C564" s="7" t="s">
        <v>674</v>
      </c>
      <c r="D564" s="2" t="s">
        <v>35</v>
      </c>
      <c r="E564" s="2" t="s">
        <v>13</v>
      </c>
      <c r="F564" s="2"/>
      <c r="G564" s="2"/>
      <c r="H564" s="2" t="str">
        <f t="shared" si="44"/>
        <v>_</v>
      </c>
      <c r="I564" s="2"/>
      <c r="J564" s="2"/>
      <c r="K564" s="2"/>
      <c r="L564" s="2" t="str">
        <f t="shared" si="4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(($AV$11)*IF(Table2[[#This Row],[CorrectWinnerPrediction]]="Y", 1, 0))+(($AV$12)*IF(Table2[[#This Row],[CorrectAwayScorePrediction]]="Y", 1, 0))+(($AV$13)*IF(Table2[[#This Row],[CorrectHomeScorePrediction]]="Y", 1, 0))</f>
        <v>0</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7"/>
        <v>0</v>
      </c>
      <c r="AI564" s="2">
        <f t="shared" si="48"/>
        <v>0</v>
      </c>
      <c r="AJ564" s="2"/>
      <c r="AK564" s="2"/>
      <c r="AL564" s="2">
        <f>IF(Table2[[#This Row],[GameIsOver]]=0,0,IF(Table2[[#This Row],[ActualWinner]]=Table2[[#This Row],[HomeTeam]], 1, 0))</f>
        <v>0</v>
      </c>
      <c r="AM564" s="2">
        <f>IF(Table2[[#This Row],[GameIsOver]]=0,0,IF(Table2[[#This Row],[ActualWinner]]=Table2[[#This Row],[AwayTeam]], 1, 0))</f>
        <v>0</v>
      </c>
      <c r="AN564" s="2"/>
    </row>
    <row r="565" spans="1:40" x14ac:dyDescent="0.25">
      <c r="B565" s="4">
        <v>45653</v>
      </c>
      <c r="C565" s="7" t="s">
        <v>675</v>
      </c>
      <c r="D565" s="2" t="s">
        <v>37</v>
      </c>
      <c r="E565" s="2" t="s">
        <v>34</v>
      </c>
      <c r="F565" s="2"/>
      <c r="G565" s="2"/>
      <c r="H565" s="2" t="str">
        <f t="shared" si="44"/>
        <v>_</v>
      </c>
      <c r="I565" s="2"/>
      <c r="J565" s="2"/>
      <c r="K565" s="2"/>
      <c r="L565" s="2" t="str">
        <f t="shared" si="4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(($AV$11)*IF(Table2[[#This Row],[CorrectWinnerPrediction]]="Y", 1, 0))+(($AV$12)*IF(Table2[[#This Row],[CorrectAwayScorePrediction]]="Y", 1, 0))+(($AV$13)*IF(Table2[[#This Row],[CorrectHomeScorePrediction]]="Y", 1, 0))</f>
        <v>0</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7"/>
        <v>0</v>
      </c>
      <c r="AI565" s="2">
        <f t="shared" si="48"/>
        <v>0</v>
      </c>
      <c r="AJ565" s="2"/>
      <c r="AK565" s="2"/>
      <c r="AL565" s="2">
        <f>IF(Table2[[#This Row],[GameIsOver]]=0,0,IF(Table2[[#This Row],[ActualWinner]]=Table2[[#This Row],[HomeTeam]], 1, 0))</f>
        <v>0</v>
      </c>
      <c r="AM565" s="2">
        <f>IF(Table2[[#This Row],[GameIsOver]]=0,0,IF(Table2[[#This Row],[ActualWinner]]=Table2[[#This Row],[AwayTeam]], 1, 0))</f>
        <v>0</v>
      </c>
      <c r="AN565" s="2"/>
    </row>
    <row r="566" spans="1:40" x14ac:dyDescent="0.25">
      <c r="B566" s="4">
        <v>45653</v>
      </c>
      <c r="C566" s="7" t="s">
        <v>676</v>
      </c>
      <c r="D566" s="2" t="s">
        <v>26</v>
      </c>
      <c r="E566" s="2" t="s">
        <v>15</v>
      </c>
      <c r="F566" s="2"/>
      <c r="G566" s="2"/>
      <c r="H566" s="2" t="str">
        <f t="shared" si="44"/>
        <v>_</v>
      </c>
      <c r="I566" s="2"/>
      <c r="J566" s="2"/>
      <c r="K566" s="2"/>
      <c r="L566" s="2" t="str">
        <f t="shared" si="4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7"/>
        <v>0</v>
      </c>
      <c r="AI566" s="2">
        <f t="shared" si="48"/>
        <v>0</v>
      </c>
      <c r="AJ566" s="2"/>
      <c r="AK566" s="2"/>
      <c r="AL566" s="2">
        <f>IF(Table2[[#This Row],[GameIsOver]]=0,0,IF(Table2[[#This Row],[ActualWinner]]=Table2[[#This Row],[HomeTeam]], 1, 0))</f>
        <v>0</v>
      </c>
      <c r="AM566" s="2">
        <f>IF(Table2[[#This Row],[GameIsOver]]=0,0,IF(Table2[[#This Row],[ActualWinner]]=Table2[[#This Row],[AwayTeam]], 1, 0))</f>
        <v>0</v>
      </c>
      <c r="AN566" s="2"/>
    </row>
    <row r="567" spans="1:40" x14ac:dyDescent="0.25">
      <c r="A567" s="3"/>
      <c r="B567" s="5">
        <v>45653</v>
      </c>
      <c r="C567" s="8" t="s">
        <v>677</v>
      </c>
      <c r="D567" s="3" t="s">
        <v>27</v>
      </c>
      <c r="E567" s="3" t="s">
        <v>38</v>
      </c>
      <c r="F567" s="3"/>
      <c r="G567" s="3"/>
      <c r="H567" s="3" t="str">
        <f t="shared" si="44"/>
        <v>_</v>
      </c>
      <c r="I567" s="3"/>
      <c r="J567" s="3"/>
      <c r="K567" s="3"/>
      <c r="L567" s="3" t="str">
        <f t="shared" si="4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6"/>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7"/>
        <v>0</v>
      </c>
      <c r="AI567" s="3">
        <f t="shared" si="48"/>
        <v>0</v>
      </c>
      <c r="AJ567" s="3"/>
      <c r="AK567" s="2"/>
      <c r="AL567" s="2">
        <f>IF(Table2[[#This Row],[GameIsOver]]=0,0,IF(Table2[[#This Row],[ActualWinner]]=Table2[[#This Row],[HomeTeam]], 1, 0))</f>
        <v>0</v>
      </c>
      <c r="AM567" s="2">
        <f>IF(Table2[[#This Row],[GameIsOver]]=0,0,IF(Table2[[#This Row],[ActualWinner]]=Table2[[#This Row],[AwayTeam]], 1, 0))</f>
        <v>0</v>
      </c>
      <c r="AN567" s="2"/>
    </row>
    <row r="568" spans="1:40" x14ac:dyDescent="0.25">
      <c r="B568" s="4">
        <v>45654</v>
      </c>
      <c r="C568" s="7" t="s">
        <v>678</v>
      </c>
      <c r="D568" s="2" t="s">
        <v>19</v>
      </c>
      <c r="E568" s="2" t="s">
        <v>14</v>
      </c>
      <c r="F568" s="2"/>
      <c r="G568" s="2"/>
      <c r="H568" s="2" t="str">
        <f t="shared" si="44"/>
        <v>_</v>
      </c>
      <c r="I568" s="2"/>
      <c r="J568" s="2"/>
      <c r="K568" s="2"/>
      <c r="L568" s="2" t="str">
        <f t="shared" si="4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7"/>
        <v>0</v>
      </c>
      <c r="AI568" s="2">
        <f t="shared" si="48"/>
        <v>0</v>
      </c>
      <c r="AJ568" s="2"/>
      <c r="AK568" s="2"/>
      <c r="AL568" s="2">
        <f>IF(Table2[[#This Row],[GameIsOver]]=0,0,IF(Table2[[#This Row],[ActualWinner]]=Table2[[#This Row],[HomeTeam]], 1, 0))</f>
        <v>0</v>
      </c>
      <c r="AM568" s="2">
        <f>IF(Table2[[#This Row],[GameIsOver]]=0,0,IF(Table2[[#This Row],[ActualWinner]]=Table2[[#This Row],[AwayTeam]], 1, 0))</f>
        <v>0</v>
      </c>
      <c r="AN568" s="2"/>
    </row>
    <row r="569" spans="1:40" x14ac:dyDescent="0.25">
      <c r="B569" s="4">
        <v>45654</v>
      </c>
      <c r="C569" s="7" t="s">
        <v>679</v>
      </c>
      <c r="D569" s="2" t="s">
        <v>12</v>
      </c>
      <c r="E569" s="2" t="s">
        <v>25</v>
      </c>
      <c r="F569" s="2"/>
      <c r="G569" s="2"/>
      <c r="H569" s="2" t="str">
        <f t="shared" si="44"/>
        <v>_</v>
      </c>
      <c r="I569" s="2"/>
      <c r="J569" s="2"/>
      <c r="K569" s="2"/>
      <c r="L569" s="2" t="str">
        <f t="shared" si="4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(($AV$11)*IF(Table2[[#This Row],[CorrectWinnerPrediction]]="Y", 1, 0))+(($AV$12)*IF(Table2[[#This Row],[CorrectAwayScorePrediction]]="Y", 1, 0))+(($AV$13)*IF(Table2[[#This Row],[CorrectHomeScorePrediction]]="Y", 1, 0))</f>
        <v>0</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7"/>
        <v>0</v>
      </c>
      <c r="AI569" s="2">
        <f t="shared" si="48"/>
        <v>0</v>
      </c>
      <c r="AJ569" s="2"/>
      <c r="AK569" s="2"/>
      <c r="AL569" s="2">
        <f>IF(Table2[[#This Row],[GameIsOver]]=0,0,IF(Table2[[#This Row],[ActualWinner]]=Table2[[#This Row],[HomeTeam]], 1, 0))</f>
        <v>0</v>
      </c>
      <c r="AM569" s="2">
        <f>IF(Table2[[#This Row],[GameIsOver]]=0,0,IF(Table2[[#This Row],[ActualWinner]]=Table2[[#This Row],[AwayTeam]], 1, 0))</f>
        <v>0</v>
      </c>
      <c r="AN569" s="2"/>
    </row>
    <row r="570" spans="1:40" x14ac:dyDescent="0.25">
      <c r="B570" s="4">
        <v>45654</v>
      </c>
      <c r="C570" s="7" t="s">
        <v>680</v>
      </c>
      <c r="D570" s="2" t="s">
        <v>45</v>
      </c>
      <c r="E570" s="2" t="s">
        <v>47</v>
      </c>
      <c r="F570" s="2"/>
      <c r="G570" s="2"/>
      <c r="H570" s="2" t="str">
        <f t="shared" si="44"/>
        <v>_</v>
      </c>
      <c r="I570" s="2"/>
      <c r="J570" s="2"/>
      <c r="K570" s="2"/>
      <c r="L570" s="2" t="str">
        <f t="shared" si="4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0</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0</v>
      </c>
      <c r="AI570" s="2">
        <f t="shared" si="48"/>
        <v>0</v>
      </c>
      <c r="AJ570" s="2"/>
      <c r="AK570" s="2"/>
      <c r="AL570" s="2">
        <f>IF(Table2[[#This Row],[GameIsOver]]=0,0,IF(Table2[[#This Row],[ActualWinner]]=Table2[[#This Row],[HomeTeam]], 1, 0))</f>
        <v>0</v>
      </c>
      <c r="AM570" s="2">
        <f>IF(Table2[[#This Row],[GameIsOver]]=0,0,IF(Table2[[#This Row],[ActualWinner]]=Table2[[#This Row],[AwayTeam]], 1, 0))</f>
        <v>0</v>
      </c>
      <c r="AN570" s="2"/>
    </row>
    <row r="571" spans="1:40" x14ac:dyDescent="0.25">
      <c r="B571" s="4">
        <v>45654</v>
      </c>
      <c r="C571" s="7" t="s">
        <v>681</v>
      </c>
      <c r="D571" s="2" t="s">
        <v>23</v>
      </c>
      <c r="E571" s="2" t="s">
        <v>28</v>
      </c>
      <c r="F571" s="2"/>
      <c r="G571" s="2"/>
      <c r="H571" s="2" t="str">
        <f t="shared" si="44"/>
        <v>_</v>
      </c>
      <c r="I571" s="2"/>
      <c r="J571" s="2"/>
      <c r="K571" s="2"/>
      <c r="L571" s="2" t="str">
        <f t="shared" si="4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(($AV$11)*IF(Table2[[#This Row],[CorrectWinnerPrediction]]="Y", 1, 0))+(($AV$12)*IF(Table2[[#This Row],[CorrectAwayScorePrediction]]="Y", 1, 0))+(($AV$13)*IF(Table2[[#This Row],[CorrectHomeScorePrediction]]="Y", 1, 0))</f>
        <v>0</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7"/>
        <v>0</v>
      </c>
      <c r="AI571" s="2">
        <f t="shared" si="48"/>
        <v>0</v>
      </c>
      <c r="AJ571" s="2"/>
      <c r="AK571" s="2"/>
      <c r="AL571" s="2">
        <f>IF(Table2[[#This Row],[GameIsOver]]=0,0,IF(Table2[[#This Row],[ActualWinner]]=Table2[[#This Row],[HomeTeam]], 1, 0))</f>
        <v>0</v>
      </c>
      <c r="AM571" s="2">
        <f>IF(Table2[[#This Row],[GameIsOver]]=0,0,IF(Table2[[#This Row],[ActualWinner]]=Table2[[#This Row],[AwayTeam]], 1, 0))</f>
        <v>0</v>
      </c>
      <c r="AN571" s="2"/>
    </row>
    <row r="572" spans="1:40" x14ac:dyDescent="0.25">
      <c r="B572" s="4">
        <v>45654</v>
      </c>
      <c r="C572" s="7" t="s">
        <v>682</v>
      </c>
      <c r="D572" s="2" t="s">
        <v>36</v>
      </c>
      <c r="E572" s="2" t="s">
        <v>16</v>
      </c>
      <c r="F572" s="2"/>
      <c r="G572" s="2"/>
      <c r="H572" s="2" t="str">
        <f t="shared" si="44"/>
        <v>_</v>
      </c>
      <c r="I572" s="2"/>
      <c r="J572" s="2"/>
      <c r="K572" s="2"/>
      <c r="L572" s="2" t="str">
        <f t="shared" si="4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7"/>
        <v>0</v>
      </c>
      <c r="AI572" s="2">
        <f t="shared" si="48"/>
        <v>0</v>
      </c>
      <c r="AJ572" s="2"/>
      <c r="AK572" s="2"/>
      <c r="AL572" s="2">
        <f>IF(Table2[[#This Row],[GameIsOver]]=0,0,IF(Table2[[#This Row],[ActualWinner]]=Table2[[#This Row],[HomeTeam]], 1, 0))</f>
        <v>0</v>
      </c>
      <c r="AM572" s="2">
        <f>IF(Table2[[#This Row],[GameIsOver]]=0,0,IF(Table2[[#This Row],[ActualWinner]]=Table2[[#This Row],[AwayTeam]], 1, 0))</f>
        <v>0</v>
      </c>
      <c r="AN572" s="2"/>
    </row>
    <row r="573" spans="1:40" x14ac:dyDescent="0.25">
      <c r="B573" s="4">
        <v>45654</v>
      </c>
      <c r="C573" s="7" t="s">
        <v>683</v>
      </c>
      <c r="D573" s="2" t="s">
        <v>46</v>
      </c>
      <c r="E573" s="2" t="s">
        <v>18</v>
      </c>
      <c r="F573" s="2"/>
      <c r="G573" s="2"/>
      <c r="H573" s="2" t="str">
        <f t="shared" si="44"/>
        <v>_</v>
      </c>
      <c r="I573" s="2"/>
      <c r="J573" s="2"/>
      <c r="K573" s="2"/>
      <c r="L573" s="2" t="str">
        <f t="shared" si="4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7"/>
        <v>0</v>
      </c>
      <c r="AI573" s="2">
        <f t="shared" si="48"/>
        <v>0</v>
      </c>
      <c r="AJ573" s="2"/>
      <c r="AK573" s="2"/>
      <c r="AL573" s="2">
        <f>IF(Table2[[#This Row],[GameIsOver]]=0,0,IF(Table2[[#This Row],[ActualWinner]]=Table2[[#This Row],[HomeTeam]], 1, 0))</f>
        <v>0</v>
      </c>
      <c r="AM573" s="2">
        <f>IF(Table2[[#This Row],[GameIsOver]]=0,0,IF(Table2[[#This Row],[ActualWinner]]=Table2[[#This Row],[AwayTeam]], 1, 0))</f>
        <v>0</v>
      </c>
      <c r="AN573" s="2"/>
    </row>
    <row r="574" spans="1:40" x14ac:dyDescent="0.25">
      <c r="B574" s="4">
        <v>45654</v>
      </c>
      <c r="C574" s="7" t="s">
        <v>684</v>
      </c>
      <c r="D574" s="2" t="s">
        <v>20</v>
      </c>
      <c r="E574" s="2" t="s">
        <v>43</v>
      </c>
      <c r="F574" s="2"/>
      <c r="G574" s="2"/>
      <c r="H574" s="2" t="str">
        <f t="shared" si="44"/>
        <v>_</v>
      </c>
      <c r="I574" s="2"/>
      <c r="J574" s="2"/>
      <c r="K574" s="2"/>
      <c r="L574" s="2" t="str">
        <f t="shared" si="4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(($AV$11)*IF(Table2[[#This Row],[CorrectWinnerPrediction]]="Y", 1, 0))+(($AV$12)*IF(Table2[[#This Row],[CorrectAwayScorePrediction]]="Y", 1, 0))+(($AV$13)*IF(Table2[[#This Row],[CorrectHomeScorePrediction]]="Y", 1, 0))</f>
        <v>0</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7"/>
        <v>0</v>
      </c>
      <c r="AI574" s="2">
        <f t="shared" si="48"/>
        <v>0</v>
      </c>
      <c r="AJ574" s="2"/>
      <c r="AK574" s="2"/>
      <c r="AL574" s="2">
        <f>IF(Table2[[#This Row],[GameIsOver]]=0,0,IF(Table2[[#This Row],[ActualWinner]]=Table2[[#This Row],[HomeTeam]], 1, 0))</f>
        <v>0</v>
      </c>
      <c r="AM574" s="2">
        <f>IF(Table2[[#This Row],[GameIsOver]]=0,0,IF(Table2[[#This Row],[ActualWinner]]=Table2[[#This Row],[AwayTeam]], 1, 0))</f>
        <v>0</v>
      </c>
      <c r="AN574" s="2"/>
    </row>
    <row r="575" spans="1:40" x14ac:dyDescent="0.25">
      <c r="B575" s="4">
        <v>45654</v>
      </c>
      <c r="C575" s="7" t="s">
        <v>685</v>
      </c>
      <c r="D575" s="2" t="s">
        <v>32</v>
      </c>
      <c r="E575" s="2" t="s">
        <v>44</v>
      </c>
      <c r="F575" s="2"/>
      <c r="G575" s="2"/>
      <c r="H575" s="2" t="str">
        <f t="shared" si="44"/>
        <v>_</v>
      </c>
      <c r="I575" s="2"/>
      <c r="J575" s="2"/>
      <c r="K575" s="2"/>
      <c r="L575" s="2" t="str">
        <f t="shared" si="4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7"/>
        <v>0</v>
      </c>
      <c r="AI575" s="2">
        <f t="shared" si="48"/>
        <v>0</v>
      </c>
      <c r="AJ575" s="2"/>
      <c r="AK575" s="2"/>
      <c r="AL575" s="2">
        <f>IF(Table2[[#This Row],[GameIsOver]]=0,0,IF(Table2[[#This Row],[ActualWinner]]=Table2[[#This Row],[HomeTeam]], 1, 0))</f>
        <v>0</v>
      </c>
      <c r="AM575" s="2">
        <f>IF(Table2[[#This Row],[GameIsOver]]=0,0,IF(Table2[[#This Row],[ActualWinner]]=Table2[[#This Row],[AwayTeam]], 1, 0))</f>
        <v>0</v>
      </c>
      <c r="AN575" s="2"/>
    </row>
    <row r="576" spans="1:40" x14ac:dyDescent="0.25">
      <c r="B576" s="4">
        <v>45654</v>
      </c>
      <c r="C576" s="7" t="s">
        <v>686</v>
      </c>
      <c r="D576" s="2" t="s">
        <v>30</v>
      </c>
      <c r="E576" s="2" t="s">
        <v>22</v>
      </c>
      <c r="F576" s="2"/>
      <c r="G576" s="2"/>
      <c r="H576" s="2" t="str">
        <f t="shared" si="44"/>
        <v>_</v>
      </c>
      <c r="I576" s="2"/>
      <c r="J576" s="2"/>
      <c r="K576" s="2"/>
      <c r="L576" s="2" t="str">
        <f t="shared" si="4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(($AV$11)*IF(Table2[[#This Row],[CorrectWinnerPrediction]]="Y", 1, 0))+(($AV$12)*IF(Table2[[#This Row],[CorrectAwayScorePrediction]]="Y", 1, 0))+(($AV$13)*IF(Table2[[#This Row],[CorrectHomeScorePrediction]]="Y", 1, 0))</f>
        <v>0</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7"/>
        <v>0</v>
      </c>
      <c r="AI576" s="2">
        <f t="shared" si="48"/>
        <v>0</v>
      </c>
      <c r="AJ576" s="2"/>
      <c r="AK576" s="2"/>
      <c r="AL576" s="2">
        <f>IF(Table2[[#This Row],[GameIsOver]]=0,0,IF(Table2[[#This Row],[ActualWinner]]=Table2[[#This Row],[HomeTeam]], 1, 0))</f>
        <v>0</v>
      </c>
      <c r="AM576" s="2">
        <f>IF(Table2[[#This Row],[GameIsOver]]=0,0,IF(Table2[[#This Row],[ActualWinner]]=Table2[[#This Row],[AwayTeam]], 1, 0))</f>
        <v>0</v>
      </c>
      <c r="AN576" s="2"/>
    </row>
    <row r="577" spans="1:40" x14ac:dyDescent="0.25">
      <c r="B577" s="4">
        <v>45654</v>
      </c>
      <c r="C577" s="7" t="s">
        <v>687</v>
      </c>
      <c r="D577" s="2" t="s">
        <v>21</v>
      </c>
      <c r="E577" s="2" t="s">
        <v>33</v>
      </c>
      <c r="F577" s="2"/>
      <c r="G577" s="2"/>
      <c r="H577" s="2" t="str">
        <f t="shared" si="44"/>
        <v>_</v>
      </c>
      <c r="I577" s="2"/>
      <c r="J577" s="2"/>
      <c r="K577" s="2"/>
      <c r="L577" s="2" t="str">
        <f t="shared" si="4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7"/>
        <v>0</v>
      </c>
      <c r="AI577" s="2">
        <f t="shared" si="48"/>
        <v>0</v>
      </c>
      <c r="AJ577" s="2"/>
      <c r="AK577" s="2"/>
      <c r="AL577" s="2">
        <f>IF(Table2[[#This Row],[GameIsOver]]=0,0,IF(Table2[[#This Row],[ActualWinner]]=Table2[[#This Row],[HomeTeam]], 1, 0))</f>
        <v>0</v>
      </c>
      <c r="AM577" s="2">
        <f>IF(Table2[[#This Row],[GameIsOver]]=0,0,IF(Table2[[#This Row],[ActualWinner]]=Table2[[#This Row],[AwayTeam]], 1, 0))</f>
        <v>0</v>
      </c>
      <c r="AN577" s="2"/>
    </row>
    <row r="578" spans="1:40" x14ac:dyDescent="0.25">
      <c r="A578" s="3"/>
      <c r="B578" s="5">
        <v>45654</v>
      </c>
      <c r="C578" s="8" t="s">
        <v>688</v>
      </c>
      <c r="D578" s="3" t="s">
        <v>24</v>
      </c>
      <c r="E578" s="3" t="s">
        <v>38</v>
      </c>
      <c r="F578" s="3"/>
      <c r="G578" s="3"/>
      <c r="H578" s="3" t="str">
        <f t="shared" si="44"/>
        <v>_</v>
      </c>
      <c r="I578" s="3"/>
      <c r="J578" s="3"/>
      <c r="K578" s="3"/>
      <c r="L578" s="2" t="str">
        <f t="shared" si="4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6"/>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7"/>
        <v>0</v>
      </c>
      <c r="AI578" s="3">
        <f t="shared" si="48"/>
        <v>0</v>
      </c>
      <c r="AJ578" s="3"/>
      <c r="AK578" s="2"/>
      <c r="AL578" s="2">
        <f>IF(Table2[[#This Row],[GameIsOver]]=0,0,IF(Table2[[#This Row],[ActualWinner]]=Table2[[#This Row],[HomeTeam]], 1, 0))</f>
        <v>0</v>
      </c>
      <c r="AM578" s="2">
        <f>IF(Table2[[#This Row],[GameIsOver]]=0,0,IF(Table2[[#This Row],[ActualWinner]]=Table2[[#This Row],[AwayTeam]], 1, 0))</f>
        <v>0</v>
      </c>
      <c r="AN578" s="2"/>
    </row>
    <row r="579" spans="1:40" x14ac:dyDescent="0.25">
      <c r="B579" s="4">
        <v>45655</v>
      </c>
      <c r="C579" s="7" t="s">
        <v>696</v>
      </c>
      <c r="D579" s="2" t="s">
        <v>34</v>
      </c>
      <c r="E579" s="2" t="s">
        <v>17</v>
      </c>
      <c r="F579" s="2"/>
      <c r="G579" s="2"/>
      <c r="H579" s="2" t="str">
        <f t="shared" ref="H579:H642" si="49">IF(AND(ISBLANK($F579),ISBLANK($G579)),"_",IF($F579&gt;$G579,$D579,$E579))</f>
        <v>_</v>
      </c>
      <c r="I579" s="2"/>
      <c r="J579" s="2"/>
      <c r="K579" s="2"/>
      <c r="L579" s="13" t="str">
        <f t="shared" ref="L579:L642" si="50">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1">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52">SUMIF($B$3:$B$1315, $B579, $AF$3:$AF$1315)</f>
        <v>0</v>
      </c>
      <c r="AI579" s="2">
        <f t="shared" ref="AI579:AI642" si="53">SUMIF($B$3:$B$1315, $B579, $AG$3:$AG$1315)</f>
        <v>0</v>
      </c>
      <c r="AJ579" s="2"/>
      <c r="AK579" s="2"/>
      <c r="AL579" s="2">
        <f>IF(Table2[[#This Row],[GameIsOver]]=0,0,IF(Table2[[#This Row],[ActualWinner]]=Table2[[#This Row],[HomeTeam]], 1, 0))</f>
        <v>0</v>
      </c>
      <c r="AM579" s="2">
        <f>IF(Table2[[#This Row],[GameIsOver]]=0,0,IF(Table2[[#This Row],[ActualWinner]]=Table2[[#This Row],[AwayTeam]], 1, 0))</f>
        <v>0</v>
      </c>
      <c r="AN579" s="2"/>
    </row>
    <row r="580" spans="1:40" x14ac:dyDescent="0.25">
      <c r="B580" s="4">
        <v>45655</v>
      </c>
      <c r="C580" s="7" t="s">
        <v>690</v>
      </c>
      <c r="D580" s="2" t="s">
        <v>23</v>
      </c>
      <c r="E580" s="2" t="s">
        <v>47</v>
      </c>
      <c r="F580" s="2"/>
      <c r="G580" s="2"/>
      <c r="H580" s="2" t="str">
        <f t="shared" si="49"/>
        <v>_</v>
      </c>
      <c r="I580" s="2"/>
      <c r="J580" s="2"/>
      <c r="K580" s="2"/>
      <c r="L580" s="2" t="str">
        <f t="shared" si="50"/>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1"/>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(($AV$11)*IF(Table2[[#This Row],[CorrectWinnerPrediction]]="Y", 1, 0))+(($AV$12)*IF(Table2[[#This Row],[CorrectAwayScorePrediction]]="Y", 1, 0))+(($AV$13)*IF(Table2[[#This Row],[CorrectHomeScorePrediction]]="Y", 1, 0))</f>
        <v>0</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52"/>
        <v>0</v>
      </c>
      <c r="AI580" s="2">
        <f t="shared" si="53"/>
        <v>0</v>
      </c>
      <c r="AJ580" s="2"/>
      <c r="AK580" s="2"/>
      <c r="AL580" s="2">
        <f>IF(Table2[[#This Row],[GameIsOver]]=0,0,IF(Table2[[#This Row],[ActualWinner]]=Table2[[#This Row],[HomeTeam]], 1, 0))</f>
        <v>0</v>
      </c>
      <c r="AM580" s="2">
        <f>IF(Table2[[#This Row],[GameIsOver]]=0,0,IF(Table2[[#This Row],[ActualWinner]]=Table2[[#This Row],[AwayTeam]], 1, 0))</f>
        <v>0</v>
      </c>
      <c r="AN580" s="2"/>
    </row>
    <row r="581" spans="1:40" x14ac:dyDescent="0.25">
      <c r="B581" s="4">
        <v>45655</v>
      </c>
      <c r="C581" s="7" t="s">
        <v>691</v>
      </c>
      <c r="D581" s="2" t="s">
        <v>46</v>
      </c>
      <c r="E581" s="2" t="s">
        <v>31</v>
      </c>
      <c r="F581" s="2"/>
      <c r="G581" s="2"/>
      <c r="H581" s="2" t="str">
        <f t="shared" si="49"/>
        <v>_</v>
      </c>
      <c r="I581" s="2"/>
      <c r="J581" s="2"/>
      <c r="K581" s="2"/>
      <c r="L581" s="2" t="str">
        <f t="shared" si="5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1"/>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52"/>
        <v>0</v>
      </c>
      <c r="AI581" s="2">
        <f t="shared" si="53"/>
        <v>0</v>
      </c>
      <c r="AJ581" s="2"/>
      <c r="AK581" s="2"/>
      <c r="AL581" s="2">
        <f>IF(Table2[[#This Row],[GameIsOver]]=0,0,IF(Table2[[#This Row],[ActualWinner]]=Table2[[#This Row],[HomeTeam]], 1, 0))</f>
        <v>0</v>
      </c>
      <c r="AM581" s="2">
        <f>IF(Table2[[#This Row],[GameIsOver]]=0,0,IF(Table2[[#This Row],[ActualWinner]]=Table2[[#This Row],[AwayTeam]], 1, 0))</f>
        <v>0</v>
      </c>
      <c r="AN581" s="2"/>
    </row>
    <row r="582" spans="1:40" x14ac:dyDescent="0.25">
      <c r="B582" s="4">
        <v>45655</v>
      </c>
      <c r="C582" s="7" t="s">
        <v>692</v>
      </c>
      <c r="D582" s="2" t="s">
        <v>19</v>
      </c>
      <c r="E582" s="2" t="s">
        <v>43</v>
      </c>
      <c r="F582" s="2"/>
      <c r="G582" s="2"/>
      <c r="H582" s="2" t="str">
        <f t="shared" si="49"/>
        <v>_</v>
      </c>
      <c r="I582" s="2"/>
      <c r="J582" s="2"/>
      <c r="K582" s="2"/>
      <c r="L582" s="2" t="str">
        <f t="shared" si="5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1"/>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52"/>
        <v>0</v>
      </c>
      <c r="AI582" s="2">
        <f t="shared" si="53"/>
        <v>0</v>
      </c>
      <c r="AJ582" s="2"/>
      <c r="AK582" s="2"/>
      <c r="AL582" s="2">
        <f>IF(Table2[[#This Row],[GameIsOver]]=0,0,IF(Table2[[#This Row],[ActualWinner]]=Table2[[#This Row],[HomeTeam]], 1, 0))</f>
        <v>0</v>
      </c>
      <c r="AM582" s="2">
        <f>IF(Table2[[#This Row],[GameIsOver]]=0,0,IF(Table2[[#This Row],[ActualWinner]]=Table2[[#This Row],[AwayTeam]], 1, 0))</f>
        <v>0</v>
      </c>
      <c r="AN582" s="2"/>
    </row>
    <row r="583" spans="1:40" x14ac:dyDescent="0.25">
      <c r="B583" s="4">
        <v>45655</v>
      </c>
      <c r="C583" s="7" t="s">
        <v>693</v>
      </c>
      <c r="D583" s="2" t="s">
        <v>33</v>
      </c>
      <c r="E583" s="2" t="s">
        <v>21</v>
      </c>
      <c r="F583" s="2"/>
      <c r="G583" s="2"/>
      <c r="H583" s="2" t="str">
        <f t="shared" si="49"/>
        <v>_</v>
      </c>
      <c r="I583" s="2"/>
      <c r="J583" s="2"/>
      <c r="K583" s="2"/>
      <c r="L583" s="2" t="str">
        <f t="shared" si="5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1"/>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(($AV$11)*IF(Table2[[#This Row],[CorrectWinnerPrediction]]="Y", 1, 0))+(($AV$12)*IF(Table2[[#This Row],[CorrectAwayScorePrediction]]="Y", 1, 0))+(($AV$13)*IF(Table2[[#This Row],[CorrectHomeScorePrediction]]="Y", 1, 0))</f>
        <v>0</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52"/>
        <v>0</v>
      </c>
      <c r="AI583" s="2">
        <f t="shared" si="53"/>
        <v>0</v>
      </c>
      <c r="AJ583" s="2"/>
      <c r="AK583" s="2"/>
      <c r="AL583" s="2">
        <f>IF(Table2[[#This Row],[GameIsOver]]=0,0,IF(Table2[[#This Row],[ActualWinner]]=Table2[[#This Row],[HomeTeam]], 1, 0))</f>
        <v>0</v>
      </c>
      <c r="AM583" s="2">
        <f>IF(Table2[[#This Row],[GameIsOver]]=0,0,IF(Table2[[#This Row],[ActualWinner]]=Table2[[#This Row],[AwayTeam]], 1, 0))</f>
        <v>0</v>
      </c>
      <c r="AN583" s="2"/>
    </row>
    <row r="584" spans="1:40" x14ac:dyDescent="0.25">
      <c r="B584" s="4">
        <v>45655</v>
      </c>
      <c r="C584" s="7" t="s">
        <v>689</v>
      </c>
      <c r="D584" s="2" t="s">
        <v>29</v>
      </c>
      <c r="E584" s="2" t="s">
        <v>13</v>
      </c>
      <c r="F584" s="2"/>
      <c r="G584" s="2"/>
      <c r="H584" s="2" t="str">
        <f t="shared" si="49"/>
        <v>_</v>
      </c>
      <c r="I584" s="2"/>
      <c r="J584" s="2"/>
      <c r="K584" s="2"/>
      <c r="L584" s="2" t="str">
        <f t="shared" si="5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1"/>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52"/>
        <v>0</v>
      </c>
      <c r="AI584" s="2">
        <f t="shared" si="53"/>
        <v>0</v>
      </c>
      <c r="AJ584" s="2"/>
      <c r="AK584" s="2"/>
      <c r="AL584" s="2">
        <f>IF(Table2[[#This Row],[GameIsOver]]=0,0,IF(Table2[[#This Row],[ActualWinner]]=Table2[[#This Row],[HomeTeam]], 1, 0))</f>
        <v>0</v>
      </c>
      <c r="AM584" s="2">
        <f>IF(Table2[[#This Row],[GameIsOver]]=0,0,IF(Table2[[#This Row],[ActualWinner]]=Table2[[#This Row],[AwayTeam]], 1, 0))</f>
        <v>0</v>
      </c>
      <c r="AN584" s="2"/>
    </row>
    <row r="585" spans="1:40" x14ac:dyDescent="0.25">
      <c r="B585" s="4">
        <v>45655</v>
      </c>
      <c r="C585" s="7" t="s">
        <v>694</v>
      </c>
      <c r="D585" s="2" t="s">
        <v>30</v>
      </c>
      <c r="E585" s="2" t="s">
        <v>37</v>
      </c>
      <c r="F585" s="2"/>
      <c r="G585" s="2"/>
      <c r="H585" s="2" t="str">
        <f t="shared" si="49"/>
        <v>_</v>
      </c>
      <c r="I585" s="2"/>
      <c r="J585" s="2"/>
      <c r="K585" s="2"/>
      <c r="L585" s="2" t="str">
        <f t="shared" si="5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1"/>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52"/>
        <v>0</v>
      </c>
      <c r="AI585" s="2">
        <f t="shared" si="53"/>
        <v>0</v>
      </c>
      <c r="AJ585" s="2"/>
      <c r="AK585" s="2"/>
      <c r="AL585" s="2">
        <f>IF(Table2[[#This Row],[GameIsOver]]=0,0,IF(Table2[[#This Row],[ActualWinner]]=Table2[[#This Row],[HomeTeam]], 1, 0))</f>
        <v>0</v>
      </c>
      <c r="AM585" s="2">
        <f>IF(Table2[[#This Row],[GameIsOver]]=0,0,IF(Table2[[#This Row],[ActualWinner]]=Table2[[#This Row],[AwayTeam]], 1, 0))</f>
        <v>0</v>
      </c>
      <c r="AN585" s="2"/>
    </row>
    <row r="586" spans="1:40" x14ac:dyDescent="0.25">
      <c r="B586" s="4">
        <v>45655</v>
      </c>
      <c r="C586" s="7" t="s">
        <v>695</v>
      </c>
      <c r="D586" s="2" t="s">
        <v>24</v>
      </c>
      <c r="E586" s="2" t="s">
        <v>27</v>
      </c>
      <c r="F586" s="2"/>
      <c r="G586" s="2"/>
      <c r="H586" s="2" t="str">
        <f t="shared" si="49"/>
        <v>_</v>
      </c>
      <c r="I586" s="2"/>
      <c r="J586" s="2"/>
      <c r="K586" s="2"/>
      <c r="L586" s="2" t="str">
        <f t="shared" si="5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1"/>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52"/>
        <v>0</v>
      </c>
      <c r="AI586" s="2">
        <f t="shared" si="53"/>
        <v>0</v>
      </c>
      <c r="AJ586" s="2"/>
      <c r="AK586" s="2"/>
      <c r="AL586" s="2">
        <f>IF(Table2[[#This Row],[GameIsOver]]=0,0,IF(Table2[[#This Row],[ActualWinner]]=Table2[[#This Row],[HomeTeam]], 1, 0))</f>
        <v>0</v>
      </c>
      <c r="AM586" s="2">
        <f>IF(Table2[[#This Row],[GameIsOver]]=0,0,IF(Table2[[#This Row],[ActualWinner]]=Table2[[#This Row],[AwayTeam]], 1, 0))</f>
        <v>0</v>
      </c>
      <c r="AN586" s="2"/>
    </row>
    <row r="587" spans="1:40" x14ac:dyDescent="0.25">
      <c r="A587" s="3"/>
      <c r="B587" s="5">
        <v>45655</v>
      </c>
      <c r="C587" s="8" t="s">
        <v>697</v>
      </c>
      <c r="D587" s="3" t="s">
        <v>45</v>
      </c>
      <c r="E587" s="3" t="s">
        <v>28</v>
      </c>
      <c r="F587" s="3"/>
      <c r="G587" s="3"/>
      <c r="H587" s="3" t="str">
        <f t="shared" si="49"/>
        <v>_</v>
      </c>
      <c r="I587" s="3"/>
      <c r="J587" s="3"/>
      <c r="K587" s="3"/>
      <c r="L587" s="2" t="str">
        <f t="shared" si="5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1"/>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(($AV$11)*IF(Table2[[#This Row],[CorrectWinnerPrediction]]="Y", 1, 0))+(($AV$12)*IF(Table2[[#This Row],[CorrectAwayScorePrediction]]="Y", 1, 0))+(($AV$13)*IF(Table2[[#This Row],[CorrectHomeScorePrediction]]="Y", 1, 0))</f>
        <v>0</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52"/>
        <v>0</v>
      </c>
      <c r="AI587" s="3">
        <f t="shared" si="53"/>
        <v>0</v>
      </c>
      <c r="AJ587" s="3"/>
      <c r="AK587" s="2"/>
      <c r="AL587" s="2">
        <f>IF(Table2[[#This Row],[GameIsOver]]=0,0,IF(Table2[[#This Row],[ActualWinner]]=Table2[[#This Row],[HomeTeam]], 1, 0))</f>
        <v>0</v>
      </c>
      <c r="AM587" s="2">
        <f>IF(Table2[[#This Row],[GameIsOver]]=0,0,IF(Table2[[#This Row],[ActualWinner]]=Table2[[#This Row],[AwayTeam]], 1, 0))</f>
        <v>0</v>
      </c>
      <c r="AN587" s="2"/>
    </row>
    <row r="588" spans="1:40" x14ac:dyDescent="0.25">
      <c r="B588" s="4">
        <v>45656</v>
      </c>
      <c r="C588" s="7" t="s">
        <v>698</v>
      </c>
      <c r="D588" s="2" t="s">
        <v>20</v>
      </c>
      <c r="E588" s="2" t="s">
        <v>14</v>
      </c>
      <c r="F588" s="2"/>
      <c r="G588" s="2"/>
      <c r="H588" s="2" t="str">
        <f t="shared" si="49"/>
        <v>_</v>
      </c>
      <c r="I588" s="2"/>
      <c r="J588" s="2"/>
      <c r="K588" s="2"/>
      <c r="L588" s="13" t="str">
        <f t="shared" si="5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1"/>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(($AV$11)*IF(Table2[[#This Row],[CorrectWinnerPrediction]]="Y", 1, 0))+(($AV$12)*IF(Table2[[#This Row],[CorrectAwayScorePrediction]]="Y", 1, 0))+(($AV$13)*IF(Table2[[#This Row],[CorrectHomeScorePrediction]]="Y", 1, 0))</f>
        <v>0</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52"/>
        <v>0</v>
      </c>
      <c r="AI588" s="2">
        <f t="shared" si="53"/>
        <v>0</v>
      </c>
      <c r="AJ588" s="2"/>
      <c r="AK588" s="2"/>
      <c r="AL588" s="2">
        <f>IF(Table2[[#This Row],[GameIsOver]]=0,0,IF(Table2[[#This Row],[ActualWinner]]=Table2[[#This Row],[HomeTeam]], 1, 0))</f>
        <v>0</v>
      </c>
      <c r="AM588" s="2">
        <f>IF(Table2[[#This Row],[GameIsOver]]=0,0,IF(Table2[[#This Row],[ActualWinner]]=Table2[[#This Row],[AwayTeam]], 1, 0))</f>
        <v>0</v>
      </c>
      <c r="AN588" s="2"/>
    </row>
    <row r="589" spans="1:40" x14ac:dyDescent="0.25">
      <c r="B589" s="4">
        <v>45656</v>
      </c>
      <c r="C589" s="7" t="s">
        <v>699</v>
      </c>
      <c r="D589" s="2" t="s">
        <v>35</v>
      </c>
      <c r="E589" s="2" t="s">
        <v>22</v>
      </c>
      <c r="F589" s="2"/>
      <c r="G589" s="2"/>
      <c r="H589" s="2" t="str">
        <f t="shared" si="49"/>
        <v>_</v>
      </c>
      <c r="I589" s="2"/>
      <c r="J589" s="2"/>
      <c r="K589" s="2"/>
      <c r="L589" s="2" t="str">
        <f t="shared" si="5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1"/>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(($AV$11)*IF(Table2[[#This Row],[CorrectWinnerPrediction]]="Y", 1, 0))+(($AV$12)*IF(Table2[[#This Row],[CorrectAwayScorePrediction]]="Y", 1, 0))+(($AV$13)*IF(Table2[[#This Row],[CorrectHomeScorePrediction]]="Y", 1, 0))</f>
        <v>0</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52"/>
        <v>0</v>
      </c>
      <c r="AI589" s="2">
        <f t="shared" si="53"/>
        <v>0</v>
      </c>
      <c r="AJ589" s="2"/>
      <c r="AK589" s="2"/>
      <c r="AL589" s="2">
        <f>IF(Table2[[#This Row],[GameIsOver]]=0,0,IF(Table2[[#This Row],[ActualWinner]]=Table2[[#This Row],[HomeTeam]], 1, 0))</f>
        <v>0</v>
      </c>
      <c r="AM589" s="2">
        <f>IF(Table2[[#This Row],[GameIsOver]]=0,0,IF(Table2[[#This Row],[ActualWinner]]=Table2[[#This Row],[AwayTeam]], 1, 0))</f>
        <v>0</v>
      </c>
      <c r="AN589" s="2"/>
    </row>
    <row r="590" spans="1:40" x14ac:dyDescent="0.25">
      <c r="A590" s="3"/>
      <c r="B590" s="5">
        <v>45656</v>
      </c>
      <c r="C590" s="8" t="s">
        <v>700</v>
      </c>
      <c r="D590" s="3" t="s">
        <v>15</v>
      </c>
      <c r="E590" s="3" t="s">
        <v>12</v>
      </c>
      <c r="F590" s="3"/>
      <c r="G590" s="3"/>
      <c r="H590" s="3" t="str">
        <f t="shared" si="49"/>
        <v>_</v>
      </c>
      <c r="I590" s="3"/>
      <c r="J590" s="3"/>
      <c r="K590" s="3"/>
      <c r="L590" s="3" t="str">
        <f t="shared" si="5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1"/>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52"/>
        <v>0</v>
      </c>
      <c r="AI590" s="3">
        <f t="shared" si="53"/>
        <v>0</v>
      </c>
      <c r="AJ590" s="3"/>
      <c r="AK590" s="2"/>
      <c r="AL590" s="2">
        <f>IF(Table2[[#This Row],[GameIsOver]]=0,0,IF(Table2[[#This Row],[ActualWinner]]=Table2[[#This Row],[HomeTeam]], 1, 0))</f>
        <v>0</v>
      </c>
      <c r="AM590" s="2">
        <f>IF(Table2[[#This Row],[GameIsOver]]=0,0,IF(Table2[[#This Row],[ActualWinner]]=Table2[[#This Row],[AwayTeam]], 1, 0))</f>
        <v>0</v>
      </c>
      <c r="AN590" s="2"/>
    </row>
    <row r="591" spans="1:40" x14ac:dyDescent="0.25">
      <c r="B591" s="4">
        <v>45657</v>
      </c>
      <c r="C591" s="7" t="s">
        <v>701</v>
      </c>
      <c r="D591" s="2" t="s">
        <v>16</v>
      </c>
      <c r="E591" s="2" t="s">
        <v>46</v>
      </c>
      <c r="F591" s="2"/>
      <c r="G591" s="2"/>
      <c r="H591" s="2" t="str">
        <f t="shared" si="49"/>
        <v>_</v>
      </c>
      <c r="I591" s="2"/>
      <c r="J591" s="2"/>
      <c r="K591" s="2"/>
      <c r="L591" s="2" t="str">
        <f t="shared" si="5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1"/>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(($AV$11)*IF(Table2[[#This Row],[CorrectWinnerPrediction]]="Y", 1, 0))+(($AV$12)*IF(Table2[[#This Row],[CorrectAwayScorePrediction]]="Y", 1, 0))+(($AV$13)*IF(Table2[[#This Row],[CorrectHomeScorePrediction]]="Y", 1, 0))</f>
        <v>0</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52"/>
        <v>0</v>
      </c>
      <c r="AI591" s="2">
        <f t="shared" si="53"/>
        <v>0</v>
      </c>
      <c r="AJ591" s="2"/>
      <c r="AK591" s="2"/>
      <c r="AL591" s="2">
        <f>IF(Table2[[#This Row],[GameIsOver]]=0,0,IF(Table2[[#This Row],[ActualWinner]]=Table2[[#This Row],[HomeTeam]], 1, 0))</f>
        <v>0</v>
      </c>
      <c r="AM591" s="2">
        <f>IF(Table2[[#This Row],[GameIsOver]]=0,0,IF(Table2[[#This Row],[ActualWinner]]=Table2[[#This Row],[AwayTeam]], 1, 0))</f>
        <v>0</v>
      </c>
      <c r="AN591" s="2"/>
    </row>
    <row r="592" spans="1:40" x14ac:dyDescent="0.25">
      <c r="B592" s="4">
        <v>45657</v>
      </c>
      <c r="C592" s="7" t="s">
        <v>702</v>
      </c>
      <c r="D592" s="2" t="s">
        <v>33</v>
      </c>
      <c r="E592" s="2" t="s">
        <v>18</v>
      </c>
      <c r="F592" s="2"/>
      <c r="G592" s="2"/>
      <c r="H592" s="2" t="str">
        <f t="shared" si="49"/>
        <v>_</v>
      </c>
      <c r="I592" s="2"/>
      <c r="J592" s="2"/>
      <c r="K592" s="2"/>
      <c r="L592" s="2" t="str">
        <f t="shared" si="5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1"/>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(($AV$11)*IF(Table2[[#This Row],[CorrectWinnerPrediction]]="Y", 1, 0))+(($AV$12)*IF(Table2[[#This Row],[CorrectAwayScorePrediction]]="Y", 1, 0))+(($AV$13)*IF(Table2[[#This Row],[CorrectHomeScorePrediction]]="Y", 1, 0))</f>
        <v>0</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52"/>
        <v>0</v>
      </c>
      <c r="AI592" s="2">
        <f t="shared" si="53"/>
        <v>0</v>
      </c>
      <c r="AJ592" s="2"/>
      <c r="AK592" s="2"/>
      <c r="AL592" s="2">
        <f>IF(Table2[[#This Row],[GameIsOver]]=0,0,IF(Table2[[#This Row],[ActualWinner]]=Table2[[#This Row],[HomeTeam]], 1, 0))</f>
        <v>0</v>
      </c>
      <c r="AM592" s="2">
        <f>IF(Table2[[#This Row],[GameIsOver]]=0,0,IF(Table2[[#This Row],[ActualWinner]]=Table2[[#This Row],[AwayTeam]], 1, 0))</f>
        <v>0</v>
      </c>
      <c r="AN592" s="2"/>
    </row>
    <row r="593" spans="1:40" x14ac:dyDescent="0.25">
      <c r="B593" s="4">
        <v>45657</v>
      </c>
      <c r="C593" s="7" t="s">
        <v>703</v>
      </c>
      <c r="D593" s="2" t="s">
        <v>19</v>
      </c>
      <c r="E593" s="2" t="s">
        <v>27</v>
      </c>
      <c r="F593" s="2"/>
      <c r="G593" s="2"/>
      <c r="H593" s="2" t="str">
        <f t="shared" si="49"/>
        <v>_</v>
      </c>
      <c r="I593" s="2"/>
      <c r="J593" s="2"/>
      <c r="K593" s="2"/>
      <c r="L593" s="2" t="str">
        <f t="shared" si="5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1"/>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52"/>
        <v>0</v>
      </c>
      <c r="AI593" s="2">
        <f t="shared" si="53"/>
        <v>0</v>
      </c>
      <c r="AJ593" s="2"/>
      <c r="AK593" s="2"/>
      <c r="AL593" s="2">
        <f>IF(Table2[[#This Row],[GameIsOver]]=0,0,IF(Table2[[#This Row],[ActualWinner]]=Table2[[#This Row],[HomeTeam]], 1, 0))</f>
        <v>0</v>
      </c>
      <c r="AM593" s="2">
        <f>IF(Table2[[#This Row],[GameIsOver]]=0,0,IF(Table2[[#This Row],[ActualWinner]]=Table2[[#This Row],[AwayTeam]], 1, 0))</f>
        <v>0</v>
      </c>
      <c r="AN593" s="2"/>
    </row>
    <row r="594" spans="1:40" x14ac:dyDescent="0.25">
      <c r="B594" s="4">
        <v>45657</v>
      </c>
      <c r="C594" s="7" t="s">
        <v>704</v>
      </c>
      <c r="D594" s="2" t="s">
        <v>13</v>
      </c>
      <c r="E594" s="2" t="s">
        <v>17</v>
      </c>
      <c r="F594" s="2"/>
      <c r="G594" s="2"/>
      <c r="H594" s="2" t="str">
        <f t="shared" si="49"/>
        <v>_</v>
      </c>
      <c r="I594" s="2"/>
      <c r="J594" s="2"/>
      <c r="K594" s="2"/>
      <c r="L594" s="2" t="str">
        <f t="shared" si="5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1"/>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52"/>
        <v>0</v>
      </c>
      <c r="AI594" s="2">
        <f t="shared" si="53"/>
        <v>0</v>
      </c>
      <c r="AJ594" s="2"/>
      <c r="AK594" s="2"/>
      <c r="AL594" s="2">
        <f>IF(Table2[[#This Row],[GameIsOver]]=0,0,IF(Table2[[#This Row],[ActualWinner]]=Table2[[#This Row],[HomeTeam]], 1, 0))</f>
        <v>0</v>
      </c>
      <c r="AM594" s="2">
        <f>IF(Table2[[#This Row],[GameIsOver]]=0,0,IF(Table2[[#This Row],[ActualWinner]]=Table2[[#This Row],[AwayTeam]], 1, 0))</f>
        <v>0</v>
      </c>
      <c r="AN594" s="2"/>
    </row>
    <row r="595" spans="1:40" x14ac:dyDescent="0.25">
      <c r="B595" s="4">
        <v>45657</v>
      </c>
      <c r="C595" s="7" t="s">
        <v>705</v>
      </c>
      <c r="D595" s="2" t="s">
        <v>21</v>
      </c>
      <c r="E595" s="2" t="s">
        <v>31</v>
      </c>
      <c r="F595" s="2"/>
      <c r="G595" s="2"/>
      <c r="H595" s="2" t="str">
        <f t="shared" si="49"/>
        <v>_</v>
      </c>
      <c r="I595" s="2"/>
      <c r="J595" s="2"/>
      <c r="K595" s="2"/>
      <c r="L595" s="2" t="str">
        <f t="shared" si="5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1"/>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52"/>
        <v>0</v>
      </c>
      <c r="AI595" s="2">
        <f t="shared" si="53"/>
        <v>0</v>
      </c>
      <c r="AJ595" s="2"/>
      <c r="AK595" s="2"/>
      <c r="AL595" s="2">
        <f>IF(Table2[[#This Row],[GameIsOver]]=0,0,IF(Table2[[#This Row],[ActualWinner]]=Table2[[#This Row],[HomeTeam]], 1, 0))</f>
        <v>0</v>
      </c>
      <c r="AM595" s="2">
        <f>IF(Table2[[#This Row],[GameIsOver]]=0,0,IF(Table2[[#This Row],[ActualWinner]]=Table2[[#This Row],[AwayTeam]], 1, 0))</f>
        <v>0</v>
      </c>
      <c r="AN595" s="2"/>
    </row>
    <row r="596" spans="1:40" x14ac:dyDescent="0.25">
      <c r="B596" s="4">
        <v>45657</v>
      </c>
      <c r="C596" s="7" t="s">
        <v>706</v>
      </c>
      <c r="D596" s="2" t="s">
        <v>44</v>
      </c>
      <c r="E596" s="2" t="s">
        <v>36</v>
      </c>
      <c r="F596" s="2"/>
      <c r="G596" s="2"/>
      <c r="H596" s="2" t="str">
        <f t="shared" si="49"/>
        <v>_</v>
      </c>
      <c r="I596" s="2"/>
      <c r="J596" s="2"/>
      <c r="K596" s="2"/>
      <c r="L596" s="2" t="str">
        <f t="shared" si="5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1"/>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(($AV$11)*IF(Table2[[#This Row],[CorrectWinnerPrediction]]="Y", 1, 0))+(($AV$12)*IF(Table2[[#This Row],[CorrectAwayScorePrediction]]="Y", 1, 0))+(($AV$13)*IF(Table2[[#This Row],[CorrectHomeScorePrediction]]="Y", 1, 0))</f>
        <v>0</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52"/>
        <v>0</v>
      </c>
      <c r="AI596" s="2">
        <f t="shared" si="53"/>
        <v>0</v>
      </c>
      <c r="AJ596" s="2"/>
      <c r="AK596" s="2"/>
      <c r="AL596" s="2">
        <f>IF(Table2[[#This Row],[GameIsOver]]=0,0,IF(Table2[[#This Row],[ActualWinner]]=Table2[[#This Row],[HomeTeam]], 1, 0))</f>
        <v>0</v>
      </c>
      <c r="AM596" s="2">
        <f>IF(Table2[[#This Row],[GameIsOver]]=0,0,IF(Table2[[#This Row],[ActualWinner]]=Table2[[#This Row],[AwayTeam]], 1, 0))</f>
        <v>0</v>
      </c>
      <c r="AN596" s="2"/>
    </row>
    <row r="597" spans="1:40" x14ac:dyDescent="0.25">
      <c r="B597" s="4">
        <v>45657</v>
      </c>
      <c r="C597" s="7" t="s">
        <v>707</v>
      </c>
      <c r="D597" s="2" t="s">
        <v>29</v>
      </c>
      <c r="E597" s="2" t="s">
        <v>34</v>
      </c>
      <c r="F597" s="2"/>
      <c r="G597" s="2"/>
      <c r="H597" s="2" t="str">
        <f t="shared" si="49"/>
        <v>_</v>
      </c>
      <c r="I597" s="2"/>
      <c r="J597" s="2"/>
      <c r="K597" s="2"/>
      <c r="L597" s="2" t="str">
        <f t="shared" si="5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1"/>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(($AV$11)*IF(Table2[[#This Row],[CorrectWinnerPrediction]]="Y", 1, 0))+(($AV$12)*IF(Table2[[#This Row],[CorrectAwayScorePrediction]]="Y", 1, 0))+(($AV$13)*IF(Table2[[#This Row],[CorrectHomeScorePrediction]]="Y", 1, 0))</f>
        <v>0</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52"/>
        <v>0</v>
      </c>
      <c r="AI597" s="2">
        <f t="shared" si="53"/>
        <v>0</v>
      </c>
      <c r="AJ597" s="2"/>
      <c r="AK597" s="2"/>
      <c r="AL597" s="2">
        <f>IF(Table2[[#This Row],[GameIsOver]]=0,0,IF(Table2[[#This Row],[ActualWinner]]=Table2[[#This Row],[HomeTeam]], 1, 0))</f>
        <v>0</v>
      </c>
      <c r="AM597" s="2">
        <f>IF(Table2[[#This Row],[GameIsOver]]=0,0,IF(Table2[[#This Row],[ActualWinner]]=Table2[[#This Row],[AwayTeam]], 1, 0))</f>
        <v>0</v>
      </c>
      <c r="AN597" s="2"/>
    </row>
    <row r="598" spans="1:40" x14ac:dyDescent="0.25">
      <c r="B598" s="4">
        <v>45657</v>
      </c>
      <c r="C598" s="7" t="s">
        <v>708</v>
      </c>
      <c r="D598" s="2" t="s">
        <v>35</v>
      </c>
      <c r="E598" s="2" t="s">
        <v>37</v>
      </c>
      <c r="F598" s="2"/>
      <c r="G598" s="2"/>
      <c r="H598" s="2" t="str">
        <f t="shared" si="49"/>
        <v>_</v>
      </c>
      <c r="I598" s="2"/>
      <c r="J598" s="2"/>
      <c r="K598" s="2"/>
      <c r="L598" s="2" t="str">
        <f t="shared" si="5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1"/>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(($AV$11)*IF(Table2[[#This Row],[CorrectWinnerPrediction]]="Y", 1, 0))+(($AV$12)*IF(Table2[[#This Row],[CorrectAwayScorePrediction]]="Y", 1, 0))+(($AV$13)*IF(Table2[[#This Row],[CorrectHomeScorePrediction]]="Y", 1, 0))</f>
        <v>0</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52"/>
        <v>0</v>
      </c>
      <c r="AI598" s="2">
        <f t="shared" si="53"/>
        <v>0</v>
      </c>
      <c r="AJ598" s="2"/>
      <c r="AK598" s="2"/>
      <c r="AL598" s="2">
        <f>IF(Table2[[#This Row],[GameIsOver]]=0,0,IF(Table2[[#This Row],[ActualWinner]]=Table2[[#This Row],[HomeTeam]], 1, 0))</f>
        <v>0</v>
      </c>
      <c r="AM598" s="2">
        <f>IF(Table2[[#This Row],[GameIsOver]]=0,0,IF(Table2[[#This Row],[ActualWinner]]=Table2[[#This Row],[AwayTeam]], 1, 0))</f>
        <v>0</v>
      </c>
      <c r="AN598" s="2"/>
    </row>
    <row r="599" spans="1:40" x14ac:dyDescent="0.25">
      <c r="B599" s="4">
        <v>45657</v>
      </c>
      <c r="C599" s="7" t="s">
        <v>709</v>
      </c>
      <c r="D599" s="2" t="s">
        <v>22</v>
      </c>
      <c r="E599" s="2" t="s">
        <v>26</v>
      </c>
      <c r="F599" s="2"/>
      <c r="G599" s="2"/>
      <c r="H599" s="2" t="str">
        <f t="shared" si="49"/>
        <v>_</v>
      </c>
      <c r="I599" s="2"/>
      <c r="J599" s="2"/>
      <c r="K599" s="2"/>
      <c r="L599" s="2" t="str">
        <f t="shared" si="5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1"/>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(($AV$11)*IF(Table2[[#This Row],[CorrectWinnerPrediction]]="Y", 1, 0))+(($AV$12)*IF(Table2[[#This Row],[CorrectAwayScorePrediction]]="Y", 1, 0))+(($AV$13)*IF(Table2[[#This Row],[CorrectHomeScorePrediction]]="Y", 1, 0))</f>
        <v>0</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0</v>
      </c>
      <c r="AI599" s="2">
        <f t="shared" si="53"/>
        <v>0</v>
      </c>
      <c r="AJ599" s="2"/>
      <c r="AK599" s="2"/>
      <c r="AL599" s="2">
        <f>IF(Table2[[#This Row],[GameIsOver]]=0,0,IF(Table2[[#This Row],[ActualWinner]]=Table2[[#This Row],[HomeTeam]], 1, 0))</f>
        <v>0</v>
      </c>
      <c r="AM599" s="2">
        <f>IF(Table2[[#This Row],[GameIsOver]]=0,0,IF(Table2[[#This Row],[ActualWinner]]=Table2[[#This Row],[AwayTeam]], 1, 0))</f>
        <v>0</v>
      </c>
      <c r="AN599" s="2"/>
    </row>
    <row r="600" spans="1:40" x14ac:dyDescent="0.25">
      <c r="B600" s="4">
        <v>45657</v>
      </c>
      <c r="C600" s="7" t="s">
        <v>710</v>
      </c>
      <c r="D600" s="2" t="s">
        <v>32</v>
      </c>
      <c r="E600" s="2" t="s">
        <v>47</v>
      </c>
      <c r="F600" s="2"/>
      <c r="G600" s="2"/>
      <c r="H600" s="2" t="str">
        <f t="shared" si="49"/>
        <v>_</v>
      </c>
      <c r="I600" s="2"/>
      <c r="J600" s="2"/>
      <c r="K600" s="2"/>
      <c r="L600" s="2" t="str">
        <f t="shared" si="5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1"/>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(($AV$11)*IF(Table2[[#This Row],[CorrectWinnerPrediction]]="Y", 1, 0))+(($AV$12)*IF(Table2[[#This Row],[CorrectAwayScorePrediction]]="Y", 1, 0))+(($AV$13)*IF(Table2[[#This Row],[CorrectHomeScorePrediction]]="Y", 1, 0))</f>
        <v>0</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52"/>
        <v>0</v>
      </c>
      <c r="AI600" s="2">
        <f t="shared" si="53"/>
        <v>0</v>
      </c>
      <c r="AJ600" s="2"/>
      <c r="AK600" s="2"/>
      <c r="AL600" s="2">
        <f>IF(Table2[[#This Row],[GameIsOver]]=0,0,IF(Table2[[#This Row],[ActualWinner]]=Table2[[#This Row],[HomeTeam]], 1, 0))</f>
        <v>0</v>
      </c>
      <c r="AM600" s="2">
        <f>IF(Table2[[#This Row],[GameIsOver]]=0,0,IF(Table2[[#This Row],[ActualWinner]]=Table2[[#This Row],[AwayTeam]], 1, 0))</f>
        <v>0</v>
      </c>
      <c r="AN600" s="2"/>
    </row>
    <row r="601" spans="1:40" x14ac:dyDescent="0.25">
      <c r="B601" s="4">
        <v>45657</v>
      </c>
      <c r="C601" s="7" t="s">
        <v>711</v>
      </c>
      <c r="D601" s="2" t="s">
        <v>45</v>
      </c>
      <c r="E601" s="2" t="s">
        <v>38</v>
      </c>
      <c r="F601" s="2"/>
      <c r="G601" s="2"/>
      <c r="H601" s="2" t="str">
        <f t="shared" si="49"/>
        <v>_</v>
      </c>
      <c r="I601" s="2"/>
      <c r="J601" s="2"/>
      <c r="K601" s="2"/>
      <c r="L601" s="2" t="str">
        <f t="shared" si="5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1"/>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52"/>
        <v>0</v>
      </c>
      <c r="AI601" s="2">
        <f t="shared" si="53"/>
        <v>0</v>
      </c>
      <c r="AJ601" s="2"/>
      <c r="AK601" s="2"/>
      <c r="AL601" s="2">
        <f>IF(Table2[[#This Row],[GameIsOver]]=0,0,IF(Table2[[#This Row],[ActualWinner]]=Table2[[#This Row],[HomeTeam]], 1, 0))</f>
        <v>0</v>
      </c>
      <c r="AM601" s="2">
        <f>IF(Table2[[#This Row],[GameIsOver]]=0,0,IF(Table2[[#This Row],[ActualWinner]]=Table2[[#This Row],[AwayTeam]], 1, 0))</f>
        <v>0</v>
      </c>
      <c r="AN601" s="2"/>
    </row>
    <row r="602" spans="1:40" x14ac:dyDescent="0.25">
      <c r="B602" s="4">
        <v>45657</v>
      </c>
      <c r="C602" s="7" t="s">
        <v>712</v>
      </c>
      <c r="D602" s="2" t="s">
        <v>25</v>
      </c>
      <c r="E602" s="2" t="s">
        <v>24</v>
      </c>
      <c r="F602" s="2"/>
      <c r="G602" s="2"/>
      <c r="H602" s="2" t="str">
        <f t="shared" si="49"/>
        <v>_</v>
      </c>
      <c r="I602" s="2"/>
      <c r="J602" s="2"/>
      <c r="K602" s="2"/>
      <c r="L602" s="2" t="str">
        <f t="shared" si="5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1"/>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(($AV$11)*IF(Table2[[#This Row],[CorrectWinnerPrediction]]="Y", 1, 0))+(($AV$12)*IF(Table2[[#This Row],[CorrectAwayScorePrediction]]="Y", 1, 0))+(($AV$13)*IF(Table2[[#This Row],[CorrectHomeScorePrediction]]="Y", 1, 0))</f>
        <v>0</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52"/>
        <v>0</v>
      </c>
      <c r="AI602" s="2">
        <f t="shared" si="53"/>
        <v>0</v>
      </c>
      <c r="AJ602" s="2"/>
      <c r="AK602" s="2"/>
      <c r="AL602" s="2">
        <f>IF(Table2[[#This Row],[GameIsOver]]=0,0,IF(Table2[[#This Row],[ActualWinner]]=Table2[[#This Row],[HomeTeam]], 1, 0))</f>
        <v>0</v>
      </c>
      <c r="AM602" s="2">
        <f>IF(Table2[[#This Row],[GameIsOver]]=0,0,IF(Table2[[#This Row],[ActualWinner]]=Table2[[#This Row],[AwayTeam]], 1, 0))</f>
        <v>0</v>
      </c>
      <c r="AN602" s="2"/>
    </row>
    <row r="603" spans="1:40" x14ac:dyDescent="0.25">
      <c r="A603" s="3"/>
      <c r="B603" s="5">
        <v>45657</v>
      </c>
      <c r="C603" s="8" t="s">
        <v>713</v>
      </c>
      <c r="D603" s="3" t="s">
        <v>15</v>
      </c>
      <c r="E603" s="3" t="s">
        <v>23</v>
      </c>
      <c r="F603" s="3"/>
      <c r="G603" s="3"/>
      <c r="H603" s="3" t="str">
        <f t="shared" si="49"/>
        <v>_</v>
      </c>
      <c r="I603" s="3"/>
      <c r="J603" s="3"/>
      <c r="K603" s="3"/>
      <c r="L603" s="2" t="str">
        <f t="shared" si="5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1"/>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52"/>
        <v>0</v>
      </c>
      <c r="AI603" s="3">
        <f t="shared" si="53"/>
        <v>0</v>
      </c>
      <c r="AJ603" s="3"/>
      <c r="AK603" s="2"/>
      <c r="AL603" s="2">
        <f>IF(Table2[[#This Row],[GameIsOver]]=0,0,IF(Table2[[#This Row],[ActualWinner]]=Table2[[#This Row],[HomeTeam]], 1, 0))</f>
        <v>0</v>
      </c>
      <c r="AM603" s="2">
        <f>IF(Table2[[#This Row],[GameIsOver]]=0,0,IF(Table2[[#This Row],[ActualWinner]]=Table2[[#This Row],[AwayTeam]], 1, 0))</f>
        <v>0</v>
      </c>
      <c r="AN603" s="2"/>
    </row>
    <row r="604" spans="1:40" x14ac:dyDescent="0.25">
      <c r="A604" s="12"/>
      <c r="B604" s="25">
        <v>45658</v>
      </c>
      <c r="C604" s="11" t="s">
        <v>714</v>
      </c>
      <c r="D604" s="12" t="s">
        <v>32</v>
      </c>
      <c r="E604" s="12" t="s">
        <v>28</v>
      </c>
      <c r="F604" s="12"/>
      <c r="G604" s="12"/>
      <c r="H604" s="12" t="str">
        <f t="shared" si="49"/>
        <v>_</v>
      </c>
      <c r="I604" s="12"/>
      <c r="J604" s="12"/>
      <c r="K604" s="12"/>
      <c r="L604" s="12" t="str">
        <f t="shared" si="5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1"/>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(($AV$11)*IF(Table2[[#This Row],[CorrectWinnerPrediction]]="Y", 1, 0))+(($AV$12)*IF(Table2[[#This Row],[CorrectAwayScorePrediction]]="Y", 1, 0))+(($AV$13)*IF(Table2[[#This Row],[CorrectHomeScorePrediction]]="Y", 1, 0))</f>
        <v>0</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52"/>
        <v>0</v>
      </c>
      <c r="AI604" s="12">
        <f t="shared" si="53"/>
        <v>0</v>
      </c>
      <c r="AJ604" s="12"/>
      <c r="AK604" s="2"/>
      <c r="AL604" s="2">
        <f>IF(Table2[[#This Row],[GameIsOver]]=0,0,IF(Table2[[#This Row],[ActualWinner]]=Table2[[#This Row],[HomeTeam]], 1, 0))</f>
        <v>0</v>
      </c>
      <c r="AM604" s="2">
        <f>IF(Table2[[#This Row],[GameIsOver]]=0,0,IF(Table2[[#This Row],[ActualWinner]]=Table2[[#This Row],[AwayTeam]], 1, 0))</f>
        <v>0</v>
      </c>
      <c r="AN604" s="2"/>
    </row>
    <row r="605" spans="1:40" x14ac:dyDescent="0.25">
      <c r="B605" s="4">
        <v>45659</v>
      </c>
      <c r="C605" s="7" t="s">
        <v>715</v>
      </c>
      <c r="D605" s="2" t="s">
        <v>44</v>
      </c>
      <c r="E605" s="2" t="s">
        <v>14</v>
      </c>
      <c r="F605" s="2"/>
      <c r="G605" s="2"/>
      <c r="H605" s="2" t="str">
        <f t="shared" si="49"/>
        <v>_</v>
      </c>
      <c r="I605" s="2"/>
      <c r="J605" s="2"/>
      <c r="K605" s="2"/>
      <c r="L605" s="13" t="str">
        <f t="shared" si="5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1"/>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52"/>
        <v>0</v>
      </c>
      <c r="AI605" s="2">
        <f t="shared" si="53"/>
        <v>0</v>
      </c>
      <c r="AJ605" s="2"/>
      <c r="AK605" s="2"/>
      <c r="AL605" s="2">
        <f>IF(Table2[[#This Row],[GameIsOver]]=0,0,IF(Table2[[#This Row],[ActualWinner]]=Table2[[#This Row],[HomeTeam]], 1, 0))</f>
        <v>0</v>
      </c>
      <c r="AM605" s="2">
        <f>IF(Table2[[#This Row],[GameIsOver]]=0,0,IF(Table2[[#This Row],[ActualWinner]]=Table2[[#This Row],[AwayTeam]], 1, 0))</f>
        <v>0</v>
      </c>
      <c r="AN605" s="2"/>
    </row>
    <row r="606" spans="1:40" x14ac:dyDescent="0.25">
      <c r="B606" s="4">
        <v>45659</v>
      </c>
      <c r="C606" s="7" t="s">
        <v>716</v>
      </c>
      <c r="D606" s="2" t="s">
        <v>16</v>
      </c>
      <c r="E606" s="2" t="s">
        <v>20</v>
      </c>
      <c r="F606" s="2"/>
      <c r="G606" s="2"/>
      <c r="H606" s="2" t="str">
        <f t="shared" si="49"/>
        <v>_</v>
      </c>
      <c r="I606" s="2"/>
      <c r="J606" s="2"/>
      <c r="K606" s="2"/>
      <c r="L606" s="2" t="str">
        <f t="shared" si="5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1"/>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(($AV$11)*IF(Table2[[#This Row],[CorrectWinnerPrediction]]="Y", 1, 0))+(($AV$12)*IF(Table2[[#This Row],[CorrectAwayScorePrediction]]="Y", 1, 0))+(($AV$13)*IF(Table2[[#This Row],[CorrectHomeScorePrediction]]="Y", 1, 0))</f>
        <v>0</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52"/>
        <v>0</v>
      </c>
      <c r="AI606" s="2">
        <f t="shared" si="53"/>
        <v>0</v>
      </c>
      <c r="AJ606" s="2"/>
      <c r="AK606" s="2"/>
      <c r="AL606" s="2">
        <f>IF(Table2[[#This Row],[GameIsOver]]=0,0,IF(Table2[[#This Row],[ActualWinner]]=Table2[[#This Row],[HomeTeam]], 1, 0))</f>
        <v>0</v>
      </c>
      <c r="AM606" s="2">
        <f>IF(Table2[[#This Row],[GameIsOver]]=0,0,IF(Table2[[#This Row],[ActualWinner]]=Table2[[#This Row],[AwayTeam]], 1, 0))</f>
        <v>0</v>
      </c>
      <c r="AN606" s="2"/>
    </row>
    <row r="607" spans="1:40" x14ac:dyDescent="0.25">
      <c r="B607" s="4">
        <v>45659</v>
      </c>
      <c r="C607" s="7" t="s">
        <v>717</v>
      </c>
      <c r="D607" s="2" t="s">
        <v>37</v>
      </c>
      <c r="E607" s="2" t="s">
        <v>46</v>
      </c>
      <c r="F607" s="2"/>
      <c r="G607" s="2"/>
      <c r="H607" s="2" t="str">
        <f t="shared" si="49"/>
        <v>_</v>
      </c>
      <c r="I607" s="2"/>
      <c r="J607" s="2"/>
      <c r="K607" s="2"/>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52"/>
        <v>0</v>
      </c>
      <c r="AI607" s="2">
        <f t="shared" si="53"/>
        <v>0</v>
      </c>
      <c r="AJ607" s="2"/>
      <c r="AK607" s="2"/>
      <c r="AL607" s="2">
        <f>IF(Table2[[#This Row],[GameIsOver]]=0,0,IF(Table2[[#This Row],[ActualWinner]]=Table2[[#This Row],[HomeTeam]], 1, 0))</f>
        <v>0</v>
      </c>
      <c r="AM607" s="2">
        <f>IF(Table2[[#This Row],[GameIsOver]]=0,0,IF(Table2[[#This Row],[ActualWinner]]=Table2[[#This Row],[AwayTeam]], 1, 0))</f>
        <v>0</v>
      </c>
      <c r="AN607" s="2"/>
    </row>
    <row r="608" spans="1:40" x14ac:dyDescent="0.25">
      <c r="B608" s="4">
        <v>45659</v>
      </c>
      <c r="C608" s="7" t="s">
        <v>718</v>
      </c>
      <c r="D608" s="2" t="s">
        <v>31</v>
      </c>
      <c r="E608" s="2" t="s">
        <v>36</v>
      </c>
      <c r="F608" s="2"/>
      <c r="G608" s="2"/>
      <c r="H608" s="2" t="str">
        <f t="shared" si="49"/>
        <v>_</v>
      </c>
      <c r="I608" s="2"/>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52"/>
        <v>0</v>
      </c>
      <c r="AI608" s="2">
        <f t="shared" si="53"/>
        <v>0</v>
      </c>
      <c r="AJ608" s="2"/>
      <c r="AK608" s="2"/>
      <c r="AL608" s="2">
        <f>IF(Table2[[#This Row],[GameIsOver]]=0,0,IF(Table2[[#This Row],[ActualWinner]]=Table2[[#This Row],[HomeTeam]], 1, 0))</f>
        <v>0</v>
      </c>
      <c r="AM608" s="2">
        <f>IF(Table2[[#This Row],[GameIsOver]]=0,0,IF(Table2[[#This Row],[ActualWinner]]=Table2[[#This Row],[AwayTeam]], 1, 0))</f>
        <v>0</v>
      </c>
      <c r="AN608" s="2"/>
    </row>
    <row r="609" spans="1:40" x14ac:dyDescent="0.25">
      <c r="B609" s="4">
        <v>45659</v>
      </c>
      <c r="C609" s="7" t="s">
        <v>719</v>
      </c>
      <c r="D609" s="2" t="s">
        <v>18</v>
      </c>
      <c r="E609" s="2" t="s">
        <v>33</v>
      </c>
      <c r="F609" s="2"/>
      <c r="G609" s="2"/>
      <c r="H609" s="2" t="str">
        <f t="shared" si="49"/>
        <v>_</v>
      </c>
      <c r="I609" s="2"/>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52"/>
        <v>0</v>
      </c>
      <c r="AI609" s="2">
        <f t="shared" si="53"/>
        <v>0</v>
      </c>
      <c r="AJ609" s="2"/>
      <c r="AK609" s="2"/>
      <c r="AL609" s="2">
        <f>IF(Table2[[#This Row],[GameIsOver]]=0,0,IF(Table2[[#This Row],[ActualWinner]]=Table2[[#This Row],[HomeTeam]], 1, 0))</f>
        <v>0</v>
      </c>
      <c r="AM609" s="2">
        <f>IF(Table2[[#This Row],[GameIsOver]]=0,0,IF(Table2[[#This Row],[ActualWinner]]=Table2[[#This Row],[AwayTeam]], 1, 0))</f>
        <v>0</v>
      </c>
      <c r="AN609" s="2"/>
    </row>
    <row r="610" spans="1:40" x14ac:dyDescent="0.25">
      <c r="B610" s="4">
        <v>45659</v>
      </c>
      <c r="C610" s="7" t="s">
        <v>720</v>
      </c>
      <c r="D610" s="2" t="s">
        <v>30</v>
      </c>
      <c r="E610" s="2" t="s">
        <v>34</v>
      </c>
      <c r="F610" s="2"/>
      <c r="G610" s="2"/>
      <c r="H610" s="2" t="str">
        <f t="shared" si="49"/>
        <v>_</v>
      </c>
      <c r="I610" s="2"/>
      <c r="J610" s="2"/>
      <c r="K610" s="2"/>
      <c r="L610" s="2" t="str">
        <f t="shared" si="5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1"/>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(($AV$11)*IF(Table2[[#This Row],[CorrectWinnerPrediction]]="Y", 1, 0))+(($AV$12)*IF(Table2[[#This Row],[CorrectAwayScorePrediction]]="Y", 1, 0))+(($AV$13)*IF(Table2[[#This Row],[CorrectHomeScorePrediction]]="Y", 1, 0))</f>
        <v>0</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0</v>
      </c>
      <c r="AJ610" s="2"/>
      <c r="AK610" s="2"/>
      <c r="AL610" s="2">
        <f>IF(Table2[[#This Row],[GameIsOver]]=0,0,IF(Table2[[#This Row],[ActualWinner]]=Table2[[#This Row],[HomeTeam]], 1, 0))</f>
        <v>0</v>
      </c>
      <c r="AM610" s="2">
        <f>IF(Table2[[#This Row],[GameIsOver]]=0,0,IF(Table2[[#This Row],[ActualWinner]]=Table2[[#This Row],[AwayTeam]], 1, 0))</f>
        <v>0</v>
      </c>
      <c r="AN610" s="2"/>
    </row>
    <row r="611" spans="1:40" x14ac:dyDescent="0.25">
      <c r="B611" s="4">
        <v>45659</v>
      </c>
      <c r="C611" s="7" t="s">
        <v>721</v>
      </c>
      <c r="D611" s="2" t="s">
        <v>47</v>
      </c>
      <c r="E611" s="2" t="s">
        <v>22</v>
      </c>
      <c r="F611" s="2"/>
      <c r="G611" s="2"/>
      <c r="H611" s="2" t="str">
        <f t="shared" si="49"/>
        <v>_</v>
      </c>
      <c r="I611" s="2"/>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(($AV$11)*IF(Table2[[#This Row],[CorrectWinnerPrediction]]="Y", 1, 0))+(($AV$12)*IF(Table2[[#This Row],[CorrectAwayScorePrediction]]="Y", 1, 0))+(($AV$13)*IF(Table2[[#This Row],[CorrectHomeScorePrediction]]="Y", 1, 0))</f>
        <v>0</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52"/>
        <v>0</v>
      </c>
      <c r="AI611" s="2">
        <f t="shared" si="53"/>
        <v>0</v>
      </c>
      <c r="AJ611" s="2"/>
      <c r="AK611" s="2"/>
      <c r="AL611" s="2">
        <f>IF(Table2[[#This Row],[GameIsOver]]=0,0,IF(Table2[[#This Row],[ActualWinner]]=Table2[[#This Row],[HomeTeam]], 1, 0))</f>
        <v>0</v>
      </c>
      <c r="AM611" s="2">
        <f>IF(Table2[[#This Row],[GameIsOver]]=0,0,IF(Table2[[#This Row],[ActualWinner]]=Table2[[#This Row],[AwayTeam]], 1, 0))</f>
        <v>0</v>
      </c>
      <c r="AN611" s="2"/>
    </row>
    <row r="612" spans="1:40" x14ac:dyDescent="0.25">
      <c r="B612" s="4">
        <v>45659</v>
      </c>
      <c r="C612" s="7" t="s">
        <v>722</v>
      </c>
      <c r="D612" s="2" t="s">
        <v>29</v>
      </c>
      <c r="E612" s="2" t="s">
        <v>26</v>
      </c>
      <c r="F612" s="2"/>
      <c r="G612" s="2"/>
      <c r="H612" s="2" t="str">
        <f t="shared" si="49"/>
        <v>_</v>
      </c>
      <c r="I612" s="2"/>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(($AV$11)*IF(Table2[[#This Row],[CorrectWinnerPrediction]]="Y", 1, 0))+(($AV$12)*IF(Table2[[#This Row],[CorrectAwayScorePrediction]]="Y", 1, 0))+(($AV$13)*IF(Table2[[#This Row],[CorrectHomeScorePrediction]]="Y", 1, 0))</f>
        <v>0</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52"/>
        <v>0</v>
      </c>
      <c r="AI612" s="2">
        <f t="shared" si="53"/>
        <v>0</v>
      </c>
      <c r="AJ612" s="2"/>
      <c r="AK612" s="2"/>
      <c r="AL612" s="2">
        <f>IF(Table2[[#This Row],[GameIsOver]]=0,0,IF(Table2[[#This Row],[ActualWinner]]=Table2[[#This Row],[HomeTeam]], 1, 0))</f>
        <v>0</v>
      </c>
      <c r="AM612" s="2">
        <f>IF(Table2[[#This Row],[GameIsOver]]=0,0,IF(Table2[[#This Row],[ActualWinner]]=Table2[[#This Row],[AwayTeam]], 1, 0))</f>
        <v>0</v>
      </c>
      <c r="AN612" s="2"/>
    </row>
    <row r="613" spans="1:40" x14ac:dyDescent="0.25">
      <c r="B613" s="4">
        <v>45659</v>
      </c>
      <c r="C613" s="7" t="s">
        <v>723</v>
      </c>
      <c r="D613" s="2" t="s">
        <v>15</v>
      </c>
      <c r="E613" s="2" t="s">
        <v>24</v>
      </c>
      <c r="F613" s="2"/>
      <c r="G613" s="2"/>
      <c r="H613" s="2" t="str">
        <f t="shared" si="49"/>
        <v>_</v>
      </c>
      <c r="I613" s="2"/>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52"/>
        <v>0</v>
      </c>
      <c r="AI613" s="2">
        <f t="shared" si="53"/>
        <v>0</v>
      </c>
      <c r="AJ613" s="2"/>
      <c r="AK613" s="2"/>
      <c r="AL613" s="2">
        <f>IF(Table2[[#This Row],[GameIsOver]]=0,0,IF(Table2[[#This Row],[ActualWinner]]=Table2[[#This Row],[HomeTeam]], 1, 0))</f>
        <v>0</v>
      </c>
      <c r="AM613" s="2">
        <f>IF(Table2[[#This Row],[GameIsOver]]=0,0,IF(Table2[[#This Row],[ActualWinner]]=Table2[[#This Row],[AwayTeam]], 1, 0))</f>
        <v>0</v>
      </c>
      <c r="AN613" s="2"/>
    </row>
    <row r="614" spans="1:40" x14ac:dyDescent="0.25">
      <c r="B614" s="4">
        <v>45659</v>
      </c>
      <c r="C614" s="7" t="s">
        <v>724</v>
      </c>
      <c r="D614" s="2" t="s">
        <v>45</v>
      </c>
      <c r="E614" s="2" t="s">
        <v>27</v>
      </c>
      <c r="F614" s="2"/>
      <c r="G614" s="2"/>
      <c r="H614" s="2" t="str">
        <f t="shared" si="49"/>
        <v>_</v>
      </c>
      <c r="I614" s="2"/>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(($AV$11)*IF(Table2[[#This Row],[CorrectWinnerPrediction]]="Y", 1, 0))+(($AV$12)*IF(Table2[[#This Row],[CorrectAwayScorePrediction]]="Y", 1, 0))+(($AV$13)*IF(Table2[[#This Row],[CorrectHomeScorePrediction]]="Y", 1, 0))</f>
        <v>0</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52"/>
        <v>0</v>
      </c>
      <c r="AI614" s="2">
        <f t="shared" si="53"/>
        <v>0</v>
      </c>
      <c r="AJ614" s="2"/>
      <c r="AK614" s="2"/>
      <c r="AL614" s="2">
        <f>IF(Table2[[#This Row],[GameIsOver]]=0,0,IF(Table2[[#This Row],[ActualWinner]]=Table2[[#This Row],[HomeTeam]], 1, 0))</f>
        <v>0</v>
      </c>
      <c r="AM614" s="2">
        <f>IF(Table2[[#This Row],[GameIsOver]]=0,0,IF(Table2[[#This Row],[ActualWinner]]=Table2[[#This Row],[AwayTeam]], 1, 0))</f>
        <v>0</v>
      </c>
      <c r="AN614" s="2"/>
    </row>
    <row r="615" spans="1:40" x14ac:dyDescent="0.25">
      <c r="B615" s="4">
        <v>45659</v>
      </c>
      <c r="C615" s="7" t="s">
        <v>725</v>
      </c>
      <c r="D615" s="2" t="s">
        <v>25</v>
      </c>
      <c r="E615" s="2" t="s">
        <v>12</v>
      </c>
      <c r="F615" s="2"/>
      <c r="G615" s="2"/>
      <c r="H615" s="2" t="str">
        <f t="shared" si="49"/>
        <v>_</v>
      </c>
      <c r="I615" s="2"/>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(($AV$11)*IF(Table2[[#This Row],[CorrectWinnerPrediction]]="Y", 1, 0))+(($AV$12)*IF(Table2[[#This Row],[CorrectAwayScorePrediction]]="Y", 1, 0))+(($AV$13)*IF(Table2[[#This Row],[CorrectHomeScorePrediction]]="Y", 1, 0))</f>
        <v>0</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52"/>
        <v>0</v>
      </c>
      <c r="AI615" s="2">
        <f t="shared" si="53"/>
        <v>0</v>
      </c>
      <c r="AJ615" s="2"/>
      <c r="AK615" s="2"/>
      <c r="AL615" s="2">
        <f>IF(Table2[[#This Row],[GameIsOver]]=0,0,IF(Table2[[#This Row],[ActualWinner]]=Table2[[#This Row],[HomeTeam]], 1, 0))</f>
        <v>0</v>
      </c>
      <c r="AM615" s="2">
        <f>IF(Table2[[#This Row],[GameIsOver]]=0,0,IF(Table2[[#This Row],[ActualWinner]]=Table2[[#This Row],[AwayTeam]], 1, 0))</f>
        <v>0</v>
      </c>
      <c r="AN615" s="2"/>
    </row>
    <row r="616" spans="1:40" x14ac:dyDescent="0.25">
      <c r="A616" s="3"/>
      <c r="B616" s="5">
        <v>45659</v>
      </c>
      <c r="C616" s="8" t="s">
        <v>726</v>
      </c>
      <c r="D616" s="3" t="s">
        <v>43</v>
      </c>
      <c r="E616" s="3" t="s">
        <v>38</v>
      </c>
      <c r="F616" s="3"/>
      <c r="G616" s="3"/>
      <c r="H616" s="3" t="str">
        <f t="shared" si="49"/>
        <v>_</v>
      </c>
      <c r="I616" s="3"/>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(($AV$11)*IF(Table2[[#This Row],[CorrectWinnerPrediction]]="Y", 1, 0))+(($AV$12)*IF(Table2[[#This Row],[CorrectAwayScorePrediction]]="Y", 1, 0))+(($AV$13)*IF(Table2[[#This Row],[CorrectHomeScorePrediction]]="Y", 1, 0))</f>
        <v>0</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52"/>
        <v>0</v>
      </c>
      <c r="AI616" s="3">
        <f t="shared" si="53"/>
        <v>0</v>
      </c>
      <c r="AJ616" s="3"/>
      <c r="AK616" s="2"/>
      <c r="AL616" s="2">
        <f>IF(Table2[[#This Row],[GameIsOver]]=0,0,IF(Table2[[#This Row],[ActualWinner]]=Table2[[#This Row],[HomeTeam]], 1, 0))</f>
        <v>0</v>
      </c>
      <c r="AM616" s="2">
        <f>IF(Table2[[#This Row],[GameIsOver]]=0,0,IF(Table2[[#This Row],[ActualWinner]]=Table2[[#This Row],[AwayTeam]], 1, 0))</f>
        <v>0</v>
      </c>
      <c r="AN616" s="2"/>
    </row>
    <row r="617" spans="1:40" x14ac:dyDescent="0.25">
      <c r="B617" s="4">
        <v>45660</v>
      </c>
      <c r="C617" s="7" t="s">
        <v>727</v>
      </c>
      <c r="D617" s="2" t="s">
        <v>21</v>
      </c>
      <c r="E617" s="2" t="s">
        <v>14</v>
      </c>
      <c r="F617" s="2"/>
      <c r="G617" s="2"/>
      <c r="H617" s="2" t="str">
        <f t="shared" si="49"/>
        <v>_</v>
      </c>
      <c r="I617" s="2"/>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(($AV$11)*IF(Table2[[#This Row],[CorrectWinnerPrediction]]="Y", 1, 0))+(($AV$12)*IF(Table2[[#This Row],[CorrectAwayScorePrediction]]="Y", 1, 0))+(($AV$13)*IF(Table2[[#This Row],[CorrectHomeScorePrediction]]="Y", 1, 0))</f>
        <v>0</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52"/>
        <v>0</v>
      </c>
      <c r="AI617" s="2">
        <f t="shared" si="53"/>
        <v>0</v>
      </c>
      <c r="AJ617" s="2"/>
      <c r="AK617" s="2"/>
      <c r="AL617" s="2">
        <f>IF(Table2[[#This Row],[GameIsOver]]=0,0,IF(Table2[[#This Row],[ActualWinner]]=Table2[[#This Row],[HomeTeam]], 1, 0))</f>
        <v>0</v>
      </c>
      <c r="AM617" s="2">
        <f>IF(Table2[[#This Row],[GameIsOver]]=0,0,IF(Table2[[#This Row],[ActualWinner]]=Table2[[#This Row],[AwayTeam]], 1, 0))</f>
        <v>0</v>
      </c>
      <c r="AN617" s="2"/>
    </row>
    <row r="618" spans="1:40" x14ac:dyDescent="0.25">
      <c r="B618" s="4">
        <v>45660</v>
      </c>
      <c r="C618" s="7" t="s">
        <v>728</v>
      </c>
      <c r="D618" s="2" t="s">
        <v>19</v>
      </c>
      <c r="E618" s="2" t="s">
        <v>17</v>
      </c>
      <c r="F618" s="2"/>
      <c r="G618" s="2"/>
      <c r="H618" s="2" t="str">
        <f t="shared" si="49"/>
        <v>_</v>
      </c>
      <c r="I618" s="2"/>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(($AV$11)*IF(Table2[[#This Row],[CorrectWinnerPrediction]]="Y", 1, 0))+(($AV$12)*IF(Table2[[#This Row],[CorrectAwayScorePrediction]]="Y", 1, 0))+(($AV$13)*IF(Table2[[#This Row],[CorrectHomeScorePrediction]]="Y", 1, 0))</f>
        <v>0</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52"/>
        <v>0</v>
      </c>
      <c r="AI618" s="2">
        <f t="shared" si="53"/>
        <v>0</v>
      </c>
      <c r="AJ618" s="2"/>
      <c r="AK618" s="2"/>
      <c r="AL618" s="2">
        <f>IF(Table2[[#This Row],[GameIsOver]]=0,0,IF(Table2[[#This Row],[ActualWinner]]=Table2[[#This Row],[HomeTeam]], 1, 0))</f>
        <v>0</v>
      </c>
      <c r="AM618" s="2">
        <f>IF(Table2[[#This Row],[GameIsOver]]=0,0,IF(Table2[[#This Row],[ActualWinner]]=Table2[[#This Row],[AwayTeam]], 1, 0))</f>
        <v>0</v>
      </c>
      <c r="AN618" s="2"/>
    </row>
    <row r="619" spans="1:40" x14ac:dyDescent="0.25">
      <c r="B619" s="4">
        <v>45660</v>
      </c>
      <c r="C619" s="7" t="s">
        <v>728</v>
      </c>
      <c r="D619" s="2" t="s">
        <v>30</v>
      </c>
      <c r="E619" s="2" t="s">
        <v>13</v>
      </c>
      <c r="F619" s="2"/>
      <c r="G619" s="2"/>
      <c r="H619" s="2" t="str">
        <f t="shared" si="49"/>
        <v>_</v>
      </c>
      <c r="I619" s="2"/>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52"/>
        <v>0</v>
      </c>
      <c r="AI619" s="2">
        <f t="shared" si="53"/>
        <v>0</v>
      </c>
      <c r="AJ619" s="2"/>
      <c r="AK619" s="2"/>
      <c r="AL619" s="2">
        <f>IF(Table2[[#This Row],[GameIsOver]]=0,0,IF(Table2[[#This Row],[ActualWinner]]=Table2[[#This Row],[HomeTeam]], 1, 0))</f>
        <v>0</v>
      </c>
      <c r="AM619" s="2">
        <f>IF(Table2[[#This Row],[GameIsOver]]=0,0,IF(Table2[[#This Row],[ActualWinner]]=Table2[[#This Row],[AwayTeam]], 1, 0))</f>
        <v>0</v>
      </c>
      <c r="AN619" s="2"/>
    </row>
    <row r="620" spans="1:40" x14ac:dyDescent="0.25">
      <c r="B620" s="4">
        <v>45660</v>
      </c>
      <c r="C620" s="7" t="s">
        <v>729</v>
      </c>
      <c r="D620" s="2" t="s">
        <v>47</v>
      </c>
      <c r="E620" s="2" t="s">
        <v>23</v>
      </c>
      <c r="F620" s="2"/>
      <c r="G620" s="2"/>
      <c r="H620" s="2" t="str">
        <f t="shared" si="49"/>
        <v>_</v>
      </c>
      <c r="I620" s="2"/>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52"/>
        <v>0</v>
      </c>
      <c r="AI620" s="2">
        <f t="shared" si="53"/>
        <v>0</v>
      </c>
      <c r="AJ620" s="2"/>
      <c r="AK620" s="2"/>
      <c r="AL620" s="2">
        <f>IF(Table2[[#This Row],[GameIsOver]]=0,0,IF(Table2[[#This Row],[ActualWinner]]=Table2[[#This Row],[HomeTeam]], 1, 0))</f>
        <v>0</v>
      </c>
      <c r="AM620" s="2">
        <f>IF(Table2[[#This Row],[GameIsOver]]=0,0,IF(Table2[[#This Row],[ActualWinner]]=Table2[[#This Row],[AwayTeam]], 1, 0))</f>
        <v>0</v>
      </c>
      <c r="AN620" s="2"/>
    </row>
    <row r="621" spans="1:40" x14ac:dyDescent="0.25">
      <c r="A621" s="3"/>
      <c r="B621" s="5">
        <v>45660</v>
      </c>
      <c r="C621" s="8" t="s">
        <v>730</v>
      </c>
      <c r="D621" s="3" t="s">
        <v>35</v>
      </c>
      <c r="E621" s="3" t="s">
        <v>25</v>
      </c>
      <c r="F621" s="3"/>
      <c r="G621" s="3"/>
      <c r="H621" s="3" t="str">
        <f t="shared" si="49"/>
        <v>_</v>
      </c>
      <c r="I621" s="3"/>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52"/>
        <v>0</v>
      </c>
      <c r="AI621" s="3">
        <f t="shared" si="53"/>
        <v>0</v>
      </c>
      <c r="AJ621" s="3"/>
      <c r="AK621" s="2"/>
      <c r="AL621" s="2">
        <f>IF(Table2[[#This Row],[GameIsOver]]=0,0,IF(Table2[[#This Row],[ActualWinner]]=Table2[[#This Row],[HomeTeam]], 1, 0))</f>
        <v>0</v>
      </c>
      <c r="AM621" s="2">
        <f>IF(Table2[[#This Row],[GameIsOver]]=0,0,IF(Table2[[#This Row],[ActualWinner]]=Table2[[#This Row],[AwayTeam]], 1, 0))</f>
        <v>0</v>
      </c>
      <c r="AN621" s="2"/>
    </row>
    <row r="622" spans="1:40" x14ac:dyDescent="0.25">
      <c r="B622" s="4">
        <v>45661</v>
      </c>
      <c r="C622" s="7" t="s">
        <v>731</v>
      </c>
      <c r="D622" s="2" t="s">
        <v>20</v>
      </c>
      <c r="E622" s="2" t="s">
        <v>46</v>
      </c>
      <c r="F622" s="2"/>
      <c r="G622" s="2"/>
      <c r="H622" s="2" t="str">
        <f t="shared" si="49"/>
        <v>_</v>
      </c>
      <c r="I622" s="2"/>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52"/>
        <v>0</v>
      </c>
      <c r="AI622" s="2">
        <f t="shared" si="53"/>
        <v>0</v>
      </c>
      <c r="AJ622" s="2"/>
      <c r="AK622" s="2"/>
      <c r="AL622" s="2">
        <f>IF(Table2[[#This Row],[GameIsOver]]=0,0,IF(Table2[[#This Row],[ActualWinner]]=Table2[[#This Row],[HomeTeam]], 1, 0))</f>
        <v>0</v>
      </c>
      <c r="AM622" s="2">
        <f>IF(Table2[[#This Row],[GameIsOver]]=0,0,IF(Table2[[#This Row],[ActualWinner]]=Table2[[#This Row],[AwayTeam]], 1, 0))</f>
        <v>0</v>
      </c>
      <c r="AN622" s="2"/>
    </row>
    <row r="623" spans="1:40" x14ac:dyDescent="0.25">
      <c r="B623" s="4">
        <v>45661</v>
      </c>
      <c r="C623" s="7" t="s">
        <v>732</v>
      </c>
      <c r="D623" s="2" t="s">
        <v>31</v>
      </c>
      <c r="E623" s="2" t="s">
        <v>22</v>
      </c>
      <c r="F623" s="2"/>
      <c r="G623" s="2"/>
      <c r="H623" s="2" t="str">
        <f t="shared" si="49"/>
        <v>_</v>
      </c>
      <c r="I623" s="2"/>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52"/>
        <v>0</v>
      </c>
      <c r="AI623" s="2">
        <f t="shared" si="53"/>
        <v>0</v>
      </c>
      <c r="AJ623" s="2"/>
      <c r="AK623" s="2"/>
      <c r="AL623" s="2">
        <f>IF(Table2[[#This Row],[GameIsOver]]=0,0,IF(Table2[[#This Row],[ActualWinner]]=Table2[[#This Row],[HomeTeam]], 1, 0))</f>
        <v>0</v>
      </c>
      <c r="AM623" s="2">
        <f>IF(Table2[[#This Row],[GameIsOver]]=0,0,IF(Table2[[#This Row],[ActualWinner]]=Table2[[#This Row],[AwayTeam]], 1, 0))</f>
        <v>0</v>
      </c>
      <c r="AN623" s="2"/>
    </row>
    <row r="624" spans="1:40" x14ac:dyDescent="0.25">
      <c r="B624" s="4">
        <v>45661</v>
      </c>
      <c r="C624" s="7" t="s">
        <v>733</v>
      </c>
      <c r="D624" s="2" t="s">
        <v>32</v>
      </c>
      <c r="E624" s="2" t="s">
        <v>38</v>
      </c>
      <c r="F624" s="2"/>
      <c r="G624" s="2"/>
      <c r="H624" s="2" t="str">
        <f t="shared" si="49"/>
        <v>_</v>
      </c>
      <c r="I624" s="2"/>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52"/>
        <v>0</v>
      </c>
      <c r="AI624" s="2">
        <f t="shared" si="53"/>
        <v>0</v>
      </c>
      <c r="AJ624" s="2"/>
      <c r="AK624" s="2"/>
      <c r="AL624" s="2">
        <f>IF(Table2[[#This Row],[GameIsOver]]=0,0,IF(Table2[[#This Row],[ActualWinner]]=Table2[[#This Row],[HomeTeam]], 1, 0))</f>
        <v>0</v>
      </c>
      <c r="AM624" s="2">
        <f>IF(Table2[[#This Row],[GameIsOver]]=0,0,IF(Table2[[#This Row],[ActualWinner]]=Table2[[#This Row],[AwayTeam]], 1, 0))</f>
        <v>0</v>
      </c>
      <c r="AN624" s="2"/>
    </row>
    <row r="625" spans="1:40" x14ac:dyDescent="0.25">
      <c r="B625" s="4">
        <v>45661</v>
      </c>
      <c r="C625" s="7" t="s">
        <v>734</v>
      </c>
      <c r="D625" s="2" t="s">
        <v>16</v>
      </c>
      <c r="E625" s="2" t="s">
        <v>18</v>
      </c>
      <c r="F625" s="2"/>
      <c r="G625" s="2"/>
      <c r="H625" s="2" t="str">
        <f t="shared" si="49"/>
        <v>_</v>
      </c>
      <c r="I625" s="2"/>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52"/>
        <v>0</v>
      </c>
      <c r="AI625" s="2">
        <f t="shared" si="53"/>
        <v>0</v>
      </c>
      <c r="AJ625" s="2"/>
      <c r="AK625" s="2"/>
      <c r="AL625" s="2">
        <f>IF(Table2[[#This Row],[GameIsOver]]=0,0,IF(Table2[[#This Row],[ActualWinner]]=Table2[[#This Row],[HomeTeam]], 1, 0))</f>
        <v>0</v>
      </c>
      <c r="AM625" s="2">
        <f>IF(Table2[[#This Row],[GameIsOver]]=0,0,IF(Table2[[#This Row],[ActualWinner]]=Table2[[#This Row],[AwayTeam]], 1, 0))</f>
        <v>0</v>
      </c>
      <c r="AN625" s="2"/>
    </row>
    <row r="626" spans="1:40" x14ac:dyDescent="0.25">
      <c r="B626" s="4">
        <v>45661</v>
      </c>
      <c r="C626" s="7" t="s">
        <v>735</v>
      </c>
      <c r="D626" s="2" t="s">
        <v>37</v>
      </c>
      <c r="E626" s="2" t="s">
        <v>44</v>
      </c>
      <c r="F626" s="2"/>
      <c r="G626" s="2"/>
      <c r="H626" s="2" t="str">
        <f t="shared" si="49"/>
        <v>_</v>
      </c>
      <c r="I626" s="2"/>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52"/>
        <v>0</v>
      </c>
      <c r="AI626" s="2">
        <f t="shared" si="53"/>
        <v>0</v>
      </c>
      <c r="AJ626" s="2"/>
      <c r="AK626" s="2"/>
      <c r="AL626" s="2">
        <f>IF(Table2[[#This Row],[GameIsOver]]=0,0,IF(Table2[[#This Row],[ActualWinner]]=Table2[[#This Row],[HomeTeam]], 1, 0))</f>
        <v>0</v>
      </c>
      <c r="AM626" s="2">
        <f>IF(Table2[[#This Row],[GameIsOver]]=0,0,IF(Table2[[#This Row],[ActualWinner]]=Table2[[#This Row],[AwayTeam]], 1, 0))</f>
        <v>0</v>
      </c>
      <c r="AN626" s="2"/>
    </row>
    <row r="627" spans="1:40" x14ac:dyDescent="0.25">
      <c r="B627" s="4">
        <v>45661</v>
      </c>
      <c r="C627" s="7" t="s">
        <v>736</v>
      </c>
      <c r="D627" s="2" t="s">
        <v>13</v>
      </c>
      <c r="E627" s="2" t="s">
        <v>36</v>
      </c>
      <c r="F627" s="2"/>
      <c r="G627" s="2"/>
      <c r="H627" s="2" t="str">
        <f t="shared" si="49"/>
        <v>_</v>
      </c>
      <c r="I627" s="2"/>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52"/>
        <v>0</v>
      </c>
      <c r="AI627" s="2">
        <f t="shared" si="53"/>
        <v>0</v>
      </c>
      <c r="AJ627" s="2"/>
      <c r="AK627" s="2"/>
      <c r="AL627" s="2">
        <f>IF(Table2[[#This Row],[GameIsOver]]=0,0,IF(Table2[[#This Row],[ActualWinner]]=Table2[[#This Row],[HomeTeam]], 1, 0))</f>
        <v>0</v>
      </c>
      <c r="AM627" s="2">
        <f>IF(Table2[[#This Row],[GameIsOver]]=0,0,IF(Table2[[#This Row],[ActualWinner]]=Table2[[#This Row],[AwayTeam]], 1, 0))</f>
        <v>0</v>
      </c>
      <c r="AN627" s="2"/>
    </row>
    <row r="628" spans="1:40" x14ac:dyDescent="0.25">
      <c r="B628" s="4">
        <v>45661</v>
      </c>
      <c r="C628" s="7" t="s">
        <v>737</v>
      </c>
      <c r="D628" s="2" t="s">
        <v>19</v>
      </c>
      <c r="E628" s="2" t="s">
        <v>26</v>
      </c>
      <c r="F628" s="2"/>
      <c r="G628" s="2"/>
      <c r="H628" s="2" t="str">
        <f t="shared" si="49"/>
        <v>_</v>
      </c>
      <c r="I628" s="2"/>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52"/>
        <v>0</v>
      </c>
      <c r="AI628" s="2">
        <f t="shared" si="53"/>
        <v>0</v>
      </c>
      <c r="AJ628" s="2"/>
      <c r="AK628" s="2"/>
      <c r="AL628" s="2">
        <f>IF(Table2[[#This Row],[GameIsOver]]=0,0,IF(Table2[[#This Row],[ActualWinner]]=Table2[[#This Row],[HomeTeam]], 1, 0))</f>
        <v>0</v>
      </c>
      <c r="AM628" s="2">
        <f>IF(Table2[[#This Row],[GameIsOver]]=0,0,IF(Table2[[#This Row],[ActualWinner]]=Table2[[#This Row],[AwayTeam]], 1, 0))</f>
        <v>0</v>
      </c>
      <c r="AN628" s="2"/>
    </row>
    <row r="629" spans="1:40" x14ac:dyDescent="0.25">
      <c r="B629" s="4">
        <v>45661</v>
      </c>
      <c r="C629" s="7" t="s">
        <v>738</v>
      </c>
      <c r="D629" s="2" t="s">
        <v>35</v>
      </c>
      <c r="E629" s="2" t="s">
        <v>24</v>
      </c>
      <c r="F629" s="2"/>
      <c r="G629" s="2"/>
      <c r="H629" s="2" t="str">
        <f t="shared" si="49"/>
        <v>_</v>
      </c>
      <c r="I629" s="2"/>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52"/>
        <v>0</v>
      </c>
      <c r="AI629" s="2">
        <f t="shared" si="53"/>
        <v>0</v>
      </c>
      <c r="AJ629" s="2"/>
      <c r="AK629" s="2"/>
      <c r="AL629" s="2">
        <f>IF(Table2[[#This Row],[GameIsOver]]=0,0,IF(Table2[[#This Row],[ActualWinner]]=Table2[[#This Row],[HomeTeam]], 1, 0))</f>
        <v>0</v>
      </c>
      <c r="AM629" s="2">
        <f>IF(Table2[[#This Row],[GameIsOver]]=0,0,IF(Table2[[#This Row],[ActualWinner]]=Table2[[#This Row],[AwayTeam]], 1, 0))</f>
        <v>0</v>
      </c>
      <c r="AN629" s="2"/>
    </row>
    <row r="630" spans="1:40" x14ac:dyDescent="0.25">
      <c r="B630" s="4">
        <v>45661</v>
      </c>
      <c r="C630" s="7" t="s">
        <v>739</v>
      </c>
      <c r="D630" s="2" t="s">
        <v>15</v>
      </c>
      <c r="E630" s="2" t="s">
        <v>34</v>
      </c>
      <c r="F630" s="2"/>
      <c r="G630" s="2"/>
      <c r="H630" s="2" t="str">
        <f t="shared" si="49"/>
        <v>_</v>
      </c>
      <c r="I630" s="2"/>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52"/>
        <v>0</v>
      </c>
      <c r="AI630" s="2">
        <f t="shared" si="53"/>
        <v>0</v>
      </c>
      <c r="AJ630" s="2"/>
      <c r="AK630" s="2"/>
      <c r="AL630" s="2">
        <f>IF(Table2[[#This Row],[GameIsOver]]=0,0,IF(Table2[[#This Row],[ActualWinner]]=Table2[[#This Row],[HomeTeam]], 1, 0))</f>
        <v>0</v>
      </c>
      <c r="AM630" s="2">
        <f>IF(Table2[[#This Row],[GameIsOver]]=0,0,IF(Table2[[#This Row],[ActualWinner]]=Table2[[#This Row],[AwayTeam]], 1, 0))</f>
        <v>0</v>
      </c>
      <c r="AN630" s="2"/>
    </row>
    <row r="631" spans="1:40" x14ac:dyDescent="0.25">
      <c r="B631" s="4">
        <v>45661</v>
      </c>
      <c r="C631" s="7" t="s">
        <v>740</v>
      </c>
      <c r="D631" s="2" t="s">
        <v>43</v>
      </c>
      <c r="E631" s="2" t="s">
        <v>28</v>
      </c>
      <c r="F631" s="2"/>
      <c r="G631" s="2"/>
      <c r="H631" s="2" t="str">
        <f t="shared" si="49"/>
        <v>_</v>
      </c>
      <c r="I631" s="2"/>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52"/>
        <v>0</v>
      </c>
      <c r="AI631" s="2">
        <f t="shared" si="53"/>
        <v>0</v>
      </c>
      <c r="AJ631" s="2"/>
      <c r="AK631" s="2"/>
      <c r="AL631" s="2">
        <f>IF(Table2[[#This Row],[GameIsOver]]=0,0,IF(Table2[[#This Row],[ActualWinner]]=Table2[[#This Row],[HomeTeam]], 1, 0))</f>
        <v>0</v>
      </c>
      <c r="AM631" s="2">
        <f>IF(Table2[[#This Row],[GameIsOver]]=0,0,IF(Table2[[#This Row],[ActualWinner]]=Table2[[#This Row],[AwayTeam]], 1, 0))</f>
        <v>0</v>
      </c>
      <c r="AN631" s="2"/>
    </row>
    <row r="632" spans="1:40" x14ac:dyDescent="0.25">
      <c r="B632" s="4">
        <v>45661</v>
      </c>
      <c r="C632" s="7" t="s">
        <v>741</v>
      </c>
      <c r="D632" s="2" t="s">
        <v>29</v>
      </c>
      <c r="E632" s="2" t="s">
        <v>27</v>
      </c>
      <c r="F632" s="2"/>
      <c r="G632" s="2"/>
      <c r="H632" s="2" t="str">
        <f t="shared" si="49"/>
        <v>_</v>
      </c>
      <c r="I632" s="2"/>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52"/>
        <v>0</v>
      </c>
      <c r="AI632" s="2">
        <f t="shared" si="53"/>
        <v>0</v>
      </c>
      <c r="AJ632" s="2"/>
      <c r="AK632" s="2"/>
      <c r="AL632" s="2">
        <f>IF(Table2[[#This Row],[GameIsOver]]=0,0,IF(Table2[[#This Row],[ActualWinner]]=Table2[[#This Row],[HomeTeam]], 1, 0))</f>
        <v>0</v>
      </c>
      <c r="AM632" s="2">
        <f>IF(Table2[[#This Row],[GameIsOver]]=0,0,IF(Table2[[#This Row],[ActualWinner]]=Table2[[#This Row],[AwayTeam]], 1, 0))</f>
        <v>0</v>
      </c>
      <c r="AN632" s="2"/>
    </row>
    <row r="633" spans="1:40" x14ac:dyDescent="0.25">
      <c r="A633" s="3"/>
      <c r="B633" s="5">
        <v>45661</v>
      </c>
      <c r="C633" s="8" t="s">
        <v>742</v>
      </c>
      <c r="D633" s="3" t="s">
        <v>23</v>
      </c>
      <c r="E633" s="3" t="s">
        <v>12</v>
      </c>
      <c r="F633" s="3"/>
      <c r="G633" s="3"/>
      <c r="H633" s="3" t="str">
        <f t="shared" si="49"/>
        <v>_</v>
      </c>
      <c r="I633" s="3"/>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52"/>
        <v>0</v>
      </c>
      <c r="AI633" s="3">
        <f t="shared" si="53"/>
        <v>0</v>
      </c>
      <c r="AJ633" s="3"/>
      <c r="AK633" s="2"/>
      <c r="AL633" s="2">
        <f>IF(Table2[[#This Row],[GameIsOver]]=0,0,IF(Table2[[#This Row],[ActualWinner]]=Table2[[#This Row],[HomeTeam]], 1, 0))</f>
        <v>0</v>
      </c>
      <c r="AM633" s="2">
        <f>IF(Table2[[#This Row],[GameIsOver]]=0,0,IF(Table2[[#This Row],[ActualWinner]]=Table2[[#This Row],[AwayTeam]], 1, 0))</f>
        <v>0</v>
      </c>
      <c r="AN633" s="2"/>
    </row>
    <row r="634" spans="1:40" x14ac:dyDescent="0.25">
      <c r="B634" s="4">
        <v>45662</v>
      </c>
      <c r="C634" s="7" t="s">
        <v>743</v>
      </c>
      <c r="D634" s="2" t="s">
        <v>20</v>
      </c>
      <c r="E634" s="2" t="s">
        <v>17</v>
      </c>
      <c r="F634" s="2"/>
      <c r="G634" s="2"/>
      <c r="H634" s="2" t="str">
        <f t="shared" si="49"/>
        <v>_</v>
      </c>
      <c r="I634" s="2"/>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52"/>
        <v>0</v>
      </c>
      <c r="AI634" s="2">
        <f t="shared" si="53"/>
        <v>0</v>
      </c>
      <c r="AJ634" s="2"/>
      <c r="AK634" s="2"/>
      <c r="AL634" s="2">
        <f>IF(Table2[[#This Row],[GameIsOver]]=0,0,IF(Table2[[#This Row],[ActualWinner]]=Table2[[#This Row],[HomeTeam]], 1, 0))</f>
        <v>0</v>
      </c>
      <c r="AM634" s="2">
        <f>IF(Table2[[#This Row],[GameIsOver]]=0,0,IF(Table2[[#This Row],[ActualWinner]]=Table2[[#This Row],[AwayTeam]], 1, 0))</f>
        <v>0</v>
      </c>
      <c r="AN634" s="2"/>
    </row>
    <row r="635" spans="1:40" x14ac:dyDescent="0.25">
      <c r="B635" s="4">
        <v>45662</v>
      </c>
      <c r="C635" s="7" t="s">
        <v>744</v>
      </c>
      <c r="D635" s="2" t="s">
        <v>33</v>
      </c>
      <c r="E635" s="2" t="s">
        <v>16</v>
      </c>
      <c r="F635" s="2"/>
      <c r="G635" s="2"/>
      <c r="H635" s="2" t="str">
        <f t="shared" si="49"/>
        <v>_</v>
      </c>
      <c r="I635" s="2"/>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52"/>
        <v>0</v>
      </c>
      <c r="AI635" s="2">
        <f t="shared" si="53"/>
        <v>0</v>
      </c>
      <c r="AJ635" s="2"/>
      <c r="AK635" s="2"/>
      <c r="AL635" s="2">
        <f>IF(Table2[[#This Row],[GameIsOver]]=0,0,IF(Table2[[#This Row],[ActualWinner]]=Table2[[#This Row],[HomeTeam]], 1, 0))</f>
        <v>0</v>
      </c>
      <c r="AM635" s="2">
        <f>IF(Table2[[#This Row],[GameIsOver]]=0,0,IF(Table2[[#This Row],[ActualWinner]]=Table2[[#This Row],[AwayTeam]], 1, 0))</f>
        <v>0</v>
      </c>
      <c r="AN635" s="2"/>
    </row>
    <row r="636" spans="1:40" x14ac:dyDescent="0.25">
      <c r="B636" s="4">
        <v>45662</v>
      </c>
      <c r="C636" s="7" t="s">
        <v>745</v>
      </c>
      <c r="D636" s="2" t="s">
        <v>21</v>
      </c>
      <c r="E636" s="2" t="s">
        <v>44</v>
      </c>
      <c r="F636" s="2"/>
      <c r="G636" s="2"/>
      <c r="H636" s="2" t="str">
        <f t="shared" si="49"/>
        <v>_</v>
      </c>
      <c r="I636" s="2"/>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52"/>
        <v>0</v>
      </c>
      <c r="AI636" s="2">
        <f t="shared" si="53"/>
        <v>0</v>
      </c>
      <c r="AJ636" s="2"/>
      <c r="AK636" s="2"/>
      <c r="AL636" s="2">
        <f>IF(Table2[[#This Row],[GameIsOver]]=0,0,IF(Table2[[#This Row],[ActualWinner]]=Table2[[#This Row],[HomeTeam]], 1, 0))</f>
        <v>0</v>
      </c>
      <c r="AM636" s="2">
        <f>IF(Table2[[#This Row],[GameIsOver]]=0,0,IF(Table2[[#This Row],[ActualWinner]]=Table2[[#This Row],[AwayTeam]], 1, 0))</f>
        <v>0</v>
      </c>
      <c r="AN636" s="2"/>
    </row>
    <row r="637" spans="1:40" x14ac:dyDescent="0.25">
      <c r="B637" s="4">
        <v>45662</v>
      </c>
      <c r="C637" s="7" t="s">
        <v>746</v>
      </c>
      <c r="D637" s="2" t="s">
        <v>45</v>
      </c>
      <c r="E637" s="2" t="s">
        <v>18</v>
      </c>
      <c r="F637" s="2"/>
      <c r="G637" s="2"/>
      <c r="H637" s="2" t="str">
        <f t="shared" si="49"/>
        <v>_</v>
      </c>
      <c r="I637" s="2"/>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52"/>
        <v>0</v>
      </c>
      <c r="AI637" s="2">
        <f t="shared" si="53"/>
        <v>0</v>
      </c>
      <c r="AJ637" s="2"/>
      <c r="AK637" s="2"/>
      <c r="AL637" s="2">
        <f>IF(Table2[[#This Row],[GameIsOver]]=0,0,IF(Table2[[#This Row],[ActualWinner]]=Table2[[#This Row],[HomeTeam]], 1, 0))</f>
        <v>0</v>
      </c>
      <c r="AM637" s="2">
        <f>IF(Table2[[#This Row],[GameIsOver]]=0,0,IF(Table2[[#This Row],[ActualWinner]]=Table2[[#This Row],[AwayTeam]], 1, 0))</f>
        <v>0</v>
      </c>
      <c r="AN637" s="2"/>
    </row>
    <row r="638" spans="1:40" x14ac:dyDescent="0.25">
      <c r="A638" s="3"/>
      <c r="B638" s="5">
        <v>45662</v>
      </c>
      <c r="C638" s="8" t="s">
        <v>747</v>
      </c>
      <c r="D638" s="3" t="s">
        <v>43</v>
      </c>
      <c r="E638" s="3" t="s">
        <v>47</v>
      </c>
      <c r="F638" s="3"/>
      <c r="G638" s="3"/>
      <c r="H638" s="3" t="str">
        <f t="shared" si="49"/>
        <v>_</v>
      </c>
      <c r="I638" s="3"/>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52"/>
        <v>0</v>
      </c>
      <c r="AI638" s="3">
        <f t="shared" si="53"/>
        <v>0</v>
      </c>
      <c r="AJ638" s="3"/>
      <c r="AK638" s="2"/>
      <c r="AL638" s="2">
        <f>IF(Table2[[#This Row],[GameIsOver]]=0,0,IF(Table2[[#This Row],[ActualWinner]]=Table2[[#This Row],[HomeTeam]], 1, 0))</f>
        <v>0</v>
      </c>
      <c r="AM638" s="2">
        <f>IF(Table2[[#This Row],[GameIsOver]]=0,0,IF(Table2[[#This Row],[ActualWinner]]=Table2[[#This Row],[AwayTeam]], 1, 0))</f>
        <v>0</v>
      </c>
      <c r="AN638" s="2"/>
    </row>
    <row r="639" spans="1:40" x14ac:dyDescent="0.25">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c r="AK639" s="2"/>
      <c r="AL639" s="2">
        <f>IF(Table2[[#This Row],[GameIsOver]]=0,0,IF(Table2[[#This Row],[ActualWinner]]=Table2[[#This Row],[HomeTeam]], 1, 0))</f>
        <v>0</v>
      </c>
      <c r="AM639" s="2">
        <f>IF(Table2[[#This Row],[GameIsOver]]=0,0,IF(Table2[[#This Row],[ActualWinner]]=Table2[[#This Row],[AwayTeam]], 1, 0))</f>
        <v>0</v>
      </c>
      <c r="AN639" s="2"/>
    </row>
    <row r="640" spans="1:40" x14ac:dyDescent="0.25">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c r="AK640" s="2"/>
      <c r="AL640" s="2">
        <f>IF(Table2[[#This Row],[GameIsOver]]=0,0,IF(Table2[[#This Row],[ActualWinner]]=Table2[[#This Row],[HomeTeam]], 1, 0))</f>
        <v>0</v>
      </c>
      <c r="AM640" s="2">
        <f>IF(Table2[[#This Row],[GameIsOver]]=0,0,IF(Table2[[#This Row],[ActualWinner]]=Table2[[#This Row],[AwayTeam]], 1, 0))</f>
        <v>0</v>
      </c>
      <c r="AN640" s="2"/>
    </row>
    <row r="641" spans="1:40" x14ac:dyDescent="0.25">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c r="AK641" s="2"/>
      <c r="AL641" s="2">
        <f>IF(Table2[[#This Row],[GameIsOver]]=0,0,IF(Table2[[#This Row],[ActualWinner]]=Table2[[#This Row],[HomeTeam]], 1, 0))</f>
        <v>0</v>
      </c>
      <c r="AM641" s="2">
        <f>IF(Table2[[#This Row],[GameIsOver]]=0,0,IF(Table2[[#This Row],[ActualWinner]]=Table2[[#This Row],[AwayTeam]], 1, 0))</f>
        <v>0</v>
      </c>
      <c r="AN641" s="2"/>
    </row>
    <row r="642" spans="1:40" x14ac:dyDescent="0.25">
      <c r="A642" s="3"/>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c r="AK642" s="2"/>
      <c r="AL642" s="2">
        <f>IF(Table2[[#This Row],[GameIsOver]]=0,0,IF(Table2[[#This Row],[ActualWinner]]=Table2[[#This Row],[HomeTeam]], 1, 0))</f>
        <v>0</v>
      </c>
      <c r="AM642" s="2">
        <f>IF(Table2[[#This Row],[GameIsOver]]=0,0,IF(Table2[[#This Row],[ActualWinner]]=Table2[[#This Row],[AwayTeam]], 1, 0))</f>
        <v>0</v>
      </c>
      <c r="AN642" s="2"/>
    </row>
    <row r="643" spans="1:40"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c r="AK643" s="2"/>
      <c r="AL643" s="2">
        <f>IF(Table2[[#This Row],[GameIsOver]]=0,0,IF(Table2[[#This Row],[ActualWinner]]=Table2[[#This Row],[HomeTeam]], 1, 0))</f>
        <v>0</v>
      </c>
      <c r="AM643" s="2">
        <f>IF(Table2[[#This Row],[GameIsOver]]=0,0,IF(Table2[[#This Row],[ActualWinner]]=Table2[[#This Row],[AwayTeam]], 1, 0))</f>
        <v>0</v>
      </c>
      <c r="AN643" s="2"/>
    </row>
    <row r="644" spans="1:40"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c r="AK644" s="2"/>
      <c r="AL644" s="2">
        <f>IF(Table2[[#This Row],[GameIsOver]]=0,0,IF(Table2[[#This Row],[ActualWinner]]=Table2[[#This Row],[HomeTeam]], 1, 0))</f>
        <v>0</v>
      </c>
      <c r="AM644" s="2">
        <f>IF(Table2[[#This Row],[GameIsOver]]=0,0,IF(Table2[[#This Row],[ActualWinner]]=Table2[[#This Row],[AwayTeam]], 1, 0))</f>
        <v>0</v>
      </c>
      <c r="AN644" s="2"/>
    </row>
    <row r="645" spans="1:40"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c r="AK645" s="2"/>
      <c r="AL645" s="2">
        <f>IF(Table2[[#This Row],[GameIsOver]]=0,0,IF(Table2[[#This Row],[ActualWinner]]=Table2[[#This Row],[HomeTeam]], 1, 0))</f>
        <v>0</v>
      </c>
      <c r="AM645" s="2">
        <f>IF(Table2[[#This Row],[GameIsOver]]=0,0,IF(Table2[[#This Row],[ActualWinner]]=Table2[[#This Row],[AwayTeam]], 1, 0))</f>
        <v>0</v>
      </c>
      <c r="AN645" s="2"/>
    </row>
    <row r="646" spans="1:40"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c r="AK646" s="2"/>
      <c r="AL646" s="2">
        <f>IF(Table2[[#This Row],[GameIsOver]]=0,0,IF(Table2[[#This Row],[ActualWinner]]=Table2[[#This Row],[HomeTeam]], 1, 0))</f>
        <v>0</v>
      </c>
      <c r="AM646" s="2">
        <f>IF(Table2[[#This Row],[GameIsOver]]=0,0,IF(Table2[[#This Row],[ActualWinner]]=Table2[[#This Row],[AwayTeam]], 1, 0))</f>
        <v>0</v>
      </c>
      <c r="AN646" s="2"/>
    </row>
    <row r="647" spans="1:40"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c r="AK647" s="2"/>
      <c r="AL647" s="2">
        <f>IF(Table2[[#This Row],[GameIsOver]]=0,0,IF(Table2[[#This Row],[ActualWinner]]=Table2[[#This Row],[HomeTeam]], 1, 0))</f>
        <v>0</v>
      </c>
      <c r="AM647" s="2">
        <f>IF(Table2[[#This Row],[GameIsOver]]=0,0,IF(Table2[[#This Row],[ActualWinner]]=Table2[[#This Row],[AwayTeam]], 1, 0))</f>
        <v>0</v>
      </c>
      <c r="AN647" s="2"/>
    </row>
    <row r="648" spans="1:40"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c r="AK648" s="2"/>
      <c r="AL648" s="2">
        <f>IF(Table2[[#This Row],[GameIsOver]]=0,0,IF(Table2[[#This Row],[ActualWinner]]=Table2[[#This Row],[HomeTeam]], 1, 0))</f>
        <v>0</v>
      </c>
      <c r="AM648" s="2">
        <f>IF(Table2[[#This Row],[GameIsOver]]=0,0,IF(Table2[[#This Row],[ActualWinner]]=Table2[[#This Row],[AwayTeam]], 1, 0))</f>
        <v>0</v>
      </c>
      <c r="AN648" s="2"/>
    </row>
    <row r="649" spans="1:40"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c r="AK649" s="2"/>
      <c r="AL649" s="2">
        <f>IF(Table2[[#This Row],[GameIsOver]]=0,0,IF(Table2[[#This Row],[ActualWinner]]=Table2[[#This Row],[HomeTeam]], 1, 0))</f>
        <v>0</v>
      </c>
      <c r="AM649" s="2">
        <f>IF(Table2[[#This Row],[GameIsOver]]=0,0,IF(Table2[[#This Row],[ActualWinner]]=Table2[[#This Row],[AwayTeam]], 1, 0))</f>
        <v>0</v>
      </c>
      <c r="AN649" s="2"/>
    </row>
    <row r="650" spans="1:40"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c r="AK650" s="2"/>
      <c r="AL650" s="2">
        <f>IF(Table2[[#This Row],[GameIsOver]]=0,0,IF(Table2[[#This Row],[ActualWinner]]=Table2[[#This Row],[HomeTeam]], 1, 0))</f>
        <v>0</v>
      </c>
      <c r="AM650" s="2">
        <f>IF(Table2[[#This Row],[GameIsOver]]=0,0,IF(Table2[[#This Row],[ActualWinner]]=Table2[[#This Row],[AwayTeam]], 1, 0))</f>
        <v>0</v>
      </c>
      <c r="AN650" s="2"/>
    </row>
    <row r="651" spans="1:40"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c r="AK651" s="2"/>
      <c r="AL651" s="2">
        <f>IF(Table2[[#This Row],[GameIsOver]]=0,0,IF(Table2[[#This Row],[ActualWinner]]=Table2[[#This Row],[HomeTeam]], 1, 0))</f>
        <v>0</v>
      </c>
      <c r="AM651" s="2">
        <f>IF(Table2[[#This Row],[GameIsOver]]=0,0,IF(Table2[[#This Row],[ActualWinner]]=Table2[[#This Row],[AwayTeam]], 1, 0))</f>
        <v>0</v>
      </c>
      <c r="AN651" s="2"/>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Row],[HomeTeam]], 1, 0))</f>
        <v>0</v>
      </c>
      <c r="AM652" s="2">
        <f>IF(Table2[[#This Row],[GameIsOver]]=0,0,IF(Table2[[#This Row],[ActualWinner]]=Table2[[#This Row],[AwayTeam]],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Row],[HomeTeam]], 1, 0))</f>
        <v>0</v>
      </c>
      <c r="AM653" s="2">
        <f>IF(Table2[[#This Row],[GameIsOver]]=0,0,IF(Table2[[#This Row],[ActualWinner]]=Table2[[#This Row],[AwayTeam]],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Row],[HomeTeam]], 1, 0))</f>
        <v>0</v>
      </c>
      <c r="AM654" s="2">
        <f>IF(Table2[[#This Row],[GameIsOver]]=0,0,IF(Table2[[#This Row],[ActualWinner]]=Table2[[#This Row],[AwayTeam]],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Row],[HomeTeam]], 1, 0))</f>
        <v>0</v>
      </c>
      <c r="AM655" s="2">
        <f>IF(Table2[[#This Row],[GameIsOver]]=0,0,IF(Table2[[#This Row],[ActualWinner]]=Table2[[#This Row],[AwayTeam]],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Row],[HomeTeam]], 1, 0))</f>
        <v>0</v>
      </c>
      <c r="AM656" s="2">
        <f>IF(Table2[[#This Row],[GameIsOver]]=0,0,IF(Table2[[#This Row],[ActualWinner]]=Table2[[#This Row],[AwayTeam]],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Row],[HomeTeam]], 1, 0))</f>
        <v>0</v>
      </c>
      <c r="AM657" s="2">
        <f>IF(Table2[[#This Row],[GameIsOver]]=0,0,IF(Table2[[#This Row],[ActualWinner]]=Table2[[#This Row],[AwayTeam]],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Row],[HomeTeam]], 1, 0))</f>
        <v>0</v>
      </c>
      <c r="AM658" s="2">
        <f>IF(Table2[[#This Row],[GameIsOver]]=0,0,IF(Table2[[#This Row],[ActualWinner]]=Table2[[#This Row],[AwayTeam]],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Row],[HomeTeam]], 1, 0))</f>
        <v>0</v>
      </c>
      <c r="AM659" s="2">
        <f>IF(Table2[[#This Row],[GameIsOver]]=0,0,IF(Table2[[#This Row],[ActualWinner]]=Table2[[#This Row],[AwayTeam]],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Row],[HomeTeam]], 1, 0))</f>
        <v>0</v>
      </c>
      <c r="AM660" s="2">
        <f>IF(Table2[[#This Row],[GameIsOver]]=0,0,IF(Table2[[#This Row],[ActualWinner]]=Table2[[#This Row],[AwayTeam]],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Row],[HomeTeam]], 1, 0))</f>
        <v>0</v>
      </c>
      <c r="AM661" s="2">
        <f>IF(Table2[[#This Row],[GameIsOver]]=0,0,IF(Table2[[#This Row],[ActualWinner]]=Table2[[#This Row],[AwayTeam]],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Row],[HomeTeam]], 1, 0))</f>
        <v>0</v>
      </c>
      <c r="AM662" s="2">
        <f>IF(Table2[[#This Row],[GameIsOver]]=0,0,IF(Table2[[#This Row],[ActualWinner]]=Table2[[#This Row],[AwayTeam]],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Row],[HomeTeam]], 1, 0))</f>
        <v>0</v>
      </c>
      <c r="AM663" s="2">
        <f>IF(Table2[[#This Row],[GameIsOver]]=0,0,IF(Table2[[#This Row],[ActualWinner]]=Table2[[#This Row],[AwayTeam]],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Row],[HomeTeam]], 1, 0))</f>
        <v>0</v>
      </c>
      <c r="AM664" s="2">
        <f>IF(Table2[[#This Row],[GameIsOver]]=0,0,IF(Table2[[#This Row],[ActualWinner]]=Table2[[#This Row],[AwayTeam]],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Row],[HomeTeam]], 1, 0))</f>
        <v>0</v>
      </c>
      <c r="AM665" s="2">
        <f>IF(Table2[[#This Row],[GameIsOver]]=0,0,IF(Table2[[#This Row],[ActualWinner]]=Table2[[#This Row],[AwayTeam]],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Row],[HomeTeam]], 1, 0))</f>
        <v>0</v>
      </c>
      <c r="AM666" s="2">
        <f>IF(Table2[[#This Row],[GameIsOver]]=0,0,IF(Table2[[#This Row],[ActualWinner]]=Table2[[#This Row],[AwayTeam]],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Row],[HomeTeam]], 1, 0))</f>
        <v>0</v>
      </c>
      <c r="AM667" s="2">
        <f>IF(Table2[[#This Row],[GameIsOver]]=0,0,IF(Table2[[#This Row],[ActualWinner]]=Table2[[#This Row],[AwayTeam]],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Row],[HomeTeam]], 1, 0))</f>
        <v>0</v>
      </c>
      <c r="AM668" s="2">
        <f>IF(Table2[[#This Row],[GameIsOver]]=0,0,IF(Table2[[#This Row],[ActualWinner]]=Table2[[#This Row],[AwayTeam]],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Row],[HomeTeam]], 1, 0))</f>
        <v>0</v>
      </c>
      <c r="AM669" s="2">
        <f>IF(Table2[[#This Row],[GameIsOver]]=0,0,IF(Table2[[#This Row],[ActualWinner]]=Table2[[#This Row],[AwayTeam]],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Row],[HomeTeam]], 1, 0))</f>
        <v>0</v>
      </c>
      <c r="AM670" s="2">
        <f>IF(Table2[[#This Row],[GameIsOver]]=0,0,IF(Table2[[#This Row],[ActualWinner]]=Table2[[#This Row],[AwayTeam]],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Row],[HomeTeam]], 1, 0))</f>
        <v>0</v>
      </c>
      <c r="AM671" s="2">
        <f>IF(Table2[[#This Row],[GameIsOver]]=0,0,IF(Table2[[#This Row],[ActualWinner]]=Table2[[#This Row],[AwayTeam]],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Row],[HomeTeam]], 1, 0))</f>
        <v>0</v>
      </c>
      <c r="AM672" s="2">
        <f>IF(Table2[[#This Row],[GameIsOver]]=0,0,IF(Table2[[#This Row],[ActualWinner]]=Table2[[#This Row],[AwayTeam]],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Row],[HomeTeam]], 1, 0))</f>
        <v>0</v>
      </c>
      <c r="AM673" s="2">
        <f>IF(Table2[[#This Row],[GameIsOver]]=0,0,IF(Table2[[#This Row],[ActualWinner]]=Table2[[#This Row],[AwayTeam]],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Row],[HomeTeam]], 1, 0))</f>
        <v>0</v>
      </c>
      <c r="AM674" s="2">
        <f>IF(Table2[[#This Row],[GameIsOver]]=0,0,IF(Table2[[#This Row],[ActualWinner]]=Table2[[#This Row],[AwayTeam]],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Row],[HomeTeam]], 1, 0))</f>
        <v>0</v>
      </c>
      <c r="AM675" s="2">
        <f>IF(Table2[[#This Row],[GameIsOver]]=0,0,IF(Table2[[#This Row],[ActualWinner]]=Table2[[#This Row],[AwayTeam]],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Row],[HomeTeam]], 1, 0))</f>
        <v>0</v>
      </c>
      <c r="AM676" s="2">
        <f>IF(Table2[[#This Row],[GameIsOver]]=0,0,IF(Table2[[#This Row],[ActualWinner]]=Table2[[#This Row],[AwayTeam]],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Row],[HomeTeam]], 1, 0))</f>
        <v>0</v>
      </c>
      <c r="AM677" s="2">
        <f>IF(Table2[[#This Row],[GameIsOver]]=0,0,IF(Table2[[#This Row],[ActualWinner]]=Table2[[#This Row],[AwayTeam]],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Row],[HomeTeam]], 1, 0))</f>
        <v>0</v>
      </c>
      <c r="AM678" s="2">
        <f>IF(Table2[[#This Row],[GameIsOver]]=0,0,IF(Table2[[#This Row],[ActualWinner]]=Table2[[#This Row],[AwayTeam]],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Row],[HomeTeam]], 1, 0))</f>
        <v>0</v>
      </c>
      <c r="AM679" s="2">
        <f>IF(Table2[[#This Row],[GameIsOver]]=0,0,IF(Table2[[#This Row],[ActualWinner]]=Table2[[#This Row],[AwayTeam]],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Row],[HomeTeam]], 1, 0))</f>
        <v>0</v>
      </c>
      <c r="AM680" s="2">
        <f>IF(Table2[[#This Row],[GameIsOver]]=0,0,IF(Table2[[#This Row],[ActualWinner]]=Table2[[#This Row],[AwayTeam]],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Row],[HomeTeam]], 1, 0))</f>
        <v>0</v>
      </c>
      <c r="AM681" s="2">
        <f>IF(Table2[[#This Row],[GameIsOver]]=0,0,IF(Table2[[#This Row],[ActualWinner]]=Table2[[#This Row],[AwayTeam]],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Row],[HomeTeam]], 1, 0))</f>
        <v>0</v>
      </c>
      <c r="AM682" s="2">
        <f>IF(Table2[[#This Row],[GameIsOver]]=0,0,IF(Table2[[#This Row],[ActualWinner]]=Table2[[#This Row],[AwayTeam]],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Row],[HomeTeam]], 1, 0))</f>
        <v>0</v>
      </c>
      <c r="AM683" s="2">
        <f>IF(Table2[[#This Row],[GameIsOver]]=0,0,IF(Table2[[#This Row],[ActualWinner]]=Table2[[#This Row],[AwayTeam]],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Row],[HomeTeam]], 1, 0))</f>
        <v>0</v>
      </c>
      <c r="AM684" s="2">
        <f>IF(Table2[[#This Row],[GameIsOver]]=0,0,IF(Table2[[#This Row],[ActualWinner]]=Table2[[#This Row],[AwayTeam]],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Row],[HomeTeam]], 1, 0))</f>
        <v>0</v>
      </c>
      <c r="AM685" s="2">
        <f>IF(Table2[[#This Row],[GameIsOver]]=0,0,IF(Table2[[#This Row],[ActualWinner]]=Table2[[#This Row],[AwayTeam]],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Row],[HomeTeam]], 1, 0))</f>
        <v>0</v>
      </c>
      <c r="AM686" s="2">
        <f>IF(Table2[[#This Row],[GameIsOver]]=0,0,IF(Table2[[#This Row],[ActualWinner]]=Table2[[#This Row],[AwayTeam]],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Row],[HomeTeam]], 1, 0))</f>
        <v>0</v>
      </c>
      <c r="AM687" s="2">
        <f>IF(Table2[[#This Row],[GameIsOver]]=0,0,IF(Table2[[#This Row],[ActualWinner]]=Table2[[#This Row],[AwayTeam]],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Row],[HomeTeam]], 1, 0))</f>
        <v>0</v>
      </c>
      <c r="AM688" s="2">
        <f>IF(Table2[[#This Row],[GameIsOver]]=0,0,IF(Table2[[#This Row],[ActualWinner]]=Table2[[#This Row],[AwayTeam]],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Row],[HomeTeam]], 1, 0))</f>
        <v>0</v>
      </c>
      <c r="AM689" s="2">
        <f>IF(Table2[[#This Row],[GameIsOver]]=0,0,IF(Table2[[#This Row],[ActualWinner]]=Table2[[#This Row],[AwayTeam]],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Row],[HomeTeam]], 1, 0))</f>
        <v>0</v>
      </c>
      <c r="AM690" s="2">
        <f>IF(Table2[[#This Row],[GameIsOver]]=0,0,IF(Table2[[#This Row],[ActualWinner]]=Table2[[#This Row],[AwayTeam]],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Row],[HomeTeam]], 1, 0))</f>
        <v>0</v>
      </c>
      <c r="AM691" s="2">
        <f>IF(Table2[[#This Row],[GameIsOver]]=0,0,IF(Table2[[#This Row],[ActualWinner]]=Table2[[#This Row],[AwayTeam]],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Row],[HomeTeam]], 1, 0))</f>
        <v>0</v>
      </c>
      <c r="AM692" s="2">
        <f>IF(Table2[[#This Row],[GameIsOver]]=0,0,IF(Table2[[#This Row],[ActualWinner]]=Table2[[#This Row],[AwayTeam]],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Row],[HomeTeam]], 1, 0))</f>
        <v>0</v>
      </c>
      <c r="AM693" s="2">
        <f>IF(Table2[[#This Row],[GameIsOver]]=0,0,IF(Table2[[#This Row],[ActualWinner]]=Table2[[#This Row],[AwayTeam]],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Row],[HomeTeam]], 1, 0))</f>
        <v>0</v>
      </c>
      <c r="AM694" s="2">
        <f>IF(Table2[[#This Row],[GameIsOver]]=0,0,IF(Table2[[#This Row],[ActualWinner]]=Table2[[#This Row],[AwayTeam]],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Row],[HomeTeam]], 1, 0))</f>
        <v>0</v>
      </c>
      <c r="AM695" s="2">
        <f>IF(Table2[[#This Row],[GameIsOver]]=0,0,IF(Table2[[#This Row],[ActualWinner]]=Table2[[#This Row],[AwayTeam]],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Row],[HomeTeam]], 1, 0))</f>
        <v>0</v>
      </c>
      <c r="AM696" s="2">
        <f>IF(Table2[[#This Row],[GameIsOver]]=0,0,IF(Table2[[#This Row],[ActualWinner]]=Table2[[#This Row],[AwayTeam]],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Row],[HomeTeam]], 1, 0))</f>
        <v>0</v>
      </c>
      <c r="AM697" s="2">
        <f>IF(Table2[[#This Row],[GameIsOver]]=0,0,IF(Table2[[#This Row],[ActualWinner]]=Table2[[#This Row],[AwayTeam]],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Row],[HomeTeam]], 1, 0))</f>
        <v>0</v>
      </c>
      <c r="AM698" s="2">
        <f>IF(Table2[[#This Row],[GameIsOver]]=0,0,IF(Table2[[#This Row],[ActualWinner]]=Table2[[#This Row],[AwayTeam]],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Row],[HomeTeam]], 1, 0))</f>
        <v>0</v>
      </c>
      <c r="AM699" s="2">
        <f>IF(Table2[[#This Row],[GameIsOver]]=0,0,IF(Table2[[#This Row],[ActualWinner]]=Table2[[#This Row],[AwayTeam]],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Row],[HomeTeam]], 1, 0))</f>
        <v>0</v>
      </c>
      <c r="AM700" s="2">
        <f>IF(Table2[[#This Row],[GameIsOver]]=0,0,IF(Table2[[#This Row],[ActualWinner]]=Table2[[#This Row],[AwayTeam]],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Row],[HomeTeam]], 1, 0))</f>
        <v>0</v>
      </c>
      <c r="AM701" s="2">
        <f>IF(Table2[[#This Row],[GameIsOver]]=0,0,IF(Table2[[#This Row],[ActualWinner]]=Table2[[#This Row],[AwayTeam]],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Row],[HomeTeam]], 1, 0))</f>
        <v>0</v>
      </c>
      <c r="AM702" s="2">
        <f>IF(Table2[[#This Row],[GameIsOver]]=0,0,IF(Table2[[#This Row],[ActualWinner]]=Table2[[#This Row],[AwayTeam]],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Row],[HomeTeam]], 1, 0))</f>
        <v>0</v>
      </c>
      <c r="AM703" s="2">
        <f>IF(Table2[[#This Row],[GameIsOver]]=0,0,IF(Table2[[#This Row],[ActualWinner]]=Table2[[#This Row],[AwayTeam]],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Row],[HomeTeam]], 1, 0))</f>
        <v>0</v>
      </c>
      <c r="AM704" s="2">
        <f>IF(Table2[[#This Row],[GameIsOver]]=0,0,IF(Table2[[#This Row],[ActualWinner]]=Table2[[#This Row],[AwayTeam]],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Row],[HomeTeam]], 1, 0))</f>
        <v>0</v>
      </c>
      <c r="AM705" s="2">
        <f>IF(Table2[[#This Row],[GameIsOver]]=0,0,IF(Table2[[#This Row],[ActualWinner]]=Table2[[#This Row],[AwayTeam]],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Row],[HomeTeam]], 1, 0))</f>
        <v>0</v>
      </c>
      <c r="AM706" s="2">
        <f>IF(Table2[[#This Row],[GameIsOver]]=0,0,IF(Table2[[#This Row],[ActualWinner]]=Table2[[#This Row],[AwayTeam]],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Row],[HomeTeam]], 1, 0))</f>
        <v>0</v>
      </c>
      <c r="AM707" s="2">
        <f>IF(Table2[[#This Row],[GameIsOver]]=0,0,IF(Table2[[#This Row],[ActualWinner]]=Table2[[#This Row],[AwayTeam]],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Row],[HomeTeam]], 1, 0))</f>
        <v>0</v>
      </c>
      <c r="AM708" s="2">
        <f>IF(Table2[[#This Row],[GameIsOver]]=0,0,IF(Table2[[#This Row],[ActualWinner]]=Table2[[#This Row],[AwayTeam]],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Row],[HomeTeam]], 1, 0))</f>
        <v>0</v>
      </c>
      <c r="AM709" s="2">
        <f>IF(Table2[[#This Row],[GameIsOver]]=0,0,IF(Table2[[#This Row],[ActualWinner]]=Table2[[#This Row],[AwayTeam]],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Row],[HomeTeam]], 1, 0))</f>
        <v>0</v>
      </c>
      <c r="AM710" s="2">
        <f>IF(Table2[[#This Row],[GameIsOver]]=0,0,IF(Table2[[#This Row],[ActualWinner]]=Table2[[#This Row],[AwayTeam]],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Row],[HomeTeam]], 1, 0))</f>
        <v>0</v>
      </c>
      <c r="AM711" s="2">
        <f>IF(Table2[[#This Row],[GameIsOver]]=0,0,IF(Table2[[#This Row],[ActualWinner]]=Table2[[#This Row],[AwayTeam]],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Row],[HomeTeam]], 1, 0))</f>
        <v>0</v>
      </c>
      <c r="AM712" s="2">
        <f>IF(Table2[[#This Row],[GameIsOver]]=0,0,IF(Table2[[#This Row],[ActualWinner]]=Table2[[#This Row],[AwayTeam]],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Row],[HomeTeam]], 1, 0))</f>
        <v>0</v>
      </c>
      <c r="AM713" s="2">
        <f>IF(Table2[[#This Row],[GameIsOver]]=0,0,IF(Table2[[#This Row],[ActualWinner]]=Table2[[#This Row],[AwayTeam]],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Row],[HomeTeam]], 1, 0))</f>
        <v>0</v>
      </c>
      <c r="AM714" s="2">
        <f>IF(Table2[[#This Row],[GameIsOver]]=0,0,IF(Table2[[#This Row],[ActualWinner]]=Table2[[#This Row],[AwayTeam]],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Row],[HomeTeam]], 1, 0))</f>
        <v>0</v>
      </c>
      <c r="AM715" s="2">
        <f>IF(Table2[[#This Row],[GameIsOver]]=0,0,IF(Table2[[#This Row],[ActualWinner]]=Table2[[#This Row],[AwayTeam]],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Row],[HomeTeam]], 1, 0))</f>
        <v>0</v>
      </c>
      <c r="AM716" s="2">
        <f>IF(Table2[[#This Row],[GameIsOver]]=0,0,IF(Table2[[#This Row],[ActualWinner]]=Table2[[#This Row],[AwayTeam]],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Row],[HomeTeam]], 1, 0))</f>
        <v>0</v>
      </c>
      <c r="AM717" s="2">
        <f>IF(Table2[[#This Row],[GameIsOver]]=0,0,IF(Table2[[#This Row],[ActualWinner]]=Table2[[#This Row],[AwayTeam]],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Row],[HomeTeam]], 1, 0))</f>
        <v>0</v>
      </c>
      <c r="AM718" s="2">
        <f>IF(Table2[[#This Row],[GameIsOver]]=0,0,IF(Table2[[#This Row],[ActualWinner]]=Table2[[#This Row],[AwayTeam]],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Row],[HomeTeam]], 1, 0))</f>
        <v>0</v>
      </c>
      <c r="AM719" s="2">
        <f>IF(Table2[[#This Row],[GameIsOver]]=0,0,IF(Table2[[#This Row],[ActualWinner]]=Table2[[#This Row],[AwayTeam]],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Row],[HomeTeam]], 1, 0))</f>
        <v>0</v>
      </c>
      <c r="AM720" s="2">
        <f>IF(Table2[[#This Row],[GameIsOver]]=0,0,IF(Table2[[#This Row],[ActualWinner]]=Table2[[#This Row],[AwayTeam]],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Row],[HomeTeam]], 1, 0))</f>
        <v>0</v>
      </c>
      <c r="AM721" s="2">
        <f>IF(Table2[[#This Row],[GameIsOver]]=0,0,IF(Table2[[#This Row],[ActualWinner]]=Table2[[#This Row],[AwayTeam]],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Row],[HomeTeam]], 1, 0))</f>
        <v>0</v>
      </c>
      <c r="AM722" s="2">
        <f>IF(Table2[[#This Row],[GameIsOver]]=0,0,IF(Table2[[#This Row],[ActualWinner]]=Table2[[#This Row],[AwayTeam]],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Row],[HomeTeam]], 1, 0))</f>
        <v>0</v>
      </c>
      <c r="AM723" s="2">
        <f>IF(Table2[[#This Row],[GameIsOver]]=0,0,IF(Table2[[#This Row],[ActualWinner]]=Table2[[#This Row],[AwayTeam]],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Row],[HomeTeam]], 1, 0))</f>
        <v>0</v>
      </c>
      <c r="AM724" s="2">
        <f>IF(Table2[[#This Row],[GameIsOver]]=0,0,IF(Table2[[#This Row],[ActualWinner]]=Table2[[#This Row],[AwayTeam]],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Row],[HomeTeam]], 1, 0))</f>
        <v>0</v>
      </c>
      <c r="AM725" s="2">
        <f>IF(Table2[[#This Row],[GameIsOver]]=0,0,IF(Table2[[#This Row],[ActualWinner]]=Table2[[#This Row],[AwayTeam]],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Row],[HomeTeam]], 1, 0))</f>
        <v>0</v>
      </c>
      <c r="AM726" s="2">
        <f>IF(Table2[[#This Row],[GameIsOver]]=0,0,IF(Table2[[#This Row],[ActualWinner]]=Table2[[#This Row],[AwayTeam]],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Row],[HomeTeam]], 1, 0))</f>
        <v>0</v>
      </c>
      <c r="AM727" s="2">
        <f>IF(Table2[[#This Row],[GameIsOver]]=0,0,IF(Table2[[#This Row],[ActualWinner]]=Table2[[#This Row],[AwayTeam]],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Row],[HomeTeam]], 1, 0))</f>
        <v>0</v>
      </c>
      <c r="AM728" s="2">
        <f>IF(Table2[[#This Row],[GameIsOver]]=0,0,IF(Table2[[#This Row],[ActualWinner]]=Table2[[#This Row],[AwayTeam]],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Row],[HomeTeam]], 1, 0))</f>
        <v>0</v>
      </c>
      <c r="AM729" s="2">
        <f>IF(Table2[[#This Row],[GameIsOver]]=0,0,IF(Table2[[#This Row],[ActualWinner]]=Table2[[#This Row],[AwayTeam]],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Row],[HomeTeam]], 1, 0))</f>
        <v>0</v>
      </c>
      <c r="AM730" s="2">
        <f>IF(Table2[[#This Row],[GameIsOver]]=0,0,IF(Table2[[#This Row],[ActualWinner]]=Table2[[#This Row],[AwayTeam]],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Row],[HomeTeam]], 1, 0))</f>
        <v>0</v>
      </c>
      <c r="AM731" s="2">
        <f>IF(Table2[[#This Row],[GameIsOver]]=0,0,IF(Table2[[#This Row],[ActualWinner]]=Table2[[#This Row],[AwayTeam]],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Row],[HomeTeam]], 1, 0))</f>
        <v>0</v>
      </c>
      <c r="AM732" s="2">
        <f>IF(Table2[[#This Row],[GameIsOver]]=0,0,IF(Table2[[#This Row],[ActualWinner]]=Table2[[#This Row],[AwayTeam]],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Row],[HomeTeam]], 1, 0))</f>
        <v>0</v>
      </c>
      <c r="AM733" s="2">
        <f>IF(Table2[[#This Row],[GameIsOver]]=0,0,IF(Table2[[#This Row],[ActualWinner]]=Table2[[#This Row],[AwayTeam]],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Row],[HomeTeam]], 1, 0))</f>
        <v>0</v>
      </c>
      <c r="AM734" s="2">
        <f>IF(Table2[[#This Row],[GameIsOver]]=0,0,IF(Table2[[#This Row],[ActualWinner]]=Table2[[#This Row],[AwayTeam]],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Row],[HomeTeam]], 1, 0))</f>
        <v>0</v>
      </c>
      <c r="AM735" s="2">
        <f>IF(Table2[[#This Row],[GameIsOver]]=0,0,IF(Table2[[#This Row],[ActualWinner]]=Table2[[#This Row],[AwayTeam]],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Row],[HomeTeam]], 1, 0))</f>
        <v>0</v>
      </c>
      <c r="AM736" s="2">
        <f>IF(Table2[[#This Row],[GameIsOver]]=0,0,IF(Table2[[#This Row],[ActualWinner]]=Table2[[#This Row],[AwayTeam]],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Row],[HomeTeam]], 1, 0))</f>
        <v>0</v>
      </c>
      <c r="AM737" s="2">
        <f>IF(Table2[[#This Row],[GameIsOver]]=0,0,IF(Table2[[#This Row],[ActualWinner]]=Table2[[#This Row],[AwayTeam]],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Row],[HomeTeam]], 1, 0))</f>
        <v>0</v>
      </c>
      <c r="AM738" s="2">
        <f>IF(Table2[[#This Row],[GameIsOver]]=0,0,IF(Table2[[#This Row],[ActualWinner]]=Table2[[#This Row],[AwayTeam]],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Row],[HomeTeam]], 1, 0))</f>
        <v>0</v>
      </c>
      <c r="AM739" s="2">
        <f>IF(Table2[[#This Row],[GameIsOver]]=0,0,IF(Table2[[#This Row],[ActualWinner]]=Table2[[#This Row],[AwayTeam]],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Row],[HomeTeam]], 1, 0))</f>
        <v>0</v>
      </c>
      <c r="AM740" s="2">
        <f>IF(Table2[[#This Row],[GameIsOver]]=0,0,IF(Table2[[#This Row],[ActualWinner]]=Table2[[#This Row],[AwayTeam]],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Row],[HomeTeam]], 1, 0))</f>
        <v>0</v>
      </c>
      <c r="AM741" s="2">
        <f>IF(Table2[[#This Row],[GameIsOver]]=0,0,IF(Table2[[#This Row],[ActualWinner]]=Table2[[#This Row],[AwayTeam]],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Row],[HomeTeam]], 1, 0))</f>
        <v>0</v>
      </c>
      <c r="AM742" s="2">
        <f>IF(Table2[[#This Row],[GameIsOver]]=0,0,IF(Table2[[#This Row],[ActualWinner]]=Table2[[#This Row],[AwayTeam]],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Row],[HomeTeam]], 1, 0))</f>
        <v>0</v>
      </c>
      <c r="AM743" s="2">
        <f>IF(Table2[[#This Row],[GameIsOver]]=0,0,IF(Table2[[#This Row],[ActualWinner]]=Table2[[#This Row],[AwayTeam]],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Row],[HomeTeam]], 1, 0))</f>
        <v>0</v>
      </c>
      <c r="AM744" s="2">
        <f>IF(Table2[[#This Row],[GameIsOver]]=0,0,IF(Table2[[#This Row],[ActualWinner]]=Table2[[#This Row],[AwayTeam]],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Row],[HomeTeam]], 1, 0))</f>
        <v>0</v>
      </c>
      <c r="AM745" s="2">
        <f>IF(Table2[[#This Row],[GameIsOver]]=0,0,IF(Table2[[#This Row],[ActualWinner]]=Table2[[#This Row],[AwayTeam]],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Row],[HomeTeam]], 1, 0))</f>
        <v>0</v>
      </c>
      <c r="AM746" s="2">
        <f>IF(Table2[[#This Row],[GameIsOver]]=0,0,IF(Table2[[#This Row],[ActualWinner]]=Table2[[#This Row],[AwayTeam]],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Row],[HomeTeam]], 1, 0))</f>
        <v>0</v>
      </c>
      <c r="AM747" s="2">
        <f>IF(Table2[[#This Row],[GameIsOver]]=0,0,IF(Table2[[#This Row],[ActualWinner]]=Table2[[#This Row],[AwayTeam]],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Row],[HomeTeam]], 1, 0))</f>
        <v>0</v>
      </c>
      <c r="AM748" s="2">
        <f>IF(Table2[[#This Row],[GameIsOver]]=0,0,IF(Table2[[#This Row],[ActualWinner]]=Table2[[#This Row],[AwayTeam]],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Row],[HomeTeam]], 1, 0))</f>
        <v>0</v>
      </c>
      <c r="AM749" s="2">
        <f>IF(Table2[[#This Row],[GameIsOver]]=0,0,IF(Table2[[#This Row],[ActualWinner]]=Table2[[#This Row],[AwayTeam]],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Row],[HomeTeam]], 1, 0))</f>
        <v>0</v>
      </c>
      <c r="AM750" s="2">
        <f>IF(Table2[[#This Row],[GameIsOver]]=0,0,IF(Table2[[#This Row],[ActualWinner]]=Table2[[#This Row],[AwayTeam]],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Row],[HomeTeam]], 1, 0))</f>
        <v>0</v>
      </c>
      <c r="AM751" s="2">
        <f>IF(Table2[[#This Row],[GameIsOver]]=0,0,IF(Table2[[#This Row],[ActualWinner]]=Table2[[#This Row],[AwayTeam]],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Row],[HomeTeam]], 1, 0))</f>
        <v>0</v>
      </c>
      <c r="AM752" s="2">
        <f>IF(Table2[[#This Row],[GameIsOver]]=0,0,IF(Table2[[#This Row],[ActualWinner]]=Table2[[#This Row],[AwayTeam]],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Row],[HomeTeam]], 1, 0))</f>
        <v>0</v>
      </c>
      <c r="AM753" s="2">
        <f>IF(Table2[[#This Row],[GameIsOver]]=0,0,IF(Table2[[#This Row],[ActualWinner]]=Table2[[#This Row],[AwayTeam]],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Row],[HomeTeam]], 1, 0))</f>
        <v>0</v>
      </c>
      <c r="AM754" s="2">
        <f>IF(Table2[[#This Row],[GameIsOver]]=0,0,IF(Table2[[#This Row],[ActualWinner]]=Table2[[#This Row],[AwayTeam]],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Row],[HomeTeam]], 1, 0))</f>
        <v>0</v>
      </c>
      <c r="AM755" s="2">
        <f>IF(Table2[[#This Row],[GameIsOver]]=0,0,IF(Table2[[#This Row],[ActualWinner]]=Table2[[#This Row],[AwayTeam]],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Row],[HomeTeam]], 1, 0))</f>
        <v>0</v>
      </c>
      <c r="AM756" s="2">
        <f>IF(Table2[[#This Row],[GameIsOver]]=0,0,IF(Table2[[#This Row],[ActualWinner]]=Table2[[#This Row],[AwayTeam]],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Row],[HomeTeam]], 1, 0))</f>
        <v>0</v>
      </c>
      <c r="AM757" s="2">
        <f>IF(Table2[[#This Row],[GameIsOver]]=0,0,IF(Table2[[#This Row],[ActualWinner]]=Table2[[#This Row],[AwayTeam]],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Row],[HomeTeam]], 1, 0))</f>
        <v>0</v>
      </c>
      <c r="AM758" s="2">
        <f>IF(Table2[[#This Row],[GameIsOver]]=0,0,IF(Table2[[#This Row],[ActualWinner]]=Table2[[#This Row],[AwayTeam]],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Row],[HomeTeam]], 1, 0))</f>
        <v>0</v>
      </c>
      <c r="AM759" s="2">
        <f>IF(Table2[[#This Row],[GameIsOver]]=0,0,IF(Table2[[#This Row],[ActualWinner]]=Table2[[#This Row],[AwayTeam]],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Row],[HomeTeam]], 1, 0))</f>
        <v>0</v>
      </c>
      <c r="AM760" s="2">
        <f>IF(Table2[[#This Row],[GameIsOver]]=0,0,IF(Table2[[#This Row],[ActualWinner]]=Table2[[#This Row],[AwayTeam]],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Row],[HomeTeam]], 1, 0))</f>
        <v>0</v>
      </c>
      <c r="AM761" s="2">
        <f>IF(Table2[[#This Row],[GameIsOver]]=0,0,IF(Table2[[#This Row],[ActualWinner]]=Table2[[#This Row],[AwayTeam]],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Row],[HomeTeam]], 1, 0))</f>
        <v>0</v>
      </c>
      <c r="AM762" s="2">
        <f>IF(Table2[[#This Row],[GameIsOver]]=0,0,IF(Table2[[#This Row],[ActualWinner]]=Table2[[#This Row],[AwayTeam]],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Row],[HomeTeam]], 1, 0))</f>
        <v>0</v>
      </c>
      <c r="AM763" s="2">
        <f>IF(Table2[[#This Row],[GameIsOver]]=0,0,IF(Table2[[#This Row],[ActualWinner]]=Table2[[#This Row],[AwayTeam]],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Row],[HomeTeam]], 1, 0))</f>
        <v>0</v>
      </c>
      <c r="AM764" s="2">
        <f>IF(Table2[[#This Row],[GameIsOver]]=0,0,IF(Table2[[#This Row],[ActualWinner]]=Table2[[#This Row],[AwayTeam]],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Row],[HomeTeam]], 1, 0))</f>
        <v>0</v>
      </c>
      <c r="AM765" s="2">
        <f>IF(Table2[[#This Row],[GameIsOver]]=0,0,IF(Table2[[#This Row],[ActualWinner]]=Table2[[#This Row],[AwayTeam]],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Row],[HomeTeam]], 1, 0))</f>
        <v>0</v>
      </c>
      <c r="AM766" s="2">
        <f>IF(Table2[[#This Row],[GameIsOver]]=0,0,IF(Table2[[#This Row],[ActualWinner]]=Table2[[#This Row],[AwayTeam]],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Row],[HomeTeam]], 1, 0))</f>
        <v>0</v>
      </c>
      <c r="AM767" s="2">
        <f>IF(Table2[[#This Row],[GameIsOver]]=0,0,IF(Table2[[#This Row],[ActualWinner]]=Table2[[#This Row],[AwayTeam]],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Row],[HomeTeam]], 1, 0))</f>
        <v>0</v>
      </c>
      <c r="AM768" s="2">
        <f>IF(Table2[[#This Row],[GameIsOver]]=0,0,IF(Table2[[#This Row],[ActualWinner]]=Table2[[#This Row],[AwayTeam]],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Row],[HomeTeam]], 1, 0))</f>
        <v>0</v>
      </c>
      <c r="AM769" s="2">
        <f>IF(Table2[[#This Row],[GameIsOver]]=0,0,IF(Table2[[#This Row],[ActualWinner]]=Table2[[#This Row],[AwayTeam]],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Row],[HomeTeam]], 1, 0))</f>
        <v>0</v>
      </c>
      <c r="AM770" s="2">
        <f>IF(Table2[[#This Row],[GameIsOver]]=0,0,IF(Table2[[#This Row],[ActualWinner]]=Table2[[#This Row],[AwayTeam]],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Row],[HomeTeam]], 1, 0))</f>
        <v>0</v>
      </c>
      <c r="AM771" s="2">
        <f>IF(Table2[[#This Row],[GameIsOver]]=0,0,IF(Table2[[#This Row],[ActualWinner]]=Table2[[#This Row],[AwayTeam]],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Row],[HomeTeam]], 1, 0))</f>
        <v>0</v>
      </c>
      <c r="AM772" s="2">
        <f>IF(Table2[[#This Row],[GameIsOver]]=0,0,IF(Table2[[#This Row],[ActualWinner]]=Table2[[#This Row],[AwayTeam]],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Row],[HomeTeam]], 1, 0))</f>
        <v>0</v>
      </c>
      <c r="AM773" s="2">
        <f>IF(Table2[[#This Row],[GameIsOver]]=0,0,IF(Table2[[#This Row],[ActualWinner]]=Table2[[#This Row],[AwayTeam]],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Row],[HomeTeam]], 1, 0))</f>
        <v>0</v>
      </c>
      <c r="AM774" s="2">
        <f>IF(Table2[[#This Row],[GameIsOver]]=0,0,IF(Table2[[#This Row],[ActualWinner]]=Table2[[#This Row],[AwayTeam]],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Row],[HomeTeam]], 1, 0))</f>
        <v>0</v>
      </c>
      <c r="AM775" s="2">
        <f>IF(Table2[[#This Row],[GameIsOver]]=0,0,IF(Table2[[#This Row],[ActualWinner]]=Table2[[#This Row],[AwayTeam]],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Row],[HomeTeam]], 1, 0))</f>
        <v>0</v>
      </c>
      <c r="AM776" s="2">
        <f>IF(Table2[[#This Row],[GameIsOver]]=0,0,IF(Table2[[#This Row],[ActualWinner]]=Table2[[#This Row],[AwayTeam]],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Row],[HomeTeam]], 1, 0))</f>
        <v>0</v>
      </c>
      <c r="AM777" s="2">
        <f>IF(Table2[[#This Row],[GameIsOver]]=0,0,IF(Table2[[#This Row],[ActualWinner]]=Table2[[#This Row],[AwayTeam]],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Row],[HomeTeam]], 1, 0))</f>
        <v>0</v>
      </c>
      <c r="AM778" s="2">
        <f>IF(Table2[[#This Row],[GameIsOver]]=0,0,IF(Table2[[#This Row],[ActualWinner]]=Table2[[#This Row],[AwayTeam]],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Row],[HomeTeam]], 1, 0))</f>
        <v>0</v>
      </c>
      <c r="AM779" s="2">
        <f>IF(Table2[[#This Row],[GameIsOver]]=0,0,IF(Table2[[#This Row],[ActualWinner]]=Table2[[#This Row],[AwayTeam]],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Row],[HomeTeam]], 1, 0))</f>
        <v>0</v>
      </c>
      <c r="AM780" s="2">
        <f>IF(Table2[[#This Row],[GameIsOver]]=0,0,IF(Table2[[#This Row],[ActualWinner]]=Table2[[#This Row],[AwayTeam]],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Row],[HomeTeam]], 1, 0))</f>
        <v>0</v>
      </c>
      <c r="AM781" s="2">
        <f>IF(Table2[[#This Row],[GameIsOver]]=0,0,IF(Table2[[#This Row],[ActualWinner]]=Table2[[#This Row],[AwayTeam]],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Row],[HomeTeam]], 1, 0))</f>
        <v>0</v>
      </c>
      <c r="AM782" s="2">
        <f>IF(Table2[[#This Row],[GameIsOver]]=0,0,IF(Table2[[#This Row],[ActualWinner]]=Table2[[#This Row],[AwayTeam]],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Row],[HomeTeam]], 1, 0))</f>
        <v>0</v>
      </c>
      <c r="AM783" s="2">
        <f>IF(Table2[[#This Row],[GameIsOver]]=0,0,IF(Table2[[#This Row],[ActualWinner]]=Table2[[#This Row],[AwayTeam]],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Row],[HomeTeam]], 1, 0))</f>
        <v>0</v>
      </c>
      <c r="AM784" s="2">
        <f>IF(Table2[[#This Row],[GameIsOver]]=0,0,IF(Table2[[#This Row],[ActualWinner]]=Table2[[#This Row],[AwayTeam]],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Row],[HomeTeam]], 1, 0))</f>
        <v>0</v>
      </c>
      <c r="AM785" s="2">
        <f>IF(Table2[[#This Row],[GameIsOver]]=0,0,IF(Table2[[#This Row],[ActualWinner]]=Table2[[#This Row],[AwayTeam]],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Row],[HomeTeam]], 1, 0))</f>
        <v>0</v>
      </c>
      <c r="AM786" s="2">
        <f>IF(Table2[[#This Row],[GameIsOver]]=0,0,IF(Table2[[#This Row],[ActualWinner]]=Table2[[#This Row],[AwayTeam]],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Row],[HomeTeam]], 1, 0))</f>
        <v>0</v>
      </c>
      <c r="AM787" s="2">
        <f>IF(Table2[[#This Row],[GameIsOver]]=0,0,IF(Table2[[#This Row],[ActualWinner]]=Table2[[#This Row],[AwayTeam]],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Row],[HomeTeam]], 1, 0))</f>
        <v>0</v>
      </c>
      <c r="AM788" s="2">
        <f>IF(Table2[[#This Row],[GameIsOver]]=0,0,IF(Table2[[#This Row],[ActualWinner]]=Table2[[#This Row],[AwayTeam]],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Row],[HomeTeam]], 1, 0))</f>
        <v>0</v>
      </c>
      <c r="AM789" s="2">
        <f>IF(Table2[[#This Row],[GameIsOver]]=0,0,IF(Table2[[#This Row],[ActualWinner]]=Table2[[#This Row],[AwayTeam]],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Row],[HomeTeam]], 1, 0))</f>
        <v>0</v>
      </c>
      <c r="AM790" s="2">
        <f>IF(Table2[[#This Row],[GameIsOver]]=0,0,IF(Table2[[#This Row],[ActualWinner]]=Table2[[#This Row],[AwayTeam]],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Row],[HomeTeam]], 1, 0))</f>
        <v>0</v>
      </c>
      <c r="AM791" s="2">
        <f>IF(Table2[[#This Row],[GameIsOver]]=0,0,IF(Table2[[#This Row],[ActualWinner]]=Table2[[#This Row],[AwayTeam]],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Row],[HomeTeam]], 1, 0))</f>
        <v>0</v>
      </c>
      <c r="AM792" s="2">
        <f>IF(Table2[[#This Row],[GameIsOver]]=0,0,IF(Table2[[#This Row],[ActualWinner]]=Table2[[#This Row],[AwayTeam]],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Row],[HomeTeam]], 1, 0))</f>
        <v>0</v>
      </c>
      <c r="AM793" s="2">
        <f>IF(Table2[[#This Row],[GameIsOver]]=0,0,IF(Table2[[#This Row],[ActualWinner]]=Table2[[#This Row],[AwayTeam]],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Row],[HomeTeam]], 1, 0))</f>
        <v>0</v>
      </c>
      <c r="AM794" s="2">
        <f>IF(Table2[[#This Row],[GameIsOver]]=0,0,IF(Table2[[#This Row],[ActualWinner]]=Table2[[#This Row],[AwayTeam]],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Row],[HomeTeam]], 1, 0))</f>
        <v>0</v>
      </c>
      <c r="AM795" s="2">
        <f>IF(Table2[[#This Row],[GameIsOver]]=0,0,IF(Table2[[#This Row],[ActualWinner]]=Table2[[#This Row],[AwayTeam]],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Row],[HomeTeam]], 1, 0))</f>
        <v>0</v>
      </c>
      <c r="AM796" s="2">
        <f>IF(Table2[[#This Row],[GameIsOver]]=0,0,IF(Table2[[#This Row],[ActualWinner]]=Table2[[#This Row],[AwayTeam]],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Row],[HomeTeam]], 1, 0))</f>
        <v>0</v>
      </c>
      <c r="AM797" s="2">
        <f>IF(Table2[[#This Row],[GameIsOver]]=0,0,IF(Table2[[#This Row],[ActualWinner]]=Table2[[#This Row],[AwayTeam]],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Row],[HomeTeam]], 1, 0))</f>
        <v>0</v>
      </c>
      <c r="AM798" s="2">
        <f>IF(Table2[[#This Row],[GameIsOver]]=0,0,IF(Table2[[#This Row],[ActualWinner]]=Table2[[#This Row],[AwayTeam]],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Row],[HomeTeam]], 1, 0))</f>
        <v>0</v>
      </c>
      <c r="AM799" s="2">
        <f>IF(Table2[[#This Row],[GameIsOver]]=0,0,IF(Table2[[#This Row],[ActualWinner]]=Table2[[#This Row],[AwayTeam]],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Row],[HomeTeam]], 1, 0))</f>
        <v>0</v>
      </c>
      <c r="AM800" s="2">
        <f>IF(Table2[[#This Row],[GameIsOver]]=0,0,IF(Table2[[#This Row],[ActualWinner]]=Table2[[#This Row],[AwayTeam]],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Row],[HomeTeam]], 1, 0))</f>
        <v>0</v>
      </c>
      <c r="AM801" s="2">
        <f>IF(Table2[[#This Row],[GameIsOver]]=0,0,IF(Table2[[#This Row],[ActualWinner]]=Table2[[#This Row],[AwayTeam]],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Row],[HomeTeam]], 1, 0))</f>
        <v>0</v>
      </c>
      <c r="AM802" s="2">
        <f>IF(Table2[[#This Row],[GameIsOver]]=0,0,IF(Table2[[#This Row],[ActualWinner]]=Table2[[#This Row],[AwayTeam]],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Row],[HomeTeam]], 1, 0))</f>
        <v>0</v>
      </c>
      <c r="AM803" s="2">
        <f>IF(Table2[[#This Row],[GameIsOver]]=0,0,IF(Table2[[#This Row],[ActualWinner]]=Table2[[#This Row],[AwayTeam]],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Row],[HomeTeam]], 1, 0))</f>
        <v>0</v>
      </c>
      <c r="AM804" s="2">
        <f>IF(Table2[[#This Row],[GameIsOver]]=0,0,IF(Table2[[#This Row],[ActualWinner]]=Table2[[#This Row],[AwayTeam]],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Row],[HomeTeam]], 1, 0))</f>
        <v>0</v>
      </c>
      <c r="AM805" s="2">
        <f>IF(Table2[[#This Row],[GameIsOver]]=0,0,IF(Table2[[#This Row],[ActualWinner]]=Table2[[#This Row],[AwayTeam]],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Row],[HomeTeam]], 1, 0))</f>
        <v>0</v>
      </c>
      <c r="AM806" s="2">
        <f>IF(Table2[[#This Row],[GameIsOver]]=0,0,IF(Table2[[#This Row],[ActualWinner]]=Table2[[#This Row],[AwayTeam]],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Row],[HomeTeam]], 1, 0))</f>
        <v>0</v>
      </c>
      <c r="AM807" s="2">
        <f>IF(Table2[[#This Row],[GameIsOver]]=0,0,IF(Table2[[#This Row],[ActualWinner]]=Table2[[#This Row],[AwayTeam]],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Row],[HomeTeam]], 1, 0))</f>
        <v>0</v>
      </c>
      <c r="AM808" s="2">
        <f>IF(Table2[[#This Row],[GameIsOver]]=0,0,IF(Table2[[#This Row],[ActualWinner]]=Table2[[#This Row],[AwayTeam]],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Row],[HomeTeam]], 1, 0))</f>
        <v>0</v>
      </c>
      <c r="AM809" s="2">
        <f>IF(Table2[[#This Row],[GameIsOver]]=0,0,IF(Table2[[#This Row],[ActualWinner]]=Table2[[#This Row],[AwayTeam]],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Row],[HomeTeam]], 1, 0))</f>
        <v>0</v>
      </c>
      <c r="AM810" s="2">
        <f>IF(Table2[[#This Row],[GameIsOver]]=0,0,IF(Table2[[#This Row],[ActualWinner]]=Table2[[#This Row],[AwayTeam]],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Row],[HomeTeam]], 1, 0))</f>
        <v>0</v>
      </c>
      <c r="AM811" s="2">
        <f>IF(Table2[[#This Row],[GameIsOver]]=0,0,IF(Table2[[#This Row],[ActualWinner]]=Table2[[#This Row],[AwayTeam]],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Row],[HomeTeam]], 1, 0))</f>
        <v>0</v>
      </c>
      <c r="AM812" s="2">
        <f>IF(Table2[[#This Row],[GameIsOver]]=0,0,IF(Table2[[#This Row],[ActualWinner]]=Table2[[#This Row],[AwayTeam]],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Row],[HomeTeam]], 1, 0))</f>
        <v>0</v>
      </c>
      <c r="AM813" s="2">
        <f>IF(Table2[[#This Row],[GameIsOver]]=0,0,IF(Table2[[#This Row],[ActualWinner]]=Table2[[#This Row],[AwayTeam]],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Row],[HomeTeam]], 1, 0))</f>
        <v>0</v>
      </c>
      <c r="AM814" s="2">
        <f>IF(Table2[[#This Row],[GameIsOver]]=0,0,IF(Table2[[#This Row],[ActualWinner]]=Table2[[#This Row],[AwayTeam]],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Row],[HomeTeam]], 1, 0))</f>
        <v>0</v>
      </c>
      <c r="AM815" s="2">
        <f>IF(Table2[[#This Row],[GameIsOver]]=0,0,IF(Table2[[#This Row],[ActualWinner]]=Table2[[#This Row],[AwayTeam]],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Row],[HomeTeam]], 1, 0))</f>
        <v>0</v>
      </c>
      <c r="AM816" s="2">
        <f>IF(Table2[[#This Row],[GameIsOver]]=0,0,IF(Table2[[#This Row],[ActualWinner]]=Table2[[#This Row],[AwayTeam]],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Row],[HomeTeam]], 1, 0))</f>
        <v>0</v>
      </c>
      <c r="AM817" s="2">
        <f>IF(Table2[[#This Row],[GameIsOver]]=0,0,IF(Table2[[#This Row],[ActualWinner]]=Table2[[#This Row],[AwayTeam]],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Row],[HomeTeam]], 1, 0))</f>
        <v>0</v>
      </c>
      <c r="AM818" s="2">
        <f>IF(Table2[[#This Row],[GameIsOver]]=0,0,IF(Table2[[#This Row],[ActualWinner]]=Table2[[#This Row],[AwayTeam]],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Row],[HomeTeam]], 1, 0))</f>
        <v>0</v>
      </c>
      <c r="AM819" s="2">
        <f>IF(Table2[[#This Row],[GameIsOver]]=0,0,IF(Table2[[#This Row],[ActualWinner]]=Table2[[#This Row],[AwayTeam]],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Row],[HomeTeam]], 1, 0))</f>
        <v>0</v>
      </c>
      <c r="AM820" s="2">
        <f>IF(Table2[[#This Row],[GameIsOver]]=0,0,IF(Table2[[#This Row],[ActualWinner]]=Table2[[#This Row],[AwayTeam]],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Row],[HomeTeam]], 1, 0))</f>
        <v>0</v>
      </c>
      <c r="AM821" s="2">
        <f>IF(Table2[[#This Row],[GameIsOver]]=0,0,IF(Table2[[#This Row],[ActualWinner]]=Table2[[#This Row],[AwayTeam]],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Row],[HomeTeam]], 1, 0))</f>
        <v>0</v>
      </c>
      <c r="AM822" s="2">
        <f>IF(Table2[[#This Row],[GameIsOver]]=0,0,IF(Table2[[#This Row],[ActualWinner]]=Table2[[#This Row],[AwayTeam]],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Row],[HomeTeam]], 1, 0))</f>
        <v>0</v>
      </c>
      <c r="AM823" s="2">
        <f>IF(Table2[[#This Row],[GameIsOver]]=0,0,IF(Table2[[#This Row],[ActualWinner]]=Table2[[#This Row],[AwayTeam]],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Row],[HomeTeam]], 1, 0))</f>
        <v>0</v>
      </c>
      <c r="AM824" s="2">
        <f>IF(Table2[[#This Row],[GameIsOver]]=0,0,IF(Table2[[#This Row],[ActualWinner]]=Table2[[#This Row],[AwayTeam]],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Row],[HomeTeam]], 1, 0))</f>
        <v>0</v>
      </c>
      <c r="AM825" s="2">
        <f>IF(Table2[[#This Row],[GameIsOver]]=0,0,IF(Table2[[#This Row],[ActualWinner]]=Table2[[#This Row],[AwayTeam]],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Row],[HomeTeam]], 1, 0))</f>
        <v>0</v>
      </c>
      <c r="AM826" s="2">
        <f>IF(Table2[[#This Row],[GameIsOver]]=0,0,IF(Table2[[#This Row],[ActualWinner]]=Table2[[#This Row],[AwayTeam]],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Row],[HomeTeam]], 1, 0))</f>
        <v>0</v>
      </c>
      <c r="AM827" s="2">
        <f>IF(Table2[[#This Row],[GameIsOver]]=0,0,IF(Table2[[#This Row],[ActualWinner]]=Table2[[#This Row],[AwayTeam]],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Row],[HomeTeam]], 1, 0))</f>
        <v>0</v>
      </c>
      <c r="AM828" s="2">
        <f>IF(Table2[[#This Row],[GameIsOver]]=0,0,IF(Table2[[#This Row],[ActualWinner]]=Table2[[#This Row],[AwayTeam]],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Row],[HomeTeam]], 1, 0))</f>
        <v>0</v>
      </c>
      <c r="AM829" s="2">
        <f>IF(Table2[[#This Row],[GameIsOver]]=0,0,IF(Table2[[#This Row],[ActualWinner]]=Table2[[#This Row],[AwayTeam]],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Row],[HomeTeam]], 1, 0))</f>
        <v>0</v>
      </c>
      <c r="AM830" s="2">
        <f>IF(Table2[[#This Row],[GameIsOver]]=0,0,IF(Table2[[#This Row],[ActualWinner]]=Table2[[#This Row],[AwayTeam]],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Row],[HomeTeam]], 1, 0))</f>
        <v>0</v>
      </c>
      <c r="AM831" s="2">
        <f>IF(Table2[[#This Row],[GameIsOver]]=0,0,IF(Table2[[#This Row],[ActualWinner]]=Table2[[#This Row],[AwayTeam]],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Row],[HomeTeam]], 1, 0))</f>
        <v>0</v>
      </c>
      <c r="AM832" s="2">
        <f>IF(Table2[[#This Row],[GameIsOver]]=0,0,IF(Table2[[#This Row],[ActualWinner]]=Table2[[#This Row],[AwayTeam]],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Row],[HomeTeam]], 1, 0))</f>
        <v>0</v>
      </c>
      <c r="AM833" s="2">
        <f>IF(Table2[[#This Row],[GameIsOver]]=0,0,IF(Table2[[#This Row],[ActualWinner]]=Table2[[#This Row],[AwayTeam]],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Row],[HomeTeam]], 1, 0))</f>
        <v>0</v>
      </c>
      <c r="AM834" s="2">
        <f>IF(Table2[[#This Row],[GameIsOver]]=0,0,IF(Table2[[#This Row],[ActualWinner]]=Table2[[#This Row],[AwayTeam]],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Row],[HomeTeam]], 1, 0))</f>
        <v>0</v>
      </c>
      <c r="AM835" s="2">
        <f>IF(Table2[[#This Row],[GameIsOver]]=0,0,IF(Table2[[#This Row],[ActualWinner]]=Table2[[#This Row],[AwayTeam]],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Row],[HomeTeam]], 1, 0))</f>
        <v>0</v>
      </c>
      <c r="AM836" s="2">
        <f>IF(Table2[[#This Row],[GameIsOver]]=0,0,IF(Table2[[#This Row],[ActualWinner]]=Table2[[#This Row],[AwayTeam]],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Row],[HomeTeam]], 1, 0))</f>
        <v>0</v>
      </c>
      <c r="AM837" s="2">
        <f>IF(Table2[[#This Row],[GameIsOver]]=0,0,IF(Table2[[#This Row],[ActualWinner]]=Table2[[#This Row],[AwayTeam]],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Row],[HomeTeam]], 1, 0))</f>
        <v>0</v>
      </c>
      <c r="AM838" s="2">
        <f>IF(Table2[[#This Row],[GameIsOver]]=0,0,IF(Table2[[#This Row],[ActualWinner]]=Table2[[#This Row],[AwayTeam]],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Row],[HomeTeam]], 1, 0))</f>
        <v>0</v>
      </c>
      <c r="AM839" s="2">
        <f>IF(Table2[[#This Row],[GameIsOver]]=0,0,IF(Table2[[#This Row],[ActualWinner]]=Table2[[#This Row],[AwayTeam]],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Row],[HomeTeam]], 1, 0))</f>
        <v>0</v>
      </c>
      <c r="AM840" s="2">
        <f>IF(Table2[[#This Row],[GameIsOver]]=0,0,IF(Table2[[#This Row],[ActualWinner]]=Table2[[#This Row],[AwayTeam]],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Row],[HomeTeam]], 1, 0))</f>
        <v>0</v>
      </c>
      <c r="AM841" s="2">
        <f>IF(Table2[[#This Row],[GameIsOver]]=0,0,IF(Table2[[#This Row],[ActualWinner]]=Table2[[#This Row],[AwayTeam]],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Row],[HomeTeam]], 1, 0))</f>
        <v>0</v>
      </c>
      <c r="AM842" s="2">
        <f>IF(Table2[[#This Row],[GameIsOver]]=0,0,IF(Table2[[#This Row],[ActualWinner]]=Table2[[#This Row],[AwayTeam]],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Row],[HomeTeam]], 1, 0))</f>
        <v>0</v>
      </c>
      <c r="AM843" s="2">
        <f>IF(Table2[[#This Row],[GameIsOver]]=0,0,IF(Table2[[#This Row],[ActualWinner]]=Table2[[#This Row],[AwayTeam]],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Row],[HomeTeam]], 1, 0))</f>
        <v>0</v>
      </c>
      <c r="AM844" s="2">
        <f>IF(Table2[[#This Row],[GameIsOver]]=0,0,IF(Table2[[#This Row],[ActualWinner]]=Table2[[#This Row],[AwayTeam]],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Row],[HomeTeam]], 1, 0))</f>
        <v>0</v>
      </c>
      <c r="AM845" s="2">
        <f>IF(Table2[[#This Row],[GameIsOver]]=0,0,IF(Table2[[#This Row],[ActualWinner]]=Table2[[#This Row],[AwayTeam]],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Row],[HomeTeam]], 1, 0))</f>
        <v>0</v>
      </c>
      <c r="AM846" s="2">
        <f>IF(Table2[[#This Row],[GameIsOver]]=0,0,IF(Table2[[#This Row],[ActualWinner]]=Table2[[#This Row],[AwayTeam]],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Row],[HomeTeam]], 1, 0))</f>
        <v>0</v>
      </c>
      <c r="AM847" s="2">
        <f>IF(Table2[[#This Row],[GameIsOver]]=0,0,IF(Table2[[#This Row],[ActualWinner]]=Table2[[#This Row],[AwayTeam]],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Row],[HomeTeam]], 1, 0))</f>
        <v>0</v>
      </c>
      <c r="AM848" s="2">
        <f>IF(Table2[[#This Row],[GameIsOver]]=0,0,IF(Table2[[#This Row],[ActualWinner]]=Table2[[#This Row],[AwayTeam]],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Row],[HomeTeam]], 1, 0))</f>
        <v>0</v>
      </c>
      <c r="AM849" s="2">
        <f>IF(Table2[[#This Row],[GameIsOver]]=0,0,IF(Table2[[#This Row],[ActualWinner]]=Table2[[#This Row],[AwayTeam]],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Row],[HomeTeam]], 1, 0))</f>
        <v>0</v>
      </c>
      <c r="AM850" s="2">
        <f>IF(Table2[[#This Row],[GameIsOver]]=0,0,IF(Table2[[#This Row],[ActualWinner]]=Table2[[#This Row],[AwayTeam]],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Row],[HomeTeam]], 1, 0))</f>
        <v>0</v>
      </c>
      <c r="AM851" s="2">
        <f>IF(Table2[[#This Row],[GameIsOver]]=0,0,IF(Table2[[#This Row],[ActualWinner]]=Table2[[#This Row],[AwayTeam]],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Row],[HomeTeam]], 1, 0))</f>
        <v>0</v>
      </c>
      <c r="AM852" s="2">
        <f>IF(Table2[[#This Row],[GameIsOver]]=0,0,IF(Table2[[#This Row],[ActualWinner]]=Table2[[#This Row],[AwayTeam]],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Row],[HomeTeam]], 1, 0))</f>
        <v>0</v>
      </c>
      <c r="AM853" s="2">
        <f>IF(Table2[[#This Row],[GameIsOver]]=0,0,IF(Table2[[#This Row],[ActualWinner]]=Table2[[#This Row],[AwayTeam]],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Row],[HomeTeam]], 1, 0))</f>
        <v>0</v>
      </c>
      <c r="AM854" s="2">
        <f>IF(Table2[[#This Row],[GameIsOver]]=0,0,IF(Table2[[#This Row],[ActualWinner]]=Table2[[#This Row],[AwayTeam]],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Row],[HomeTeam]], 1, 0))</f>
        <v>0</v>
      </c>
      <c r="AM855" s="2">
        <f>IF(Table2[[#This Row],[GameIsOver]]=0,0,IF(Table2[[#This Row],[ActualWinner]]=Table2[[#This Row],[AwayTeam]],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Row],[HomeTeam]], 1, 0))</f>
        <v>0</v>
      </c>
      <c r="AM856" s="2">
        <f>IF(Table2[[#This Row],[GameIsOver]]=0,0,IF(Table2[[#This Row],[ActualWinner]]=Table2[[#This Row],[AwayTeam]],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Row],[HomeTeam]], 1, 0))</f>
        <v>0</v>
      </c>
      <c r="AM857" s="2">
        <f>IF(Table2[[#This Row],[GameIsOver]]=0,0,IF(Table2[[#This Row],[ActualWinner]]=Table2[[#This Row],[AwayTeam]],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Row],[HomeTeam]], 1, 0))</f>
        <v>0</v>
      </c>
      <c r="AM858" s="2">
        <f>IF(Table2[[#This Row],[GameIsOver]]=0,0,IF(Table2[[#This Row],[ActualWinner]]=Table2[[#This Row],[AwayTeam]],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Row],[HomeTeam]], 1, 0))</f>
        <v>0</v>
      </c>
      <c r="AM859" s="2">
        <f>IF(Table2[[#This Row],[GameIsOver]]=0,0,IF(Table2[[#This Row],[ActualWinner]]=Table2[[#This Row],[AwayTeam]],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Row],[HomeTeam]], 1, 0))</f>
        <v>0</v>
      </c>
      <c r="AM860" s="2">
        <f>IF(Table2[[#This Row],[GameIsOver]]=0,0,IF(Table2[[#This Row],[ActualWinner]]=Table2[[#This Row],[AwayTeam]],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Row],[HomeTeam]], 1, 0))</f>
        <v>0</v>
      </c>
      <c r="AM861" s="2">
        <f>IF(Table2[[#This Row],[GameIsOver]]=0,0,IF(Table2[[#This Row],[ActualWinner]]=Table2[[#This Row],[AwayTeam]],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Row],[HomeTeam]], 1, 0))</f>
        <v>0</v>
      </c>
      <c r="AM862" s="2">
        <f>IF(Table2[[#This Row],[GameIsOver]]=0,0,IF(Table2[[#This Row],[ActualWinner]]=Table2[[#This Row],[AwayTeam]],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Row],[HomeTeam]], 1, 0))</f>
        <v>0</v>
      </c>
      <c r="AM863" s="2">
        <f>IF(Table2[[#This Row],[GameIsOver]]=0,0,IF(Table2[[#This Row],[ActualWinner]]=Table2[[#This Row],[AwayTeam]],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Row],[HomeTeam]], 1, 0))</f>
        <v>0</v>
      </c>
      <c r="AM864" s="2">
        <f>IF(Table2[[#This Row],[GameIsOver]]=0,0,IF(Table2[[#This Row],[ActualWinner]]=Table2[[#This Row],[AwayTeam]],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Row],[HomeTeam]], 1, 0))</f>
        <v>0</v>
      </c>
      <c r="AM865" s="2">
        <f>IF(Table2[[#This Row],[GameIsOver]]=0,0,IF(Table2[[#This Row],[ActualWinner]]=Table2[[#This Row],[AwayTeam]],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Row],[HomeTeam]], 1, 0))</f>
        <v>0</v>
      </c>
      <c r="AM866" s="2">
        <f>IF(Table2[[#This Row],[GameIsOver]]=0,0,IF(Table2[[#This Row],[ActualWinner]]=Table2[[#This Row],[AwayTeam]],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Row],[HomeTeam]], 1, 0))</f>
        <v>0</v>
      </c>
      <c r="AM867" s="2">
        <f>IF(Table2[[#This Row],[GameIsOver]]=0,0,IF(Table2[[#This Row],[ActualWinner]]=Table2[[#This Row],[AwayTeam]],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Row],[HomeTeam]], 1, 0))</f>
        <v>0</v>
      </c>
      <c r="AM868" s="2">
        <f>IF(Table2[[#This Row],[GameIsOver]]=0,0,IF(Table2[[#This Row],[ActualWinner]]=Table2[[#This Row],[AwayTeam]],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Row],[HomeTeam]], 1, 0))</f>
        <v>0</v>
      </c>
      <c r="AM869" s="2">
        <f>IF(Table2[[#This Row],[GameIsOver]]=0,0,IF(Table2[[#This Row],[ActualWinner]]=Table2[[#This Row],[AwayTeam]],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Row],[HomeTeam]], 1, 0))</f>
        <v>0</v>
      </c>
      <c r="AM870" s="2">
        <f>IF(Table2[[#This Row],[GameIsOver]]=0,0,IF(Table2[[#This Row],[ActualWinner]]=Table2[[#This Row],[AwayTeam]],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Row],[HomeTeam]], 1, 0))</f>
        <v>0</v>
      </c>
      <c r="AM871" s="2">
        <f>IF(Table2[[#This Row],[GameIsOver]]=0,0,IF(Table2[[#This Row],[ActualWinner]]=Table2[[#This Row],[AwayTeam]],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Row],[HomeTeam]], 1, 0))</f>
        <v>0</v>
      </c>
      <c r="AM872" s="2">
        <f>IF(Table2[[#This Row],[GameIsOver]]=0,0,IF(Table2[[#This Row],[ActualWinner]]=Table2[[#This Row],[AwayTeam]],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Row],[HomeTeam]], 1, 0))</f>
        <v>0</v>
      </c>
      <c r="AM873" s="2">
        <f>IF(Table2[[#This Row],[GameIsOver]]=0,0,IF(Table2[[#This Row],[ActualWinner]]=Table2[[#This Row],[AwayTeam]],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Row],[HomeTeam]], 1, 0))</f>
        <v>0</v>
      </c>
      <c r="AM874" s="2">
        <f>IF(Table2[[#This Row],[GameIsOver]]=0,0,IF(Table2[[#This Row],[ActualWinner]]=Table2[[#This Row],[AwayTeam]],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Row],[HomeTeam]], 1, 0))</f>
        <v>0</v>
      </c>
      <c r="AM875" s="2">
        <f>IF(Table2[[#This Row],[GameIsOver]]=0,0,IF(Table2[[#This Row],[ActualWinner]]=Table2[[#This Row],[AwayTeam]],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Row],[HomeTeam]], 1, 0))</f>
        <v>0</v>
      </c>
      <c r="AM876" s="2">
        <f>IF(Table2[[#This Row],[GameIsOver]]=0,0,IF(Table2[[#This Row],[ActualWinner]]=Table2[[#This Row],[AwayTeam]],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Row],[HomeTeam]], 1, 0))</f>
        <v>0</v>
      </c>
      <c r="AM877" s="2">
        <f>IF(Table2[[#This Row],[GameIsOver]]=0,0,IF(Table2[[#This Row],[ActualWinner]]=Table2[[#This Row],[AwayTeam]],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Row],[HomeTeam]], 1, 0))</f>
        <v>0</v>
      </c>
      <c r="AM878" s="2">
        <f>IF(Table2[[#This Row],[GameIsOver]]=0,0,IF(Table2[[#This Row],[ActualWinner]]=Table2[[#This Row],[AwayTeam]],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Row],[HomeTeam]], 1, 0))</f>
        <v>0</v>
      </c>
      <c r="AM879" s="2">
        <f>IF(Table2[[#This Row],[GameIsOver]]=0,0,IF(Table2[[#This Row],[ActualWinner]]=Table2[[#This Row],[AwayTeam]],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Row],[HomeTeam]], 1, 0))</f>
        <v>0</v>
      </c>
      <c r="AM880" s="2">
        <f>IF(Table2[[#This Row],[GameIsOver]]=0,0,IF(Table2[[#This Row],[ActualWinner]]=Table2[[#This Row],[AwayTeam]],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Row],[HomeTeam]], 1, 0))</f>
        <v>0</v>
      </c>
      <c r="AM881" s="2">
        <f>IF(Table2[[#This Row],[GameIsOver]]=0,0,IF(Table2[[#This Row],[ActualWinner]]=Table2[[#This Row],[AwayTeam]],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Row],[HomeTeam]], 1, 0))</f>
        <v>0</v>
      </c>
      <c r="AM882" s="2">
        <f>IF(Table2[[#This Row],[GameIsOver]]=0,0,IF(Table2[[#This Row],[ActualWinner]]=Table2[[#This Row],[AwayTeam]],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Row],[HomeTeam]], 1, 0))</f>
        <v>0</v>
      </c>
      <c r="AM883" s="2">
        <f>IF(Table2[[#This Row],[GameIsOver]]=0,0,IF(Table2[[#This Row],[ActualWinner]]=Table2[[#This Row],[AwayTeam]],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Row],[HomeTeam]], 1, 0))</f>
        <v>0</v>
      </c>
      <c r="AM884" s="2">
        <f>IF(Table2[[#This Row],[GameIsOver]]=0,0,IF(Table2[[#This Row],[ActualWinner]]=Table2[[#This Row],[AwayTeam]],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Row],[HomeTeam]], 1, 0))</f>
        <v>0</v>
      </c>
      <c r="AM885" s="2">
        <f>IF(Table2[[#This Row],[GameIsOver]]=0,0,IF(Table2[[#This Row],[ActualWinner]]=Table2[[#This Row],[AwayTeam]],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Row],[HomeTeam]], 1, 0))</f>
        <v>0</v>
      </c>
      <c r="AM886" s="2">
        <f>IF(Table2[[#This Row],[GameIsOver]]=0,0,IF(Table2[[#This Row],[ActualWinner]]=Table2[[#This Row],[AwayTeam]],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Row],[HomeTeam]], 1, 0))</f>
        <v>0</v>
      </c>
      <c r="AM887" s="2">
        <f>IF(Table2[[#This Row],[GameIsOver]]=0,0,IF(Table2[[#This Row],[ActualWinner]]=Table2[[#This Row],[AwayTeam]],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Row],[HomeTeam]], 1, 0))</f>
        <v>0</v>
      </c>
      <c r="AM888" s="2">
        <f>IF(Table2[[#This Row],[GameIsOver]]=0,0,IF(Table2[[#This Row],[ActualWinner]]=Table2[[#This Row],[AwayTeam]],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Row],[HomeTeam]], 1, 0))</f>
        <v>0</v>
      </c>
      <c r="AM889" s="2">
        <f>IF(Table2[[#This Row],[GameIsOver]]=0,0,IF(Table2[[#This Row],[ActualWinner]]=Table2[[#This Row],[AwayTeam]],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Row],[HomeTeam]], 1, 0))</f>
        <v>0</v>
      </c>
      <c r="AM890" s="2">
        <f>IF(Table2[[#This Row],[GameIsOver]]=0,0,IF(Table2[[#This Row],[ActualWinner]]=Table2[[#This Row],[AwayTeam]],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Row],[HomeTeam]], 1, 0))</f>
        <v>0</v>
      </c>
      <c r="AM891" s="2">
        <f>IF(Table2[[#This Row],[GameIsOver]]=0,0,IF(Table2[[#This Row],[ActualWinner]]=Table2[[#This Row],[AwayTeam]],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Row],[HomeTeam]], 1, 0))</f>
        <v>0</v>
      </c>
      <c r="AM892" s="2">
        <f>IF(Table2[[#This Row],[GameIsOver]]=0,0,IF(Table2[[#This Row],[ActualWinner]]=Table2[[#This Row],[AwayTeam]],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Row],[HomeTeam]], 1, 0))</f>
        <v>0</v>
      </c>
      <c r="AM893" s="2">
        <f>IF(Table2[[#This Row],[GameIsOver]]=0,0,IF(Table2[[#This Row],[ActualWinner]]=Table2[[#This Row],[AwayTeam]],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Row],[HomeTeam]], 1, 0))</f>
        <v>0</v>
      </c>
      <c r="AM894" s="2">
        <f>IF(Table2[[#This Row],[GameIsOver]]=0,0,IF(Table2[[#This Row],[ActualWinner]]=Table2[[#This Row],[AwayTeam]],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Row],[HomeTeam]], 1, 0))</f>
        <v>0</v>
      </c>
      <c r="AM895" s="2">
        <f>IF(Table2[[#This Row],[GameIsOver]]=0,0,IF(Table2[[#This Row],[ActualWinner]]=Table2[[#This Row],[AwayTeam]],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Row],[HomeTeam]], 1, 0))</f>
        <v>0</v>
      </c>
      <c r="AM896" s="2">
        <f>IF(Table2[[#This Row],[GameIsOver]]=0,0,IF(Table2[[#This Row],[ActualWinner]]=Table2[[#This Row],[AwayTeam]],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Row],[HomeTeam]], 1, 0))</f>
        <v>0</v>
      </c>
      <c r="AM897" s="2">
        <f>IF(Table2[[#This Row],[GameIsOver]]=0,0,IF(Table2[[#This Row],[ActualWinner]]=Table2[[#This Row],[AwayTeam]],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Row],[HomeTeam]], 1, 0))</f>
        <v>0</v>
      </c>
      <c r="AM898" s="2">
        <f>IF(Table2[[#This Row],[GameIsOver]]=0,0,IF(Table2[[#This Row],[ActualWinner]]=Table2[[#This Row],[AwayTeam]],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Row],[HomeTeam]], 1, 0))</f>
        <v>0</v>
      </c>
      <c r="AM899" s="2">
        <f>IF(Table2[[#This Row],[GameIsOver]]=0,0,IF(Table2[[#This Row],[ActualWinner]]=Table2[[#This Row],[AwayTeam]],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Row],[HomeTeam]], 1, 0))</f>
        <v>0</v>
      </c>
      <c r="AM900" s="2">
        <f>IF(Table2[[#This Row],[GameIsOver]]=0,0,IF(Table2[[#This Row],[ActualWinner]]=Table2[[#This Row],[AwayTeam]],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Row],[HomeTeam]], 1, 0))</f>
        <v>0</v>
      </c>
      <c r="AM901" s="2">
        <f>IF(Table2[[#This Row],[GameIsOver]]=0,0,IF(Table2[[#This Row],[ActualWinner]]=Table2[[#This Row],[AwayTeam]],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Row],[HomeTeam]], 1, 0))</f>
        <v>0</v>
      </c>
      <c r="AM902" s="2">
        <f>IF(Table2[[#This Row],[GameIsOver]]=0,0,IF(Table2[[#This Row],[ActualWinner]]=Table2[[#This Row],[AwayTeam]],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Row],[HomeTeam]], 1, 0))</f>
        <v>0</v>
      </c>
      <c r="AM903" s="2">
        <f>IF(Table2[[#This Row],[GameIsOver]]=0,0,IF(Table2[[#This Row],[ActualWinner]]=Table2[[#This Row],[AwayTeam]],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Row],[HomeTeam]], 1, 0))</f>
        <v>0</v>
      </c>
      <c r="AM904" s="2">
        <f>IF(Table2[[#This Row],[GameIsOver]]=0,0,IF(Table2[[#This Row],[ActualWinner]]=Table2[[#This Row],[AwayTeam]],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Row],[HomeTeam]], 1, 0))</f>
        <v>0</v>
      </c>
      <c r="AM905" s="2">
        <f>IF(Table2[[#This Row],[GameIsOver]]=0,0,IF(Table2[[#This Row],[ActualWinner]]=Table2[[#This Row],[AwayTeam]],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Row],[HomeTeam]], 1, 0))</f>
        <v>0</v>
      </c>
      <c r="AM906" s="2">
        <f>IF(Table2[[#This Row],[GameIsOver]]=0,0,IF(Table2[[#This Row],[ActualWinner]]=Table2[[#This Row],[AwayTeam]],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Row],[HomeTeam]], 1, 0))</f>
        <v>0</v>
      </c>
      <c r="AM907" s="2">
        <f>IF(Table2[[#This Row],[GameIsOver]]=0,0,IF(Table2[[#This Row],[ActualWinner]]=Table2[[#This Row],[AwayTeam]],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Row],[HomeTeam]], 1, 0))</f>
        <v>0</v>
      </c>
      <c r="AM908" s="2">
        <f>IF(Table2[[#This Row],[GameIsOver]]=0,0,IF(Table2[[#This Row],[ActualWinner]]=Table2[[#This Row],[AwayTeam]],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Row],[HomeTeam]], 1, 0))</f>
        <v>0</v>
      </c>
      <c r="AM909" s="2">
        <f>IF(Table2[[#This Row],[GameIsOver]]=0,0,IF(Table2[[#This Row],[ActualWinner]]=Table2[[#This Row],[AwayTeam]],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Row],[HomeTeam]], 1, 0))</f>
        <v>0</v>
      </c>
      <c r="AM910" s="2">
        <f>IF(Table2[[#This Row],[GameIsOver]]=0,0,IF(Table2[[#This Row],[ActualWinner]]=Table2[[#This Row],[AwayTeam]],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Row],[HomeTeam]], 1, 0))</f>
        <v>0</v>
      </c>
      <c r="AM911" s="2">
        <f>IF(Table2[[#This Row],[GameIsOver]]=0,0,IF(Table2[[#This Row],[ActualWinner]]=Table2[[#This Row],[AwayTeam]],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Row],[HomeTeam]], 1, 0))</f>
        <v>0</v>
      </c>
      <c r="AM912" s="2">
        <f>IF(Table2[[#This Row],[GameIsOver]]=0,0,IF(Table2[[#This Row],[ActualWinner]]=Table2[[#This Row],[AwayTeam]],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Row],[HomeTeam]], 1, 0))</f>
        <v>0</v>
      </c>
      <c r="AM913" s="2">
        <f>IF(Table2[[#This Row],[GameIsOver]]=0,0,IF(Table2[[#This Row],[ActualWinner]]=Table2[[#This Row],[AwayTeam]],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Row],[HomeTeam]], 1, 0))</f>
        <v>0</v>
      </c>
      <c r="AM914" s="2">
        <f>IF(Table2[[#This Row],[GameIsOver]]=0,0,IF(Table2[[#This Row],[ActualWinner]]=Table2[[#This Row],[AwayTeam]],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Row],[HomeTeam]], 1, 0))</f>
        <v>0</v>
      </c>
      <c r="AM915" s="2">
        <f>IF(Table2[[#This Row],[GameIsOver]]=0,0,IF(Table2[[#This Row],[ActualWinner]]=Table2[[#This Row],[AwayTeam]],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Row],[HomeTeam]], 1, 0))</f>
        <v>0</v>
      </c>
      <c r="AM916" s="2">
        <f>IF(Table2[[#This Row],[GameIsOver]]=0,0,IF(Table2[[#This Row],[ActualWinner]]=Table2[[#This Row],[AwayTeam]],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Row],[HomeTeam]], 1, 0))</f>
        <v>0</v>
      </c>
      <c r="AM917" s="2">
        <f>IF(Table2[[#This Row],[GameIsOver]]=0,0,IF(Table2[[#This Row],[ActualWinner]]=Table2[[#This Row],[AwayTeam]],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Row],[HomeTeam]], 1, 0))</f>
        <v>0</v>
      </c>
      <c r="AM918" s="2">
        <f>IF(Table2[[#This Row],[GameIsOver]]=0,0,IF(Table2[[#This Row],[ActualWinner]]=Table2[[#This Row],[AwayTeam]],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Row],[HomeTeam]], 1, 0))</f>
        <v>0</v>
      </c>
      <c r="AM919" s="2">
        <f>IF(Table2[[#This Row],[GameIsOver]]=0,0,IF(Table2[[#This Row],[ActualWinner]]=Table2[[#This Row],[AwayTeam]],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Row],[HomeTeam]], 1, 0))</f>
        <v>0</v>
      </c>
      <c r="AM920" s="2">
        <f>IF(Table2[[#This Row],[GameIsOver]]=0,0,IF(Table2[[#This Row],[ActualWinner]]=Table2[[#This Row],[AwayTeam]],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Row],[HomeTeam]], 1, 0))</f>
        <v>0</v>
      </c>
      <c r="AM921" s="2">
        <f>IF(Table2[[#This Row],[GameIsOver]]=0,0,IF(Table2[[#This Row],[ActualWinner]]=Table2[[#This Row],[AwayTeam]],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Row],[HomeTeam]], 1, 0))</f>
        <v>0</v>
      </c>
      <c r="AM922" s="2">
        <f>IF(Table2[[#This Row],[GameIsOver]]=0,0,IF(Table2[[#This Row],[ActualWinner]]=Table2[[#This Row],[AwayTeam]],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Row],[HomeTeam]], 1, 0))</f>
        <v>0</v>
      </c>
      <c r="AM923" s="2">
        <f>IF(Table2[[#This Row],[GameIsOver]]=0,0,IF(Table2[[#This Row],[ActualWinner]]=Table2[[#This Row],[AwayTeam]],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Row],[HomeTeam]], 1, 0))</f>
        <v>0</v>
      </c>
      <c r="AM924" s="2">
        <f>IF(Table2[[#This Row],[GameIsOver]]=0,0,IF(Table2[[#This Row],[ActualWinner]]=Table2[[#This Row],[AwayTeam]],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Row],[HomeTeam]], 1, 0))</f>
        <v>0</v>
      </c>
      <c r="AM925" s="2">
        <f>IF(Table2[[#This Row],[GameIsOver]]=0,0,IF(Table2[[#This Row],[ActualWinner]]=Table2[[#This Row],[AwayTeam]],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Row],[HomeTeam]], 1, 0))</f>
        <v>0</v>
      </c>
      <c r="AM926" s="2">
        <f>IF(Table2[[#This Row],[GameIsOver]]=0,0,IF(Table2[[#This Row],[ActualWinner]]=Table2[[#This Row],[AwayTeam]],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Row],[HomeTeam]], 1, 0))</f>
        <v>0</v>
      </c>
      <c r="AM927" s="2">
        <f>IF(Table2[[#This Row],[GameIsOver]]=0,0,IF(Table2[[#This Row],[ActualWinner]]=Table2[[#This Row],[AwayTeam]],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Row],[HomeTeam]], 1, 0))</f>
        <v>0</v>
      </c>
      <c r="AM928" s="2">
        <f>IF(Table2[[#This Row],[GameIsOver]]=0,0,IF(Table2[[#This Row],[ActualWinner]]=Table2[[#This Row],[AwayTeam]],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Row],[HomeTeam]], 1, 0))</f>
        <v>0</v>
      </c>
      <c r="AM929" s="2">
        <f>IF(Table2[[#This Row],[GameIsOver]]=0,0,IF(Table2[[#This Row],[ActualWinner]]=Table2[[#This Row],[AwayTeam]],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Row],[HomeTeam]], 1, 0))</f>
        <v>0</v>
      </c>
      <c r="AM930" s="2">
        <f>IF(Table2[[#This Row],[GameIsOver]]=0,0,IF(Table2[[#This Row],[ActualWinner]]=Table2[[#This Row],[AwayTeam]],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Row],[HomeTeam]], 1, 0))</f>
        <v>0</v>
      </c>
      <c r="AM931" s="2">
        <f>IF(Table2[[#This Row],[GameIsOver]]=0,0,IF(Table2[[#This Row],[ActualWinner]]=Table2[[#This Row],[AwayTeam]],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Row],[HomeTeam]], 1, 0))</f>
        <v>0</v>
      </c>
      <c r="AM932" s="2">
        <f>IF(Table2[[#This Row],[GameIsOver]]=0,0,IF(Table2[[#This Row],[ActualWinner]]=Table2[[#This Row],[AwayTeam]],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Row],[HomeTeam]], 1, 0))</f>
        <v>0</v>
      </c>
      <c r="AM933" s="2">
        <f>IF(Table2[[#This Row],[GameIsOver]]=0,0,IF(Table2[[#This Row],[ActualWinner]]=Table2[[#This Row],[AwayTeam]],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Row],[HomeTeam]], 1, 0))</f>
        <v>0</v>
      </c>
      <c r="AM934" s="2">
        <f>IF(Table2[[#This Row],[GameIsOver]]=0,0,IF(Table2[[#This Row],[ActualWinner]]=Table2[[#This Row],[AwayTeam]],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Row],[HomeTeam]], 1, 0))</f>
        <v>0</v>
      </c>
      <c r="AM935" s="2">
        <f>IF(Table2[[#This Row],[GameIsOver]]=0,0,IF(Table2[[#This Row],[ActualWinner]]=Table2[[#This Row],[AwayTeam]],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Row],[HomeTeam]], 1, 0))</f>
        <v>0</v>
      </c>
      <c r="AM936" s="2">
        <f>IF(Table2[[#This Row],[GameIsOver]]=0,0,IF(Table2[[#This Row],[ActualWinner]]=Table2[[#This Row],[AwayTeam]],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Row],[HomeTeam]], 1, 0))</f>
        <v>0</v>
      </c>
      <c r="AM937" s="2">
        <f>IF(Table2[[#This Row],[GameIsOver]]=0,0,IF(Table2[[#This Row],[ActualWinner]]=Table2[[#This Row],[AwayTeam]],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Row],[HomeTeam]], 1, 0))</f>
        <v>0</v>
      </c>
      <c r="AM938" s="2">
        <f>IF(Table2[[#This Row],[GameIsOver]]=0,0,IF(Table2[[#This Row],[ActualWinner]]=Table2[[#This Row],[AwayTeam]],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Row],[HomeTeam]], 1, 0))</f>
        <v>0</v>
      </c>
      <c r="AM939" s="2">
        <f>IF(Table2[[#This Row],[GameIsOver]]=0,0,IF(Table2[[#This Row],[ActualWinner]]=Table2[[#This Row],[AwayTeam]],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Row],[HomeTeam]], 1, 0))</f>
        <v>0</v>
      </c>
      <c r="AM940" s="2">
        <f>IF(Table2[[#This Row],[GameIsOver]]=0,0,IF(Table2[[#This Row],[ActualWinner]]=Table2[[#This Row],[AwayTeam]],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Row],[HomeTeam]], 1, 0))</f>
        <v>0</v>
      </c>
      <c r="AM941" s="2">
        <f>IF(Table2[[#This Row],[GameIsOver]]=0,0,IF(Table2[[#This Row],[ActualWinner]]=Table2[[#This Row],[AwayTeam]],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Row],[HomeTeam]], 1, 0))</f>
        <v>0</v>
      </c>
      <c r="AM942" s="2">
        <f>IF(Table2[[#This Row],[GameIsOver]]=0,0,IF(Table2[[#This Row],[ActualWinner]]=Table2[[#This Row],[AwayTeam]],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Row],[HomeTeam]], 1, 0))</f>
        <v>0</v>
      </c>
      <c r="AM943" s="2">
        <f>IF(Table2[[#This Row],[GameIsOver]]=0,0,IF(Table2[[#This Row],[ActualWinner]]=Table2[[#This Row],[AwayTeam]],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Row],[HomeTeam]], 1, 0))</f>
        <v>0</v>
      </c>
      <c r="AM944" s="2">
        <f>IF(Table2[[#This Row],[GameIsOver]]=0,0,IF(Table2[[#This Row],[ActualWinner]]=Table2[[#This Row],[AwayTeam]],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Row],[HomeTeam]], 1, 0))</f>
        <v>0</v>
      </c>
      <c r="AM945" s="2">
        <f>IF(Table2[[#This Row],[GameIsOver]]=0,0,IF(Table2[[#This Row],[ActualWinner]]=Table2[[#This Row],[AwayTeam]],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Row],[HomeTeam]], 1, 0))</f>
        <v>0</v>
      </c>
      <c r="AM946" s="2">
        <f>IF(Table2[[#This Row],[GameIsOver]]=0,0,IF(Table2[[#This Row],[ActualWinner]]=Table2[[#This Row],[AwayTeam]],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Row],[HomeTeam]], 1, 0))</f>
        <v>0</v>
      </c>
      <c r="AM947" s="2">
        <f>IF(Table2[[#This Row],[GameIsOver]]=0,0,IF(Table2[[#This Row],[ActualWinner]]=Table2[[#This Row],[AwayTeam]],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Row],[HomeTeam]], 1, 0))</f>
        <v>0</v>
      </c>
      <c r="AM948" s="2">
        <f>IF(Table2[[#This Row],[GameIsOver]]=0,0,IF(Table2[[#This Row],[ActualWinner]]=Table2[[#This Row],[AwayTeam]],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Row],[HomeTeam]], 1, 0))</f>
        <v>0</v>
      </c>
      <c r="AM949" s="2">
        <f>IF(Table2[[#This Row],[GameIsOver]]=0,0,IF(Table2[[#This Row],[ActualWinner]]=Table2[[#This Row],[AwayTeam]],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Row],[HomeTeam]], 1, 0))</f>
        <v>0</v>
      </c>
      <c r="AM950" s="2">
        <f>IF(Table2[[#This Row],[GameIsOver]]=0,0,IF(Table2[[#This Row],[ActualWinner]]=Table2[[#This Row],[AwayTeam]],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Row],[HomeTeam]], 1, 0))</f>
        <v>0</v>
      </c>
      <c r="AM951" s="2">
        <f>IF(Table2[[#This Row],[GameIsOver]]=0,0,IF(Table2[[#This Row],[ActualWinner]]=Table2[[#This Row],[AwayTeam]],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Row],[HomeTeam]], 1, 0))</f>
        <v>0</v>
      </c>
      <c r="AM952" s="2">
        <f>IF(Table2[[#This Row],[GameIsOver]]=0,0,IF(Table2[[#This Row],[ActualWinner]]=Table2[[#This Row],[AwayTeam]],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Row],[HomeTeam]], 1, 0))</f>
        <v>0</v>
      </c>
      <c r="AM953" s="2">
        <f>IF(Table2[[#This Row],[GameIsOver]]=0,0,IF(Table2[[#This Row],[ActualWinner]]=Table2[[#This Row],[AwayTeam]],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Row],[HomeTeam]], 1, 0))</f>
        <v>0</v>
      </c>
      <c r="AM954" s="2">
        <f>IF(Table2[[#This Row],[GameIsOver]]=0,0,IF(Table2[[#This Row],[ActualWinner]]=Table2[[#This Row],[AwayTeam]],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Row],[HomeTeam]], 1, 0))</f>
        <v>0</v>
      </c>
      <c r="AM955" s="2">
        <f>IF(Table2[[#This Row],[GameIsOver]]=0,0,IF(Table2[[#This Row],[ActualWinner]]=Table2[[#This Row],[AwayTeam]],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Row],[HomeTeam]], 1, 0))</f>
        <v>0</v>
      </c>
      <c r="AM956" s="2">
        <f>IF(Table2[[#This Row],[GameIsOver]]=0,0,IF(Table2[[#This Row],[ActualWinner]]=Table2[[#This Row],[AwayTeam]],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Row],[HomeTeam]], 1, 0))</f>
        <v>0</v>
      </c>
      <c r="AM957" s="2">
        <f>IF(Table2[[#This Row],[GameIsOver]]=0,0,IF(Table2[[#This Row],[ActualWinner]]=Table2[[#This Row],[AwayTeam]],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Row],[HomeTeam]], 1, 0))</f>
        <v>0</v>
      </c>
      <c r="AM958" s="2">
        <f>IF(Table2[[#This Row],[GameIsOver]]=0,0,IF(Table2[[#This Row],[ActualWinner]]=Table2[[#This Row],[AwayTeam]],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Row],[HomeTeam]], 1, 0))</f>
        <v>0</v>
      </c>
      <c r="AM959" s="2">
        <f>IF(Table2[[#This Row],[GameIsOver]]=0,0,IF(Table2[[#This Row],[ActualWinner]]=Table2[[#This Row],[AwayTeam]],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Row],[HomeTeam]], 1, 0))</f>
        <v>0</v>
      </c>
      <c r="AM960" s="2">
        <f>IF(Table2[[#This Row],[GameIsOver]]=0,0,IF(Table2[[#This Row],[ActualWinner]]=Table2[[#This Row],[AwayTeam]],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Row],[HomeTeam]], 1, 0))</f>
        <v>0</v>
      </c>
      <c r="AM961" s="2">
        <f>IF(Table2[[#This Row],[GameIsOver]]=0,0,IF(Table2[[#This Row],[ActualWinner]]=Table2[[#This Row],[AwayTeam]],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Row],[HomeTeam]], 1, 0))</f>
        <v>0</v>
      </c>
      <c r="AM962" s="2">
        <f>IF(Table2[[#This Row],[GameIsOver]]=0,0,IF(Table2[[#This Row],[ActualWinner]]=Table2[[#This Row],[AwayTeam]],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Row],[HomeTeam]], 1, 0))</f>
        <v>0</v>
      </c>
      <c r="AM963" s="2">
        <f>IF(Table2[[#This Row],[GameIsOver]]=0,0,IF(Table2[[#This Row],[ActualWinner]]=Table2[[#This Row],[AwayTeam]],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Row],[HomeTeam]], 1, 0))</f>
        <v>0</v>
      </c>
      <c r="AM964" s="2">
        <f>IF(Table2[[#This Row],[GameIsOver]]=0,0,IF(Table2[[#This Row],[ActualWinner]]=Table2[[#This Row],[AwayTeam]],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Row],[HomeTeam]], 1, 0))</f>
        <v>0</v>
      </c>
      <c r="AM965" s="2">
        <f>IF(Table2[[#This Row],[GameIsOver]]=0,0,IF(Table2[[#This Row],[ActualWinner]]=Table2[[#This Row],[AwayTeam]],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Row],[HomeTeam]], 1, 0))</f>
        <v>0</v>
      </c>
      <c r="AM966" s="2">
        <f>IF(Table2[[#This Row],[GameIsOver]]=0,0,IF(Table2[[#This Row],[ActualWinner]]=Table2[[#This Row],[AwayTeam]],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Row],[HomeTeam]], 1, 0))</f>
        <v>0</v>
      </c>
      <c r="AM967" s="2">
        <f>IF(Table2[[#This Row],[GameIsOver]]=0,0,IF(Table2[[#This Row],[ActualWinner]]=Table2[[#This Row],[AwayTeam]],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Row],[HomeTeam]], 1, 0))</f>
        <v>0</v>
      </c>
      <c r="AM968" s="2">
        <f>IF(Table2[[#This Row],[GameIsOver]]=0,0,IF(Table2[[#This Row],[ActualWinner]]=Table2[[#This Row],[AwayTeam]],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Row],[HomeTeam]], 1, 0))</f>
        <v>0</v>
      </c>
      <c r="AM969" s="2">
        <f>IF(Table2[[#This Row],[GameIsOver]]=0,0,IF(Table2[[#This Row],[ActualWinner]]=Table2[[#This Row],[AwayTeam]],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Row],[HomeTeam]], 1, 0))</f>
        <v>0</v>
      </c>
      <c r="AM970" s="2">
        <f>IF(Table2[[#This Row],[GameIsOver]]=0,0,IF(Table2[[#This Row],[ActualWinner]]=Table2[[#This Row],[AwayTeam]],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Row],[HomeTeam]], 1, 0))</f>
        <v>0</v>
      </c>
      <c r="AM971" s="2">
        <f>IF(Table2[[#This Row],[GameIsOver]]=0,0,IF(Table2[[#This Row],[ActualWinner]]=Table2[[#This Row],[AwayTeam]],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Row],[HomeTeam]], 1, 0))</f>
        <v>0</v>
      </c>
      <c r="AM972" s="2">
        <f>IF(Table2[[#This Row],[GameIsOver]]=0,0,IF(Table2[[#This Row],[ActualWinner]]=Table2[[#This Row],[AwayTeam]],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Row],[HomeTeam]], 1, 0))</f>
        <v>0</v>
      </c>
      <c r="AM973" s="2">
        <f>IF(Table2[[#This Row],[GameIsOver]]=0,0,IF(Table2[[#This Row],[ActualWinner]]=Table2[[#This Row],[AwayTeam]],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Row],[HomeTeam]], 1, 0))</f>
        <v>0</v>
      </c>
      <c r="AM974" s="2">
        <f>IF(Table2[[#This Row],[GameIsOver]]=0,0,IF(Table2[[#This Row],[ActualWinner]]=Table2[[#This Row],[AwayTeam]],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Row],[HomeTeam]], 1, 0))</f>
        <v>0</v>
      </c>
      <c r="AM975" s="2">
        <f>IF(Table2[[#This Row],[GameIsOver]]=0,0,IF(Table2[[#This Row],[ActualWinner]]=Table2[[#This Row],[AwayTeam]],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Row],[HomeTeam]], 1, 0))</f>
        <v>0</v>
      </c>
      <c r="AM976" s="2">
        <f>IF(Table2[[#This Row],[GameIsOver]]=0,0,IF(Table2[[#This Row],[ActualWinner]]=Table2[[#This Row],[AwayTeam]],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Row],[HomeTeam]], 1, 0))</f>
        <v>0</v>
      </c>
      <c r="AM977" s="2">
        <f>IF(Table2[[#This Row],[GameIsOver]]=0,0,IF(Table2[[#This Row],[ActualWinner]]=Table2[[#This Row],[AwayTeam]],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Row],[HomeTeam]], 1, 0))</f>
        <v>0</v>
      </c>
      <c r="AM978" s="2">
        <f>IF(Table2[[#This Row],[GameIsOver]]=0,0,IF(Table2[[#This Row],[ActualWinner]]=Table2[[#This Row],[AwayTeam]],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Row],[HomeTeam]], 1, 0))</f>
        <v>0</v>
      </c>
      <c r="AM979" s="2">
        <f>IF(Table2[[#This Row],[GameIsOver]]=0,0,IF(Table2[[#This Row],[ActualWinner]]=Table2[[#This Row],[AwayTeam]],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Row],[HomeTeam]], 1, 0))</f>
        <v>0</v>
      </c>
      <c r="AM980" s="2">
        <f>IF(Table2[[#This Row],[GameIsOver]]=0,0,IF(Table2[[#This Row],[ActualWinner]]=Table2[[#This Row],[AwayTeam]],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Row],[HomeTeam]], 1, 0))</f>
        <v>0</v>
      </c>
      <c r="AM981" s="2">
        <f>IF(Table2[[#This Row],[GameIsOver]]=0,0,IF(Table2[[#This Row],[ActualWinner]]=Table2[[#This Row],[AwayTeam]],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Row],[HomeTeam]], 1, 0))</f>
        <v>0</v>
      </c>
      <c r="AM982" s="2">
        <f>IF(Table2[[#This Row],[GameIsOver]]=0,0,IF(Table2[[#This Row],[ActualWinner]]=Table2[[#This Row],[AwayTeam]],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Row],[HomeTeam]], 1, 0))</f>
        <v>0</v>
      </c>
      <c r="AM983" s="2">
        <f>IF(Table2[[#This Row],[GameIsOver]]=0,0,IF(Table2[[#This Row],[ActualWinner]]=Table2[[#This Row],[AwayTeam]],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Row],[HomeTeam]], 1, 0))</f>
        <v>0</v>
      </c>
      <c r="AM984" s="2">
        <f>IF(Table2[[#This Row],[GameIsOver]]=0,0,IF(Table2[[#This Row],[ActualWinner]]=Table2[[#This Row],[AwayTeam]],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Row],[HomeTeam]], 1, 0))</f>
        <v>0</v>
      </c>
      <c r="AM985" s="2">
        <f>IF(Table2[[#This Row],[GameIsOver]]=0,0,IF(Table2[[#This Row],[ActualWinner]]=Table2[[#This Row],[AwayTeam]],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Row],[HomeTeam]], 1, 0))</f>
        <v>0</v>
      </c>
      <c r="AM986" s="2">
        <f>IF(Table2[[#This Row],[GameIsOver]]=0,0,IF(Table2[[#This Row],[ActualWinner]]=Table2[[#This Row],[AwayTeam]],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Row],[HomeTeam]], 1, 0))</f>
        <v>0</v>
      </c>
      <c r="AM987" s="2">
        <f>IF(Table2[[#This Row],[GameIsOver]]=0,0,IF(Table2[[#This Row],[ActualWinner]]=Table2[[#This Row],[AwayTeam]],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Row],[HomeTeam]], 1, 0))</f>
        <v>0</v>
      </c>
      <c r="AM988" s="2">
        <f>IF(Table2[[#This Row],[GameIsOver]]=0,0,IF(Table2[[#This Row],[ActualWinner]]=Table2[[#This Row],[AwayTeam]],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Row],[HomeTeam]], 1, 0))</f>
        <v>0</v>
      </c>
      <c r="AM989" s="2">
        <f>IF(Table2[[#This Row],[GameIsOver]]=0,0,IF(Table2[[#This Row],[ActualWinner]]=Table2[[#This Row],[AwayTeam]],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Row],[HomeTeam]], 1, 0))</f>
        <v>0</v>
      </c>
      <c r="AM990" s="2">
        <f>IF(Table2[[#This Row],[GameIsOver]]=0,0,IF(Table2[[#This Row],[ActualWinner]]=Table2[[#This Row],[AwayTeam]],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Row],[HomeTeam]], 1, 0))</f>
        <v>0</v>
      </c>
      <c r="AM991" s="2">
        <f>IF(Table2[[#This Row],[GameIsOver]]=0,0,IF(Table2[[#This Row],[ActualWinner]]=Table2[[#This Row],[AwayTeam]],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Row],[HomeTeam]], 1, 0))</f>
        <v>0</v>
      </c>
      <c r="AM992" s="2">
        <f>IF(Table2[[#This Row],[GameIsOver]]=0,0,IF(Table2[[#This Row],[ActualWinner]]=Table2[[#This Row],[AwayTeam]],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Row],[HomeTeam]], 1, 0))</f>
        <v>0</v>
      </c>
      <c r="AM993" s="2">
        <f>IF(Table2[[#This Row],[GameIsOver]]=0,0,IF(Table2[[#This Row],[ActualWinner]]=Table2[[#This Row],[AwayTeam]],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Row],[HomeTeam]], 1, 0))</f>
        <v>0</v>
      </c>
      <c r="AM994" s="2">
        <f>IF(Table2[[#This Row],[GameIsOver]]=0,0,IF(Table2[[#This Row],[ActualWinner]]=Table2[[#This Row],[AwayTeam]],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Row],[HomeTeam]], 1, 0))</f>
        <v>0</v>
      </c>
      <c r="AM995" s="2">
        <f>IF(Table2[[#This Row],[GameIsOver]]=0,0,IF(Table2[[#This Row],[ActualWinner]]=Table2[[#This Row],[AwayTeam]],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Row],[HomeTeam]], 1, 0))</f>
        <v>0</v>
      </c>
      <c r="AM996" s="2">
        <f>IF(Table2[[#This Row],[GameIsOver]]=0,0,IF(Table2[[#This Row],[ActualWinner]]=Table2[[#This Row],[AwayTeam]],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Row],[HomeTeam]], 1, 0))</f>
        <v>0</v>
      </c>
      <c r="AM997" s="2">
        <f>IF(Table2[[#This Row],[GameIsOver]]=0,0,IF(Table2[[#This Row],[ActualWinner]]=Table2[[#This Row],[AwayTeam]],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Row],[HomeTeam]], 1, 0))</f>
        <v>0</v>
      </c>
      <c r="AM998" s="2">
        <f>IF(Table2[[#This Row],[GameIsOver]]=0,0,IF(Table2[[#This Row],[ActualWinner]]=Table2[[#This Row],[AwayTeam]],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Row],[HomeTeam]], 1, 0))</f>
        <v>0</v>
      </c>
      <c r="AM999" s="2">
        <f>IF(Table2[[#This Row],[GameIsOver]]=0,0,IF(Table2[[#This Row],[ActualWinner]]=Table2[[#This Row],[AwayTeam]],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Row],[HomeTeam]], 1, 0))</f>
        <v>0</v>
      </c>
      <c r="AM1000" s="2">
        <f>IF(Table2[[#This Row],[GameIsOver]]=0,0,IF(Table2[[#This Row],[ActualWinner]]=Table2[[#This Row],[AwayTeam]],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Row],[HomeTeam]], 1, 0))</f>
        <v>0</v>
      </c>
      <c r="AM1001" s="2">
        <f>IF(Table2[[#This Row],[GameIsOver]]=0,0,IF(Table2[[#This Row],[ActualWinner]]=Table2[[#This Row],[AwayTeam]],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Row],[HomeTeam]], 1, 0))</f>
        <v>0</v>
      </c>
      <c r="AM1002" s="2">
        <f>IF(Table2[[#This Row],[GameIsOver]]=0,0,IF(Table2[[#This Row],[ActualWinner]]=Table2[[#This Row],[AwayTeam]],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Row],[HomeTeam]], 1, 0))</f>
        <v>0</v>
      </c>
      <c r="AM1003" s="2">
        <f>IF(Table2[[#This Row],[GameIsOver]]=0,0,IF(Table2[[#This Row],[ActualWinner]]=Table2[[#This Row],[AwayTeam]],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Row],[HomeTeam]], 1, 0))</f>
        <v>0</v>
      </c>
      <c r="AM1004" s="2">
        <f>IF(Table2[[#This Row],[GameIsOver]]=0,0,IF(Table2[[#This Row],[ActualWinner]]=Table2[[#This Row],[AwayTeam]],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Row],[HomeTeam]], 1, 0))</f>
        <v>0</v>
      </c>
      <c r="AM1005" s="2">
        <f>IF(Table2[[#This Row],[GameIsOver]]=0,0,IF(Table2[[#This Row],[ActualWinner]]=Table2[[#This Row],[AwayTeam]],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Row],[HomeTeam]], 1, 0))</f>
        <v>0</v>
      </c>
      <c r="AM1006" s="2">
        <f>IF(Table2[[#This Row],[GameIsOver]]=0,0,IF(Table2[[#This Row],[ActualWinner]]=Table2[[#This Row],[AwayTeam]],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Row],[HomeTeam]], 1, 0))</f>
        <v>0</v>
      </c>
      <c r="AM1007" s="2">
        <f>IF(Table2[[#This Row],[GameIsOver]]=0,0,IF(Table2[[#This Row],[ActualWinner]]=Table2[[#This Row],[AwayTeam]],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Row],[HomeTeam]], 1, 0))</f>
        <v>0</v>
      </c>
      <c r="AM1008" s="2">
        <f>IF(Table2[[#This Row],[GameIsOver]]=0,0,IF(Table2[[#This Row],[ActualWinner]]=Table2[[#This Row],[AwayTeam]],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Row],[HomeTeam]], 1, 0))</f>
        <v>0</v>
      </c>
      <c r="AM1009" s="2">
        <f>IF(Table2[[#This Row],[GameIsOver]]=0,0,IF(Table2[[#This Row],[ActualWinner]]=Table2[[#This Row],[AwayTeam]],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Row],[HomeTeam]], 1, 0))</f>
        <v>0</v>
      </c>
      <c r="AM1010" s="2">
        <f>IF(Table2[[#This Row],[GameIsOver]]=0,0,IF(Table2[[#This Row],[ActualWinner]]=Table2[[#This Row],[AwayTeam]],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Row],[HomeTeam]], 1, 0))</f>
        <v>0</v>
      </c>
      <c r="AM1011" s="2">
        <f>IF(Table2[[#This Row],[GameIsOver]]=0,0,IF(Table2[[#This Row],[ActualWinner]]=Table2[[#This Row],[AwayTeam]],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Row],[HomeTeam]], 1, 0))</f>
        <v>0</v>
      </c>
      <c r="AM1012" s="2">
        <f>IF(Table2[[#This Row],[GameIsOver]]=0,0,IF(Table2[[#This Row],[ActualWinner]]=Table2[[#This Row],[AwayTeam]],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Row],[HomeTeam]], 1, 0))</f>
        <v>0</v>
      </c>
      <c r="AM1013" s="2">
        <f>IF(Table2[[#This Row],[GameIsOver]]=0,0,IF(Table2[[#This Row],[ActualWinner]]=Table2[[#This Row],[AwayTeam]],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Row],[HomeTeam]], 1, 0))</f>
        <v>0</v>
      </c>
      <c r="AM1014" s="2">
        <f>IF(Table2[[#This Row],[GameIsOver]]=0,0,IF(Table2[[#This Row],[ActualWinner]]=Table2[[#This Row],[AwayTeam]],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Row],[HomeTeam]], 1, 0))</f>
        <v>0</v>
      </c>
      <c r="AM1015" s="2">
        <f>IF(Table2[[#This Row],[GameIsOver]]=0,0,IF(Table2[[#This Row],[ActualWinner]]=Table2[[#This Row],[AwayTeam]],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Row],[HomeTeam]], 1, 0))</f>
        <v>0</v>
      </c>
      <c r="AM1016" s="2">
        <f>IF(Table2[[#This Row],[GameIsOver]]=0,0,IF(Table2[[#This Row],[ActualWinner]]=Table2[[#This Row],[AwayTeam]],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Row],[HomeTeam]], 1, 0))</f>
        <v>0</v>
      </c>
      <c r="AM1017" s="2">
        <f>IF(Table2[[#This Row],[GameIsOver]]=0,0,IF(Table2[[#This Row],[ActualWinner]]=Table2[[#This Row],[AwayTeam]],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Row],[HomeTeam]], 1, 0))</f>
        <v>0</v>
      </c>
      <c r="AM1018" s="2">
        <f>IF(Table2[[#This Row],[GameIsOver]]=0,0,IF(Table2[[#This Row],[ActualWinner]]=Table2[[#This Row],[AwayTeam]],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Row],[HomeTeam]], 1, 0))</f>
        <v>0</v>
      </c>
      <c r="AM1019" s="2">
        <f>IF(Table2[[#This Row],[GameIsOver]]=0,0,IF(Table2[[#This Row],[ActualWinner]]=Table2[[#This Row],[AwayTeam]],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Row],[HomeTeam]], 1, 0))</f>
        <v>0</v>
      </c>
      <c r="AM1020" s="2">
        <f>IF(Table2[[#This Row],[GameIsOver]]=0,0,IF(Table2[[#This Row],[ActualWinner]]=Table2[[#This Row],[AwayTeam]],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Row],[HomeTeam]], 1, 0))</f>
        <v>0</v>
      </c>
      <c r="AM1021" s="2">
        <f>IF(Table2[[#This Row],[GameIsOver]]=0,0,IF(Table2[[#This Row],[ActualWinner]]=Table2[[#This Row],[AwayTeam]],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Row],[HomeTeam]], 1, 0))</f>
        <v>0</v>
      </c>
      <c r="AM1022" s="2">
        <f>IF(Table2[[#This Row],[GameIsOver]]=0,0,IF(Table2[[#This Row],[ActualWinner]]=Table2[[#This Row],[AwayTeam]],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Row],[HomeTeam]], 1, 0))</f>
        <v>0</v>
      </c>
      <c r="AM1023" s="2">
        <f>IF(Table2[[#This Row],[GameIsOver]]=0,0,IF(Table2[[#This Row],[ActualWinner]]=Table2[[#This Row],[AwayTeam]],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Row],[HomeTeam]], 1, 0))</f>
        <v>0</v>
      </c>
      <c r="AM1024" s="2">
        <f>IF(Table2[[#This Row],[GameIsOver]]=0,0,IF(Table2[[#This Row],[ActualWinner]]=Table2[[#This Row],[AwayTeam]],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Row],[HomeTeam]], 1, 0))</f>
        <v>0</v>
      </c>
      <c r="AM1025" s="2">
        <f>IF(Table2[[#This Row],[GameIsOver]]=0,0,IF(Table2[[#This Row],[ActualWinner]]=Table2[[#This Row],[AwayTeam]],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Row],[HomeTeam]], 1, 0))</f>
        <v>0</v>
      </c>
      <c r="AM1026" s="2">
        <f>IF(Table2[[#This Row],[GameIsOver]]=0,0,IF(Table2[[#This Row],[ActualWinner]]=Table2[[#This Row],[AwayTeam]],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Row],[HomeTeam]], 1, 0))</f>
        <v>0</v>
      </c>
      <c r="AM1027" s="2">
        <f>IF(Table2[[#This Row],[GameIsOver]]=0,0,IF(Table2[[#This Row],[ActualWinner]]=Table2[[#This Row],[AwayTeam]],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Row],[HomeTeam]], 1, 0))</f>
        <v>0</v>
      </c>
      <c r="AM1028" s="2">
        <f>IF(Table2[[#This Row],[GameIsOver]]=0,0,IF(Table2[[#This Row],[ActualWinner]]=Table2[[#This Row],[AwayTeam]],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Row],[HomeTeam]], 1, 0))</f>
        <v>0</v>
      </c>
      <c r="AM1029" s="2">
        <f>IF(Table2[[#This Row],[GameIsOver]]=0,0,IF(Table2[[#This Row],[ActualWinner]]=Table2[[#This Row],[AwayTeam]],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Row],[HomeTeam]], 1, 0))</f>
        <v>0</v>
      </c>
      <c r="AM1030" s="2">
        <f>IF(Table2[[#This Row],[GameIsOver]]=0,0,IF(Table2[[#This Row],[ActualWinner]]=Table2[[#This Row],[AwayTeam]],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Row],[HomeTeam]], 1, 0))</f>
        <v>0</v>
      </c>
      <c r="AM1031" s="2">
        <f>IF(Table2[[#This Row],[GameIsOver]]=0,0,IF(Table2[[#This Row],[ActualWinner]]=Table2[[#This Row],[AwayTeam]],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Row],[HomeTeam]], 1, 0))</f>
        <v>0</v>
      </c>
      <c r="AM1032" s="2">
        <f>IF(Table2[[#This Row],[GameIsOver]]=0,0,IF(Table2[[#This Row],[ActualWinner]]=Table2[[#This Row],[AwayTeam]],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Row],[HomeTeam]], 1, 0))</f>
        <v>0</v>
      </c>
      <c r="AM1033" s="2">
        <f>IF(Table2[[#This Row],[GameIsOver]]=0,0,IF(Table2[[#This Row],[ActualWinner]]=Table2[[#This Row],[AwayTeam]],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Row],[HomeTeam]], 1, 0))</f>
        <v>0</v>
      </c>
      <c r="AM1034" s="2">
        <f>IF(Table2[[#This Row],[GameIsOver]]=0,0,IF(Table2[[#This Row],[ActualWinner]]=Table2[[#This Row],[AwayTeam]],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Row],[HomeTeam]], 1, 0))</f>
        <v>0</v>
      </c>
      <c r="AM1035" s="2">
        <f>IF(Table2[[#This Row],[GameIsOver]]=0,0,IF(Table2[[#This Row],[ActualWinner]]=Table2[[#This Row],[AwayTeam]],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Row],[HomeTeam]], 1, 0))</f>
        <v>0</v>
      </c>
      <c r="AM1036" s="2">
        <f>IF(Table2[[#This Row],[GameIsOver]]=0,0,IF(Table2[[#This Row],[ActualWinner]]=Table2[[#This Row],[AwayTeam]],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Row],[HomeTeam]], 1, 0))</f>
        <v>0</v>
      </c>
      <c r="AM1037" s="2">
        <f>IF(Table2[[#This Row],[GameIsOver]]=0,0,IF(Table2[[#This Row],[ActualWinner]]=Table2[[#This Row],[AwayTeam]],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Row],[HomeTeam]], 1, 0))</f>
        <v>0</v>
      </c>
      <c r="AM1038" s="2">
        <f>IF(Table2[[#This Row],[GameIsOver]]=0,0,IF(Table2[[#This Row],[ActualWinner]]=Table2[[#This Row],[AwayTeam]],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Row],[HomeTeam]], 1, 0))</f>
        <v>0</v>
      </c>
      <c r="AM1039" s="2">
        <f>IF(Table2[[#This Row],[GameIsOver]]=0,0,IF(Table2[[#This Row],[ActualWinner]]=Table2[[#This Row],[AwayTeam]],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Row],[HomeTeam]], 1, 0))</f>
        <v>0</v>
      </c>
      <c r="AM1040" s="2">
        <f>IF(Table2[[#This Row],[GameIsOver]]=0,0,IF(Table2[[#This Row],[ActualWinner]]=Table2[[#This Row],[AwayTeam]],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Row],[HomeTeam]], 1, 0))</f>
        <v>0</v>
      </c>
      <c r="AM1041" s="2">
        <f>IF(Table2[[#This Row],[GameIsOver]]=0,0,IF(Table2[[#This Row],[ActualWinner]]=Table2[[#This Row],[AwayTeam]],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Row],[HomeTeam]], 1, 0))</f>
        <v>0</v>
      </c>
      <c r="AM1042" s="2">
        <f>IF(Table2[[#This Row],[GameIsOver]]=0,0,IF(Table2[[#This Row],[ActualWinner]]=Table2[[#This Row],[AwayTeam]],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Row],[HomeTeam]], 1, 0))</f>
        <v>0</v>
      </c>
      <c r="AM1043" s="2">
        <f>IF(Table2[[#This Row],[GameIsOver]]=0,0,IF(Table2[[#This Row],[ActualWinner]]=Table2[[#This Row],[AwayTeam]],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Row],[HomeTeam]], 1, 0))</f>
        <v>0</v>
      </c>
      <c r="AM1044" s="2">
        <f>IF(Table2[[#This Row],[GameIsOver]]=0,0,IF(Table2[[#This Row],[ActualWinner]]=Table2[[#This Row],[AwayTeam]],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Row],[HomeTeam]], 1, 0))</f>
        <v>0</v>
      </c>
      <c r="AM1045" s="2">
        <f>IF(Table2[[#This Row],[GameIsOver]]=0,0,IF(Table2[[#This Row],[ActualWinner]]=Table2[[#This Row],[AwayTeam]],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Row],[HomeTeam]], 1, 0))</f>
        <v>0</v>
      </c>
      <c r="AM1046" s="2">
        <f>IF(Table2[[#This Row],[GameIsOver]]=0,0,IF(Table2[[#This Row],[ActualWinner]]=Table2[[#This Row],[AwayTeam]],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Row],[HomeTeam]], 1, 0))</f>
        <v>0</v>
      </c>
      <c r="AM1047" s="2">
        <f>IF(Table2[[#This Row],[GameIsOver]]=0,0,IF(Table2[[#This Row],[ActualWinner]]=Table2[[#This Row],[AwayTeam]],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Row],[HomeTeam]], 1, 0))</f>
        <v>0</v>
      </c>
      <c r="AM1048" s="2">
        <f>IF(Table2[[#This Row],[GameIsOver]]=0,0,IF(Table2[[#This Row],[ActualWinner]]=Table2[[#This Row],[AwayTeam]],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Row],[HomeTeam]], 1, 0))</f>
        <v>0</v>
      </c>
      <c r="AM1049" s="2">
        <f>IF(Table2[[#This Row],[GameIsOver]]=0,0,IF(Table2[[#This Row],[ActualWinner]]=Table2[[#This Row],[AwayTeam]],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Row],[HomeTeam]], 1, 0))</f>
        <v>0</v>
      </c>
      <c r="AM1050" s="2">
        <f>IF(Table2[[#This Row],[GameIsOver]]=0,0,IF(Table2[[#This Row],[ActualWinner]]=Table2[[#This Row],[AwayTeam]],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Row],[HomeTeam]], 1, 0))</f>
        <v>0</v>
      </c>
      <c r="AM1051" s="2">
        <f>IF(Table2[[#This Row],[GameIsOver]]=0,0,IF(Table2[[#This Row],[ActualWinner]]=Table2[[#This Row],[AwayTeam]],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Row],[HomeTeam]], 1, 0))</f>
        <v>0</v>
      </c>
      <c r="AM1052" s="2">
        <f>IF(Table2[[#This Row],[GameIsOver]]=0,0,IF(Table2[[#This Row],[ActualWinner]]=Table2[[#This Row],[AwayTeam]],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Row],[HomeTeam]], 1, 0))</f>
        <v>0</v>
      </c>
      <c r="AM1053" s="2">
        <f>IF(Table2[[#This Row],[GameIsOver]]=0,0,IF(Table2[[#This Row],[ActualWinner]]=Table2[[#This Row],[AwayTeam]],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Row],[HomeTeam]], 1, 0))</f>
        <v>0</v>
      </c>
      <c r="AM1054" s="2">
        <f>IF(Table2[[#This Row],[GameIsOver]]=0,0,IF(Table2[[#This Row],[ActualWinner]]=Table2[[#This Row],[AwayTeam]],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Row],[HomeTeam]], 1, 0))</f>
        <v>0</v>
      </c>
      <c r="AM1055" s="2">
        <f>IF(Table2[[#This Row],[GameIsOver]]=0,0,IF(Table2[[#This Row],[ActualWinner]]=Table2[[#This Row],[AwayTeam]],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Row],[HomeTeam]], 1, 0))</f>
        <v>0</v>
      </c>
      <c r="AM1056" s="2">
        <f>IF(Table2[[#This Row],[GameIsOver]]=0,0,IF(Table2[[#This Row],[ActualWinner]]=Table2[[#This Row],[AwayTeam]],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Row],[HomeTeam]], 1, 0))</f>
        <v>0</v>
      </c>
      <c r="AM1057" s="2">
        <f>IF(Table2[[#This Row],[GameIsOver]]=0,0,IF(Table2[[#This Row],[ActualWinner]]=Table2[[#This Row],[AwayTeam]],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Row],[HomeTeam]], 1, 0))</f>
        <v>0</v>
      </c>
      <c r="AM1058" s="2">
        <f>IF(Table2[[#This Row],[GameIsOver]]=0,0,IF(Table2[[#This Row],[ActualWinner]]=Table2[[#This Row],[AwayTeam]],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Row],[HomeTeam]], 1, 0))</f>
        <v>0</v>
      </c>
      <c r="AM1059" s="2">
        <f>IF(Table2[[#This Row],[GameIsOver]]=0,0,IF(Table2[[#This Row],[ActualWinner]]=Table2[[#This Row],[AwayTeam]],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Row],[HomeTeam]], 1, 0))</f>
        <v>0</v>
      </c>
      <c r="AM1060" s="2">
        <f>IF(Table2[[#This Row],[GameIsOver]]=0,0,IF(Table2[[#This Row],[ActualWinner]]=Table2[[#This Row],[AwayTeam]],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Row],[HomeTeam]], 1, 0))</f>
        <v>0</v>
      </c>
      <c r="AM1061" s="2">
        <f>IF(Table2[[#This Row],[GameIsOver]]=0,0,IF(Table2[[#This Row],[ActualWinner]]=Table2[[#This Row],[AwayTeam]],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Row],[HomeTeam]], 1, 0))</f>
        <v>0</v>
      </c>
      <c r="AM1062" s="2">
        <f>IF(Table2[[#This Row],[GameIsOver]]=0,0,IF(Table2[[#This Row],[ActualWinner]]=Table2[[#This Row],[AwayTeam]],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Row],[HomeTeam]], 1, 0))</f>
        <v>0</v>
      </c>
      <c r="AM1063" s="2">
        <f>IF(Table2[[#This Row],[GameIsOver]]=0,0,IF(Table2[[#This Row],[ActualWinner]]=Table2[[#This Row],[AwayTeam]],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Row],[HomeTeam]], 1, 0))</f>
        <v>0</v>
      </c>
      <c r="AM1064" s="2">
        <f>IF(Table2[[#This Row],[GameIsOver]]=0,0,IF(Table2[[#This Row],[ActualWinner]]=Table2[[#This Row],[AwayTeam]],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Row],[HomeTeam]], 1, 0))</f>
        <v>0</v>
      </c>
      <c r="AM1065" s="2">
        <f>IF(Table2[[#This Row],[GameIsOver]]=0,0,IF(Table2[[#This Row],[ActualWinner]]=Table2[[#This Row],[AwayTeam]],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Row],[HomeTeam]], 1, 0))</f>
        <v>0</v>
      </c>
      <c r="AM1066" s="2">
        <f>IF(Table2[[#This Row],[GameIsOver]]=0,0,IF(Table2[[#This Row],[ActualWinner]]=Table2[[#This Row],[AwayTeam]],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Row],[HomeTeam]], 1, 0))</f>
        <v>0</v>
      </c>
      <c r="AM1067" s="2">
        <f>IF(Table2[[#This Row],[GameIsOver]]=0,0,IF(Table2[[#This Row],[ActualWinner]]=Table2[[#This Row],[AwayTeam]],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Row],[HomeTeam]], 1, 0))</f>
        <v>0</v>
      </c>
      <c r="AM1068" s="2">
        <f>IF(Table2[[#This Row],[GameIsOver]]=0,0,IF(Table2[[#This Row],[ActualWinner]]=Table2[[#This Row],[AwayTeam]],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Row],[HomeTeam]], 1, 0))</f>
        <v>0</v>
      </c>
      <c r="AM1069" s="2">
        <f>IF(Table2[[#This Row],[GameIsOver]]=0,0,IF(Table2[[#This Row],[ActualWinner]]=Table2[[#This Row],[AwayTeam]],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Row],[HomeTeam]], 1, 0))</f>
        <v>0</v>
      </c>
      <c r="AM1070" s="2">
        <f>IF(Table2[[#This Row],[GameIsOver]]=0,0,IF(Table2[[#This Row],[ActualWinner]]=Table2[[#This Row],[AwayTeam]],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Row],[HomeTeam]], 1, 0))</f>
        <v>0</v>
      </c>
      <c r="AM1071" s="2">
        <f>IF(Table2[[#This Row],[GameIsOver]]=0,0,IF(Table2[[#This Row],[ActualWinner]]=Table2[[#This Row],[AwayTeam]],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Row],[HomeTeam]], 1, 0))</f>
        <v>0</v>
      </c>
      <c r="AM1072" s="2">
        <f>IF(Table2[[#This Row],[GameIsOver]]=0,0,IF(Table2[[#This Row],[ActualWinner]]=Table2[[#This Row],[AwayTeam]],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Row],[HomeTeam]], 1, 0))</f>
        <v>0</v>
      </c>
      <c r="AM1073" s="2">
        <f>IF(Table2[[#This Row],[GameIsOver]]=0,0,IF(Table2[[#This Row],[ActualWinner]]=Table2[[#This Row],[AwayTeam]],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Row],[HomeTeam]], 1, 0))</f>
        <v>0</v>
      </c>
      <c r="AM1074" s="2">
        <f>IF(Table2[[#This Row],[GameIsOver]]=0,0,IF(Table2[[#This Row],[ActualWinner]]=Table2[[#This Row],[AwayTeam]],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Row],[HomeTeam]], 1, 0))</f>
        <v>0</v>
      </c>
      <c r="AM1075" s="2">
        <f>IF(Table2[[#This Row],[GameIsOver]]=0,0,IF(Table2[[#This Row],[ActualWinner]]=Table2[[#This Row],[AwayTeam]],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Row],[HomeTeam]], 1, 0))</f>
        <v>0</v>
      </c>
      <c r="AM1076" s="2">
        <f>IF(Table2[[#This Row],[GameIsOver]]=0,0,IF(Table2[[#This Row],[ActualWinner]]=Table2[[#This Row],[AwayTeam]],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Row],[HomeTeam]], 1, 0))</f>
        <v>0</v>
      </c>
      <c r="AM1077" s="2">
        <f>IF(Table2[[#This Row],[GameIsOver]]=0,0,IF(Table2[[#This Row],[ActualWinner]]=Table2[[#This Row],[AwayTeam]],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Row],[HomeTeam]], 1, 0))</f>
        <v>0</v>
      </c>
      <c r="AM1078" s="2">
        <f>IF(Table2[[#This Row],[GameIsOver]]=0,0,IF(Table2[[#This Row],[ActualWinner]]=Table2[[#This Row],[AwayTeam]],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Row],[HomeTeam]], 1, 0))</f>
        <v>0</v>
      </c>
      <c r="AM1079" s="2">
        <f>IF(Table2[[#This Row],[GameIsOver]]=0,0,IF(Table2[[#This Row],[ActualWinner]]=Table2[[#This Row],[AwayTeam]],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Row],[HomeTeam]], 1, 0))</f>
        <v>0</v>
      </c>
      <c r="AM1080" s="2">
        <f>IF(Table2[[#This Row],[GameIsOver]]=0,0,IF(Table2[[#This Row],[ActualWinner]]=Table2[[#This Row],[AwayTeam]],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Row],[HomeTeam]], 1, 0))</f>
        <v>0</v>
      </c>
      <c r="AM1081" s="2">
        <f>IF(Table2[[#This Row],[GameIsOver]]=0,0,IF(Table2[[#This Row],[ActualWinner]]=Table2[[#This Row],[AwayTeam]],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Row],[HomeTeam]], 1, 0))</f>
        <v>0</v>
      </c>
      <c r="AM1082" s="2">
        <f>IF(Table2[[#This Row],[GameIsOver]]=0,0,IF(Table2[[#This Row],[ActualWinner]]=Table2[[#This Row],[AwayTeam]],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Row],[HomeTeam]], 1, 0))</f>
        <v>0</v>
      </c>
      <c r="AM1083" s="2">
        <f>IF(Table2[[#This Row],[GameIsOver]]=0,0,IF(Table2[[#This Row],[ActualWinner]]=Table2[[#This Row],[AwayTeam]],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Row],[HomeTeam]], 1, 0))</f>
        <v>0</v>
      </c>
      <c r="AM1084" s="2">
        <f>IF(Table2[[#This Row],[GameIsOver]]=0,0,IF(Table2[[#This Row],[ActualWinner]]=Table2[[#This Row],[AwayTeam]],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Row],[HomeTeam]], 1, 0))</f>
        <v>0</v>
      </c>
      <c r="AM1085" s="2">
        <f>IF(Table2[[#This Row],[GameIsOver]]=0,0,IF(Table2[[#This Row],[ActualWinner]]=Table2[[#This Row],[AwayTeam]],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Row],[HomeTeam]], 1, 0))</f>
        <v>0</v>
      </c>
      <c r="AM1086" s="2">
        <f>IF(Table2[[#This Row],[GameIsOver]]=0,0,IF(Table2[[#This Row],[ActualWinner]]=Table2[[#This Row],[AwayTeam]],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Row],[HomeTeam]], 1, 0))</f>
        <v>0</v>
      </c>
      <c r="AM1087" s="2">
        <f>IF(Table2[[#This Row],[GameIsOver]]=0,0,IF(Table2[[#This Row],[ActualWinner]]=Table2[[#This Row],[AwayTeam]],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Row],[HomeTeam]], 1, 0))</f>
        <v>0</v>
      </c>
      <c r="AM1088" s="2">
        <f>IF(Table2[[#This Row],[GameIsOver]]=0,0,IF(Table2[[#This Row],[ActualWinner]]=Table2[[#This Row],[AwayTeam]],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Row],[HomeTeam]], 1, 0))</f>
        <v>0</v>
      </c>
      <c r="AM1089" s="2">
        <f>IF(Table2[[#This Row],[GameIsOver]]=0,0,IF(Table2[[#This Row],[ActualWinner]]=Table2[[#This Row],[AwayTeam]],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Row],[HomeTeam]], 1, 0))</f>
        <v>0</v>
      </c>
      <c r="AM1090" s="2">
        <f>IF(Table2[[#This Row],[GameIsOver]]=0,0,IF(Table2[[#This Row],[ActualWinner]]=Table2[[#This Row],[AwayTeam]],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Row],[HomeTeam]], 1, 0))</f>
        <v>0</v>
      </c>
      <c r="AM1091" s="2">
        <f>IF(Table2[[#This Row],[GameIsOver]]=0,0,IF(Table2[[#This Row],[ActualWinner]]=Table2[[#This Row],[AwayTeam]],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Row],[HomeTeam]], 1, 0))</f>
        <v>0</v>
      </c>
      <c r="AM1092" s="2">
        <f>IF(Table2[[#This Row],[GameIsOver]]=0,0,IF(Table2[[#This Row],[ActualWinner]]=Table2[[#This Row],[AwayTeam]],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Row],[HomeTeam]], 1, 0))</f>
        <v>0</v>
      </c>
      <c r="AM1093" s="2">
        <f>IF(Table2[[#This Row],[GameIsOver]]=0,0,IF(Table2[[#This Row],[ActualWinner]]=Table2[[#This Row],[AwayTeam]],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Row],[HomeTeam]], 1, 0))</f>
        <v>0</v>
      </c>
      <c r="AM1094" s="2">
        <f>IF(Table2[[#This Row],[GameIsOver]]=0,0,IF(Table2[[#This Row],[ActualWinner]]=Table2[[#This Row],[AwayTeam]],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Row],[HomeTeam]], 1, 0))</f>
        <v>0</v>
      </c>
      <c r="AM1095" s="2">
        <f>IF(Table2[[#This Row],[GameIsOver]]=0,0,IF(Table2[[#This Row],[ActualWinner]]=Table2[[#This Row],[AwayTeam]],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Row],[HomeTeam]], 1, 0))</f>
        <v>0</v>
      </c>
      <c r="AM1096" s="2">
        <f>IF(Table2[[#This Row],[GameIsOver]]=0,0,IF(Table2[[#This Row],[ActualWinner]]=Table2[[#This Row],[AwayTeam]],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Row],[HomeTeam]], 1, 0))</f>
        <v>0</v>
      </c>
      <c r="AM1097" s="2">
        <f>IF(Table2[[#This Row],[GameIsOver]]=0,0,IF(Table2[[#This Row],[ActualWinner]]=Table2[[#This Row],[AwayTeam]],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Row],[HomeTeam]], 1, 0))</f>
        <v>0</v>
      </c>
      <c r="AM1098" s="2">
        <f>IF(Table2[[#This Row],[GameIsOver]]=0,0,IF(Table2[[#This Row],[ActualWinner]]=Table2[[#This Row],[AwayTeam]],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Row],[HomeTeam]], 1, 0))</f>
        <v>0</v>
      </c>
      <c r="AM1099" s="2">
        <f>IF(Table2[[#This Row],[GameIsOver]]=0,0,IF(Table2[[#This Row],[ActualWinner]]=Table2[[#This Row],[AwayTeam]],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Row],[HomeTeam]], 1, 0))</f>
        <v>0</v>
      </c>
      <c r="AM1100" s="2">
        <f>IF(Table2[[#This Row],[GameIsOver]]=0,0,IF(Table2[[#This Row],[ActualWinner]]=Table2[[#This Row],[AwayTeam]],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Row],[HomeTeam]], 1, 0))</f>
        <v>0</v>
      </c>
      <c r="AM1101" s="2">
        <f>IF(Table2[[#This Row],[GameIsOver]]=0,0,IF(Table2[[#This Row],[ActualWinner]]=Table2[[#This Row],[AwayTeam]],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Row],[HomeTeam]], 1, 0))</f>
        <v>0</v>
      </c>
      <c r="AM1102" s="2">
        <f>IF(Table2[[#This Row],[GameIsOver]]=0,0,IF(Table2[[#This Row],[ActualWinner]]=Table2[[#This Row],[AwayTeam]],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Row],[HomeTeam]], 1, 0))</f>
        <v>0</v>
      </c>
      <c r="AM1103" s="2">
        <f>IF(Table2[[#This Row],[GameIsOver]]=0,0,IF(Table2[[#This Row],[ActualWinner]]=Table2[[#This Row],[AwayTeam]],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Row],[HomeTeam]], 1, 0))</f>
        <v>0</v>
      </c>
      <c r="AM1104" s="2">
        <f>IF(Table2[[#This Row],[GameIsOver]]=0,0,IF(Table2[[#This Row],[ActualWinner]]=Table2[[#This Row],[AwayTeam]],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Row],[HomeTeam]], 1, 0))</f>
        <v>0</v>
      </c>
      <c r="AM1105" s="2">
        <f>IF(Table2[[#This Row],[GameIsOver]]=0,0,IF(Table2[[#This Row],[ActualWinner]]=Table2[[#This Row],[AwayTeam]],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Row],[HomeTeam]], 1, 0))</f>
        <v>0</v>
      </c>
      <c r="AM1106" s="2">
        <f>IF(Table2[[#This Row],[GameIsOver]]=0,0,IF(Table2[[#This Row],[ActualWinner]]=Table2[[#This Row],[AwayTeam]],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Row],[HomeTeam]], 1, 0))</f>
        <v>0</v>
      </c>
      <c r="AM1107" s="2">
        <f>IF(Table2[[#This Row],[GameIsOver]]=0,0,IF(Table2[[#This Row],[ActualWinner]]=Table2[[#This Row],[AwayTeam]],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Row],[HomeTeam]], 1, 0))</f>
        <v>0</v>
      </c>
      <c r="AM1108" s="2">
        <f>IF(Table2[[#This Row],[GameIsOver]]=0,0,IF(Table2[[#This Row],[ActualWinner]]=Table2[[#This Row],[AwayTeam]],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Row],[HomeTeam]], 1, 0))</f>
        <v>0</v>
      </c>
      <c r="AM1109" s="2">
        <f>IF(Table2[[#This Row],[GameIsOver]]=0,0,IF(Table2[[#This Row],[ActualWinner]]=Table2[[#This Row],[AwayTeam]],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Row],[HomeTeam]], 1, 0))</f>
        <v>0</v>
      </c>
      <c r="AM1110" s="2">
        <f>IF(Table2[[#This Row],[GameIsOver]]=0,0,IF(Table2[[#This Row],[ActualWinner]]=Table2[[#This Row],[AwayTeam]],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Row],[HomeTeam]], 1, 0))</f>
        <v>0</v>
      </c>
      <c r="AM1111" s="2">
        <f>IF(Table2[[#This Row],[GameIsOver]]=0,0,IF(Table2[[#This Row],[ActualWinner]]=Table2[[#This Row],[AwayTeam]],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Row],[HomeTeam]], 1, 0))</f>
        <v>0</v>
      </c>
      <c r="AM1112" s="2">
        <f>IF(Table2[[#This Row],[GameIsOver]]=0,0,IF(Table2[[#This Row],[ActualWinner]]=Table2[[#This Row],[AwayTeam]],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Row],[HomeTeam]], 1, 0))</f>
        <v>0</v>
      </c>
      <c r="AM1113" s="2">
        <f>IF(Table2[[#This Row],[GameIsOver]]=0,0,IF(Table2[[#This Row],[ActualWinner]]=Table2[[#This Row],[AwayTeam]],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Row],[HomeTeam]], 1, 0))</f>
        <v>0</v>
      </c>
      <c r="AM1114" s="2">
        <f>IF(Table2[[#This Row],[GameIsOver]]=0,0,IF(Table2[[#This Row],[ActualWinner]]=Table2[[#This Row],[AwayTeam]],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Row],[HomeTeam]], 1, 0))</f>
        <v>0</v>
      </c>
      <c r="AM1115" s="2">
        <f>IF(Table2[[#This Row],[GameIsOver]]=0,0,IF(Table2[[#This Row],[ActualWinner]]=Table2[[#This Row],[AwayTeam]],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Row],[HomeTeam]], 1, 0))</f>
        <v>0</v>
      </c>
      <c r="AM1116" s="2">
        <f>IF(Table2[[#This Row],[GameIsOver]]=0,0,IF(Table2[[#This Row],[ActualWinner]]=Table2[[#This Row],[AwayTeam]],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Row],[HomeTeam]], 1, 0))</f>
        <v>0</v>
      </c>
      <c r="AM1117" s="2">
        <f>IF(Table2[[#This Row],[GameIsOver]]=0,0,IF(Table2[[#This Row],[ActualWinner]]=Table2[[#This Row],[AwayTeam]],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Row],[HomeTeam]], 1, 0))</f>
        <v>0</v>
      </c>
      <c r="AM1118" s="2">
        <f>IF(Table2[[#This Row],[GameIsOver]]=0,0,IF(Table2[[#This Row],[ActualWinner]]=Table2[[#This Row],[AwayTeam]],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Row],[HomeTeam]], 1, 0))</f>
        <v>0</v>
      </c>
      <c r="AM1119" s="2">
        <f>IF(Table2[[#This Row],[GameIsOver]]=0,0,IF(Table2[[#This Row],[ActualWinner]]=Table2[[#This Row],[AwayTeam]],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Row],[HomeTeam]], 1, 0))</f>
        <v>0</v>
      </c>
      <c r="AM1120" s="2">
        <f>IF(Table2[[#This Row],[GameIsOver]]=0,0,IF(Table2[[#This Row],[ActualWinner]]=Table2[[#This Row],[AwayTeam]],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Row],[HomeTeam]], 1, 0))</f>
        <v>0</v>
      </c>
      <c r="AM1121" s="2">
        <f>IF(Table2[[#This Row],[GameIsOver]]=0,0,IF(Table2[[#This Row],[ActualWinner]]=Table2[[#This Row],[AwayTeam]],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Row],[HomeTeam]], 1, 0))</f>
        <v>0</v>
      </c>
      <c r="AM1122" s="2">
        <f>IF(Table2[[#This Row],[GameIsOver]]=0,0,IF(Table2[[#This Row],[ActualWinner]]=Table2[[#This Row],[AwayTeam]],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Row],[HomeTeam]], 1, 0))</f>
        <v>0</v>
      </c>
      <c r="AM1123" s="2">
        <f>IF(Table2[[#This Row],[GameIsOver]]=0,0,IF(Table2[[#This Row],[ActualWinner]]=Table2[[#This Row],[AwayTeam]],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Row],[HomeTeam]], 1, 0))</f>
        <v>0</v>
      </c>
      <c r="AM1124" s="2">
        <f>IF(Table2[[#This Row],[GameIsOver]]=0,0,IF(Table2[[#This Row],[ActualWinner]]=Table2[[#This Row],[AwayTeam]],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Row],[HomeTeam]], 1, 0))</f>
        <v>0</v>
      </c>
      <c r="AM1125" s="2">
        <f>IF(Table2[[#This Row],[GameIsOver]]=0,0,IF(Table2[[#This Row],[ActualWinner]]=Table2[[#This Row],[AwayTeam]],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Row],[HomeTeam]], 1, 0))</f>
        <v>0</v>
      </c>
      <c r="AM1126" s="2">
        <f>IF(Table2[[#This Row],[GameIsOver]]=0,0,IF(Table2[[#This Row],[ActualWinner]]=Table2[[#This Row],[AwayTeam]],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Row],[HomeTeam]], 1, 0))</f>
        <v>0</v>
      </c>
      <c r="AM1127" s="2">
        <f>IF(Table2[[#This Row],[GameIsOver]]=0,0,IF(Table2[[#This Row],[ActualWinner]]=Table2[[#This Row],[AwayTeam]],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Row],[HomeTeam]], 1, 0))</f>
        <v>0</v>
      </c>
      <c r="AM1128" s="2">
        <f>IF(Table2[[#This Row],[GameIsOver]]=0,0,IF(Table2[[#This Row],[ActualWinner]]=Table2[[#This Row],[AwayTeam]],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Row],[HomeTeam]], 1, 0))</f>
        <v>0</v>
      </c>
      <c r="AM1129" s="2">
        <f>IF(Table2[[#This Row],[GameIsOver]]=0,0,IF(Table2[[#This Row],[ActualWinner]]=Table2[[#This Row],[AwayTeam]],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Row],[HomeTeam]], 1, 0))</f>
        <v>0</v>
      </c>
      <c r="AM1130" s="2">
        <f>IF(Table2[[#This Row],[GameIsOver]]=0,0,IF(Table2[[#This Row],[ActualWinner]]=Table2[[#This Row],[AwayTeam]],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Row],[HomeTeam]], 1, 0))</f>
        <v>0</v>
      </c>
      <c r="AM1131" s="2">
        <f>IF(Table2[[#This Row],[GameIsOver]]=0,0,IF(Table2[[#This Row],[ActualWinner]]=Table2[[#This Row],[AwayTeam]],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Row],[HomeTeam]], 1, 0))</f>
        <v>0</v>
      </c>
      <c r="AM1132" s="2">
        <f>IF(Table2[[#This Row],[GameIsOver]]=0,0,IF(Table2[[#This Row],[ActualWinner]]=Table2[[#This Row],[AwayTeam]],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Row],[HomeTeam]], 1, 0))</f>
        <v>0</v>
      </c>
      <c r="AM1133" s="2">
        <f>IF(Table2[[#This Row],[GameIsOver]]=0,0,IF(Table2[[#This Row],[ActualWinner]]=Table2[[#This Row],[AwayTeam]],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Row],[HomeTeam]], 1, 0))</f>
        <v>0</v>
      </c>
      <c r="AM1134" s="2">
        <f>IF(Table2[[#This Row],[GameIsOver]]=0,0,IF(Table2[[#This Row],[ActualWinner]]=Table2[[#This Row],[AwayTeam]],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Row],[HomeTeam]], 1, 0))</f>
        <v>0</v>
      </c>
      <c r="AM1135" s="2">
        <f>IF(Table2[[#This Row],[GameIsOver]]=0,0,IF(Table2[[#This Row],[ActualWinner]]=Table2[[#This Row],[AwayTeam]],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Row],[HomeTeam]], 1, 0))</f>
        <v>0</v>
      </c>
      <c r="AM1136" s="2">
        <f>IF(Table2[[#This Row],[GameIsOver]]=0,0,IF(Table2[[#This Row],[ActualWinner]]=Table2[[#This Row],[AwayTeam]],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Row],[HomeTeam]], 1, 0))</f>
        <v>0</v>
      </c>
      <c r="AM1137" s="2">
        <f>IF(Table2[[#This Row],[GameIsOver]]=0,0,IF(Table2[[#This Row],[ActualWinner]]=Table2[[#This Row],[AwayTeam]],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Row],[HomeTeam]], 1, 0))</f>
        <v>0</v>
      </c>
      <c r="AM1138" s="2">
        <f>IF(Table2[[#This Row],[GameIsOver]]=0,0,IF(Table2[[#This Row],[ActualWinner]]=Table2[[#This Row],[AwayTeam]],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Row],[HomeTeam]], 1, 0))</f>
        <v>0</v>
      </c>
      <c r="AM1139" s="2">
        <f>IF(Table2[[#This Row],[GameIsOver]]=0,0,IF(Table2[[#This Row],[ActualWinner]]=Table2[[#This Row],[AwayTeam]],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Row],[HomeTeam]], 1, 0))</f>
        <v>0</v>
      </c>
      <c r="AM1140" s="2">
        <f>IF(Table2[[#This Row],[GameIsOver]]=0,0,IF(Table2[[#This Row],[ActualWinner]]=Table2[[#This Row],[AwayTeam]],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Row],[HomeTeam]], 1, 0))</f>
        <v>0</v>
      </c>
      <c r="AM1141" s="2">
        <f>IF(Table2[[#This Row],[GameIsOver]]=0,0,IF(Table2[[#This Row],[ActualWinner]]=Table2[[#This Row],[AwayTeam]],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Row],[HomeTeam]], 1, 0))</f>
        <v>0</v>
      </c>
      <c r="AM1142" s="2">
        <f>IF(Table2[[#This Row],[GameIsOver]]=0,0,IF(Table2[[#This Row],[ActualWinner]]=Table2[[#This Row],[AwayTeam]],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Row],[HomeTeam]], 1, 0))</f>
        <v>0</v>
      </c>
      <c r="AM1143" s="2">
        <f>IF(Table2[[#This Row],[GameIsOver]]=0,0,IF(Table2[[#This Row],[ActualWinner]]=Table2[[#This Row],[AwayTeam]],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Row],[HomeTeam]], 1, 0))</f>
        <v>0</v>
      </c>
      <c r="AM1144" s="2">
        <f>IF(Table2[[#This Row],[GameIsOver]]=0,0,IF(Table2[[#This Row],[ActualWinner]]=Table2[[#This Row],[AwayTeam]],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Row],[HomeTeam]], 1, 0))</f>
        <v>0</v>
      </c>
      <c r="AM1145" s="2">
        <f>IF(Table2[[#This Row],[GameIsOver]]=0,0,IF(Table2[[#This Row],[ActualWinner]]=Table2[[#This Row],[AwayTeam]],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Row],[HomeTeam]], 1, 0))</f>
        <v>0</v>
      </c>
      <c r="AM1146" s="2">
        <f>IF(Table2[[#This Row],[GameIsOver]]=0,0,IF(Table2[[#This Row],[ActualWinner]]=Table2[[#This Row],[AwayTeam]],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Row],[HomeTeam]], 1, 0))</f>
        <v>0</v>
      </c>
      <c r="AM1147" s="2">
        <f>IF(Table2[[#This Row],[GameIsOver]]=0,0,IF(Table2[[#This Row],[ActualWinner]]=Table2[[#This Row],[AwayTeam]],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Row],[HomeTeam]], 1, 0))</f>
        <v>0</v>
      </c>
      <c r="AM1148" s="2">
        <f>IF(Table2[[#This Row],[GameIsOver]]=0,0,IF(Table2[[#This Row],[ActualWinner]]=Table2[[#This Row],[AwayTeam]],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Row],[HomeTeam]], 1, 0))</f>
        <v>0</v>
      </c>
      <c r="AM1149" s="2">
        <f>IF(Table2[[#This Row],[GameIsOver]]=0,0,IF(Table2[[#This Row],[ActualWinner]]=Table2[[#This Row],[AwayTeam]],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Row],[HomeTeam]], 1, 0))</f>
        <v>0</v>
      </c>
      <c r="AM1150" s="2">
        <f>IF(Table2[[#This Row],[GameIsOver]]=0,0,IF(Table2[[#This Row],[ActualWinner]]=Table2[[#This Row],[AwayTeam]],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Row],[HomeTeam]], 1, 0))</f>
        <v>0</v>
      </c>
      <c r="AM1151" s="2">
        <f>IF(Table2[[#This Row],[GameIsOver]]=0,0,IF(Table2[[#This Row],[ActualWinner]]=Table2[[#This Row],[AwayTeam]],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Row],[HomeTeam]], 1, 0))</f>
        <v>0</v>
      </c>
      <c r="AM1152" s="2">
        <f>IF(Table2[[#This Row],[GameIsOver]]=0,0,IF(Table2[[#This Row],[ActualWinner]]=Table2[[#This Row],[AwayTeam]],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Row],[HomeTeam]], 1, 0))</f>
        <v>0</v>
      </c>
      <c r="AM1153" s="2">
        <f>IF(Table2[[#This Row],[GameIsOver]]=0,0,IF(Table2[[#This Row],[ActualWinner]]=Table2[[#This Row],[AwayTeam]],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Row],[HomeTeam]], 1, 0))</f>
        <v>0</v>
      </c>
      <c r="AM1154" s="2">
        <f>IF(Table2[[#This Row],[GameIsOver]]=0,0,IF(Table2[[#This Row],[ActualWinner]]=Table2[[#This Row],[AwayTeam]],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Row],[HomeTeam]], 1, 0))</f>
        <v>0</v>
      </c>
      <c r="AM1155" s="2">
        <f>IF(Table2[[#This Row],[GameIsOver]]=0,0,IF(Table2[[#This Row],[ActualWinner]]=Table2[[#This Row],[AwayTeam]],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Row],[HomeTeam]], 1, 0))</f>
        <v>0</v>
      </c>
      <c r="AM1156" s="2">
        <f>IF(Table2[[#This Row],[GameIsOver]]=0,0,IF(Table2[[#This Row],[ActualWinner]]=Table2[[#This Row],[AwayTeam]],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Row],[HomeTeam]], 1, 0))</f>
        <v>0</v>
      </c>
      <c r="AM1157" s="2">
        <f>IF(Table2[[#This Row],[GameIsOver]]=0,0,IF(Table2[[#This Row],[ActualWinner]]=Table2[[#This Row],[AwayTeam]],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Row],[HomeTeam]], 1, 0))</f>
        <v>0</v>
      </c>
      <c r="AM1158" s="2">
        <f>IF(Table2[[#This Row],[GameIsOver]]=0,0,IF(Table2[[#This Row],[ActualWinner]]=Table2[[#This Row],[AwayTeam]],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Row],[HomeTeam]], 1, 0))</f>
        <v>0</v>
      </c>
      <c r="AM1159" s="2">
        <f>IF(Table2[[#This Row],[GameIsOver]]=0,0,IF(Table2[[#This Row],[ActualWinner]]=Table2[[#This Row],[AwayTeam]],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Row],[HomeTeam]], 1, 0))</f>
        <v>0</v>
      </c>
      <c r="AM1160" s="2">
        <f>IF(Table2[[#This Row],[GameIsOver]]=0,0,IF(Table2[[#This Row],[ActualWinner]]=Table2[[#This Row],[AwayTeam]],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Row],[HomeTeam]], 1, 0))</f>
        <v>0</v>
      </c>
      <c r="AM1161" s="2">
        <f>IF(Table2[[#This Row],[GameIsOver]]=0,0,IF(Table2[[#This Row],[ActualWinner]]=Table2[[#This Row],[AwayTeam]],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Row],[HomeTeam]], 1, 0))</f>
        <v>0</v>
      </c>
      <c r="AM1162" s="2">
        <f>IF(Table2[[#This Row],[GameIsOver]]=0,0,IF(Table2[[#This Row],[ActualWinner]]=Table2[[#This Row],[AwayTeam]],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Row],[HomeTeam]], 1, 0))</f>
        <v>0</v>
      </c>
      <c r="AM1163" s="2">
        <f>IF(Table2[[#This Row],[GameIsOver]]=0,0,IF(Table2[[#This Row],[ActualWinner]]=Table2[[#This Row],[AwayTeam]],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Row],[HomeTeam]], 1, 0))</f>
        <v>0</v>
      </c>
      <c r="AM1164" s="2">
        <f>IF(Table2[[#This Row],[GameIsOver]]=0,0,IF(Table2[[#This Row],[ActualWinner]]=Table2[[#This Row],[AwayTeam]],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Row],[HomeTeam]], 1, 0))</f>
        <v>0</v>
      </c>
      <c r="AM1165" s="2">
        <f>IF(Table2[[#This Row],[GameIsOver]]=0,0,IF(Table2[[#This Row],[ActualWinner]]=Table2[[#This Row],[AwayTeam]],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Row],[HomeTeam]], 1, 0))</f>
        <v>0</v>
      </c>
      <c r="AM1166" s="2">
        <f>IF(Table2[[#This Row],[GameIsOver]]=0,0,IF(Table2[[#This Row],[ActualWinner]]=Table2[[#This Row],[AwayTeam]],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Row],[HomeTeam]], 1, 0))</f>
        <v>0</v>
      </c>
      <c r="AM1167" s="2">
        <f>IF(Table2[[#This Row],[GameIsOver]]=0,0,IF(Table2[[#This Row],[ActualWinner]]=Table2[[#This Row],[AwayTeam]],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Row],[HomeTeam]], 1, 0))</f>
        <v>0</v>
      </c>
      <c r="AM1168" s="2">
        <f>IF(Table2[[#This Row],[GameIsOver]]=0,0,IF(Table2[[#This Row],[ActualWinner]]=Table2[[#This Row],[AwayTeam]],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Row],[HomeTeam]], 1, 0))</f>
        <v>0</v>
      </c>
      <c r="AM1169" s="2">
        <f>IF(Table2[[#This Row],[GameIsOver]]=0,0,IF(Table2[[#This Row],[ActualWinner]]=Table2[[#This Row],[AwayTeam]],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Row],[HomeTeam]], 1, 0))</f>
        <v>0</v>
      </c>
      <c r="AM1170" s="2">
        <f>IF(Table2[[#This Row],[GameIsOver]]=0,0,IF(Table2[[#This Row],[ActualWinner]]=Table2[[#This Row],[AwayTeam]],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Row],[HomeTeam]], 1, 0))</f>
        <v>0</v>
      </c>
      <c r="AM1171" s="2">
        <f>IF(Table2[[#This Row],[GameIsOver]]=0,0,IF(Table2[[#This Row],[ActualWinner]]=Table2[[#This Row],[AwayTeam]],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Row],[HomeTeam]], 1, 0))</f>
        <v>0</v>
      </c>
      <c r="AM1172" s="2">
        <f>IF(Table2[[#This Row],[GameIsOver]]=0,0,IF(Table2[[#This Row],[ActualWinner]]=Table2[[#This Row],[AwayTeam]],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Row],[HomeTeam]], 1, 0))</f>
        <v>0</v>
      </c>
      <c r="AM1173" s="2">
        <f>IF(Table2[[#This Row],[GameIsOver]]=0,0,IF(Table2[[#This Row],[ActualWinner]]=Table2[[#This Row],[AwayTeam]],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Row],[HomeTeam]], 1, 0))</f>
        <v>0</v>
      </c>
      <c r="AM1174" s="2">
        <f>IF(Table2[[#This Row],[GameIsOver]]=0,0,IF(Table2[[#This Row],[ActualWinner]]=Table2[[#This Row],[AwayTeam]],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Row],[HomeTeam]], 1, 0))</f>
        <v>0</v>
      </c>
      <c r="AM1175" s="2">
        <f>IF(Table2[[#This Row],[GameIsOver]]=0,0,IF(Table2[[#This Row],[ActualWinner]]=Table2[[#This Row],[AwayTeam]],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Row],[HomeTeam]], 1, 0))</f>
        <v>0</v>
      </c>
      <c r="AM1176" s="2">
        <f>IF(Table2[[#This Row],[GameIsOver]]=0,0,IF(Table2[[#This Row],[ActualWinner]]=Table2[[#This Row],[AwayTeam]],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Row],[HomeTeam]], 1, 0))</f>
        <v>0</v>
      </c>
      <c r="AM1177" s="2">
        <f>IF(Table2[[#This Row],[GameIsOver]]=0,0,IF(Table2[[#This Row],[ActualWinner]]=Table2[[#This Row],[AwayTeam]],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Row],[HomeTeam]], 1, 0))</f>
        <v>0</v>
      </c>
      <c r="AM1178" s="2">
        <f>IF(Table2[[#This Row],[GameIsOver]]=0,0,IF(Table2[[#This Row],[ActualWinner]]=Table2[[#This Row],[AwayTeam]],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Row],[HomeTeam]], 1, 0))</f>
        <v>0</v>
      </c>
      <c r="AM1179" s="2">
        <f>IF(Table2[[#This Row],[GameIsOver]]=0,0,IF(Table2[[#This Row],[ActualWinner]]=Table2[[#This Row],[AwayTeam]],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Row],[HomeTeam]], 1, 0))</f>
        <v>0</v>
      </c>
      <c r="AM1180" s="2">
        <f>IF(Table2[[#This Row],[GameIsOver]]=0,0,IF(Table2[[#This Row],[ActualWinner]]=Table2[[#This Row],[AwayTeam]],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Row],[HomeTeam]], 1, 0))</f>
        <v>0</v>
      </c>
      <c r="AM1181" s="2">
        <f>IF(Table2[[#This Row],[GameIsOver]]=0,0,IF(Table2[[#This Row],[ActualWinner]]=Table2[[#This Row],[AwayTeam]],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Row],[HomeTeam]], 1, 0))</f>
        <v>0</v>
      </c>
      <c r="AM1182" s="2">
        <f>IF(Table2[[#This Row],[GameIsOver]]=0,0,IF(Table2[[#This Row],[ActualWinner]]=Table2[[#This Row],[AwayTeam]],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Row],[HomeTeam]], 1, 0))</f>
        <v>0</v>
      </c>
      <c r="AM1183" s="2">
        <f>IF(Table2[[#This Row],[GameIsOver]]=0,0,IF(Table2[[#This Row],[ActualWinner]]=Table2[[#This Row],[AwayTeam]],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Row],[HomeTeam]], 1, 0))</f>
        <v>0</v>
      </c>
      <c r="AM1184" s="2">
        <f>IF(Table2[[#This Row],[GameIsOver]]=0,0,IF(Table2[[#This Row],[ActualWinner]]=Table2[[#This Row],[AwayTeam]],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Row],[HomeTeam]], 1, 0))</f>
        <v>0</v>
      </c>
      <c r="AM1185" s="2">
        <f>IF(Table2[[#This Row],[GameIsOver]]=0,0,IF(Table2[[#This Row],[ActualWinner]]=Table2[[#This Row],[AwayTeam]],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Row],[HomeTeam]], 1, 0))</f>
        <v>0</v>
      </c>
      <c r="AM1186" s="2">
        <f>IF(Table2[[#This Row],[GameIsOver]]=0,0,IF(Table2[[#This Row],[ActualWinner]]=Table2[[#This Row],[AwayTeam]],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Row],[HomeTeam]], 1, 0))</f>
        <v>0</v>
      </c>
      <c r="AM1187" s="2">
        <f>IF(Table2[[#This Row],[GameIsOver]]=0,0,IF(Table2[[#This Row],[ActualWinner]]=Table2[[#This Row],[AwayTeam]],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Row],[HomeTeam]], 1, 0))</f>
        <v>0</v>
      </c>
      <c r="AM1188" s="2">
        <f>IF(Table2[[#This Row],[GameIsOver]]=0,0,IF(Table2[[#This Row],[ActualWinner]]=Table2[[#This Row],[AwayTeam]],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Row],[HomeTeam]], 1, 0))</f>
        <v>0</v>
      </c>
      <c r="AM1189" s="2">
        <f>IF(Table2[[#This Row],[GameIsOver]]=0,0,IF(Table2[[#This Row],[ActualWinner]]=Table2[[#This Row],[AwayTeam]],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Row],[HomeTeam]], 1, 0))</f>
        <v>0</v>
      </c>
      <c r="AM1190" s="2">
        <f>IF(Table2[[#This Row],[GameIsOver]]=0,0,IF(Table2[[#This Row],[ActualWinner]]=Table2[[#This Row],[AwayTeam]],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Row],[HomeTeam]], 1, 0))</f>
        <v>0</v>
      </c>
      <c r="AM1191" s="2">
        <f>IF(Table2[[#This Row],[GameIsOver]]=0,0,IF(Table2[[#This Row],[ActualWinner]]=Table2[[#This Row],[AwayTeam]],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Row],[HomeTeam]], 1, 0))</f>
        <v>0</v>
      </c>
      <c r="AM1192" s="2">
        <f>IF(Table2[[#This Row],[GameIsOver]]=0,0,IF(Table2[[#This Row],[ActualWinner]]=Table2[[#This Row],[AwayTeam]],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Row],[HomeTeam]], 1, 0))</f>
        <v>0</v>
      </c>
      <c r="AM1193" s="2">
        <f>IF(Table2[[#This Row],[GameIsOver]]=0,0,IF(Table2[[#This Row],[ActualWinner]]=Table2[[#This Row],[AwayTeam]],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Row],[HomeTeam]], 1, 0))</f>
        <v>0</v>
      </c>
      <c r="AM1194" s="2">
        <f>IF(Table2[[#This Row],[GameIsOver]]=0,0,IF(Table2[[#This Row],[ActualWinner]]=Table2[[#This Row],[AwayTeam]],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Row],[HomeTeam]], 1, 0))</f>
        <v>0</v>
      </c>
      <c r="AM1195" s="2">
        <f>IF(Table2[[#This Row],[GameIsOver]]=0,0,IF(Table2[[#This Row],[ActualWinner]]=Table2[[#This Row],[AwayTeam]],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Row],[HomeTeam]], 1, 0))</f>
        <v>0</v>
      </c>
      <c r="AM1196" s="2">
        <f>IF(Table2[[#This Row],[GameIsOver]]=0,0,IF(Table2[[#This Row],[ActualWinner]]=Table2[[#This Row],[AwayTeam]],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Row],[HomeTeam]], 1, 0))</f>
        <v>0</v>
      </c>
      <c r="AM1197" s="2">
        <f>IF(Table2[[#This Row],[GameIsOver]]=0,0,IF(Table2[[#This Row],[ActualWinner]]=Table2[[#This Row],[AwayTeam]],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Row],[HomeTeam]], 1, 0))</f>
        <v>0</v>
      </c>
      <c r="AM1198" s="2">
        <f>IF(Table2[[#This Row],[GameIsOver]]=0,0,IF(Table2[[#This Row],[ActualWinner]]=Table2[[#This Row],[AwayTeam]],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Row],[HomeTeam]], 1, 0))</f>
        <v>0</v>
      </c>
      <c r="AM1199" s="2">
        <f>IF(Table2[[#This Row],[GameIsOver]]=0,0,IF(Table2[[#This Row],[ActualWinner]]=Table2[[#This Row],[AwayTeam]],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Row],[HomeTeam]], 1, 0))</f>
        <v>0</v>
      </c>
      <c r="AM1200" s="2">
        <f>IF(Table2[[#This Row],[GameIsOver]]=0,0,IF(Table2[[#This Row],[ActualWinner]]=Table2[[#This Row],[AwayTeam]],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Row],[HomeTeam]], 1, 0))</f>
        <v>0</v>
      </c>
      <c r="AM1201" s="2">
        <f>IF(Table2[[#This Row],[GameIsOver]]=0,0,IF(Table2[[#This Row],[ActualWinner]]=Table2[[#This Row],[AwayTeam]],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Row],[HomeTeam]], 1, 0))</f>
        <v>0</v>
      </c>
      <c r="AM1202" s="2">
        <f>IF(Table2[[#This Row],[GameIsOver]]=0,0,IF(Table2[[#This Row],[ActualWinner]]=Table2[[#This Row],[AwayTeam]],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Row],[HomeTeam]], 1, 0))</f>
        <v>0</v>
      </c>
      <c r="AM1203" s="2">
        <f>IF(Table2[[#This Row],[GameIsOver]]=0,0,IF(Table2[[#This Row],[ActualWinner]]=Table2[[#This Row],[AwayTeam]],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Row],[HomeTeam]], 1, 0))</f>
        <v>0</v>
      </c>
      <c r="AM1204" s="2">
        <f>IF(Table2[[#This Row],[GameIsOver]]=0,0,IF(Table2[[#This Row],[ActualWinner]]=Table2[[#This Row],[AwayTeam]],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Row],[HomeTeam]], 1, 0))</f>
        <v>0</v>
      </c>
      <c r="AM1205" s="2">
        <f>IF(Table2[[#This Row],[GameIsOver]]=0,0,IF(Table2[[#This Row],[ActualWinner]]=Table2[[#This Row],[AwayTeam]],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Row],[HomeTeam]], 1, 0))</f>
        <v>0</v>
      </c>
      <c r="AM1206" s="2">
        <f>IF(Table2[[#This Row],[GameIsOver]]=0,0,IF(Table2[[#This Row],[ActualWinner]]=Table2[[#This Row],[AwayTeam]],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Row],[HomeTeam]], 1, 0))</f>
        <v>0</v>
      </c>
      <c r="AM1207" s="2">
        <f>IF(Table2[[#This Row],[GameIsOver]]=0,0,IF(Table2[[#This Row],[ActualWinner]]=Table2[[#This Row],[AwayTeam]],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Row],[HomeTeam]], 1, 0))</f>
        <v>0</v>
      </c>
      <c r="AM1208" s="2">
        <f>IF(Table2[[#This Row],[GameIsOver]]=0,0,IF(Table2[[#This Row],[ActualWinner]]=Table2[[#This Row],[AwayTeam]],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Row],[HomeTeam]], 1, 0))</f>
        <v>0</v>
      </c>
      <c r="AM1209" s="2">
        <f>IF(Table2[[#This Row],[GameIsOver]]=0,0,IF(Table2[[#This Row],[ActualWinner]]=Table2[[#This Row],[AwayTeam]],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Row],[HomeTeam]], 1, 0))</f>
        <v>0</v>
      </c>
      <c r="AM1210" s="2">
        <f>IF(Table2[[#This Row],[GameIsOver]]=0,0,IF(Table2[[#This Row],[ActualWinner]]=Table2[[#This Row],[AwayTeam]],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Row],[HomeTeam]], 1, 0))</f>
        <v>0</v>
      </c>
      <c r="AM1211" s="2">
        <f>IF(Table2[[#This Row],[GameIsOver]]=0,0,IF(Table2[[#This Row],[ActualWinner]]=Table2[[#This Row],[AwayTeam]],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Row],[HomeTeam]], 1, 0))</f>
        <v>0</v>
      </c>
      <c r="AM1212" s="2">
        <f>IF(Table2[[#This Row],[GameIsOver]]=0,0,IF(Table2[[#This Row],[ActualWinner]]=Table2[[#This Row],[AwayTeam]],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Row],[HomeTeam]], 1, 0))</f>
        <v>0</v>
      </c>
      <c r="AM1213" s="2">
        <f>IF(Table2[[#This Row],[GameIsOver]]=0,0,IF(Table2[[#This Row],[ActualWinner]]=Table2[[#This Row],[AwayTeam]],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Row],[HomeTeam]], 1, 0))</f>
        <v>0</v>
      </c>
      <c r="AM1214" s="2">
        <f>IF(Table2[[#This Row],[GameIsOver]]=0,0,IF(Table2[[#This Row],[ActualWinner]]=Table2[[#This Row],[AwayTeam]],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Row],[HomeTeam]], 1, 0))</f>
        <v>0</v>
      </c>
      <c r="AM1215" s="2">
        <f>IF(Table2[[#This Row],[GameIsOver]]=0,0,IF(Table2[[#This Row],[ActualWinner]]=Table2[[#This Row],[AwayTeam]],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Row],[HomeTeam]], 1, 0))</f>
        <v>0</v>
      </c>
      <c r="AM1216" s="2">
        <f>IF(Table2[[#This Row],[GameIsOver]]=0,0,IF(Table2[[#This Row],[ActualWinner]]=Table2[[#This Row],[AwayTeam]],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Row],[HomeTeam]], 1, 0))</f>
        <v>0</v>
      </c>
      <c r="AM1217" s="2">
        <f>IF(Table2[[#This Row],[GameIsOver]]=0,0,IF(Table2[[#This Row],[ActualWinner]]=Table2[[#This Row],[AwayTeam]],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Row],[HomeTeam]], 1, 0))</f>
        <v>0</v>
      </c>
      <c r="AM1218" s="2">
        <f>IF(Table2[[#This Row],[GameIsOver]]=0,0,IF(Table2[[#This Row],[ActualWinner]]=Table2[[#This Row],[AwayTeam]],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Row],[HomeTeam]], 1, 0))</f>
        <v>0</v>
      </c>
      <c r="AM1219" s="2">
        <f>IF(Table2[[#This Row],[GameIsOver]]=0,0,IF(Table2[[#This Row],[ActualWinner]]=Table2[[#This Row],[AwayTeam]],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Row],[HomeTeam]], 1, 0))</f>
        <v>0</v>
      </c>
      <c r="AM1220" s="2">
        <f>IF(Table2[[#This Row],[GameIsOver]]=0,0,IF(Table2[[#This Row],[ActualWinner]]=Table2[[#This Row],[AwayTeam]],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Row],[HomeTeam]], 1, 0))</f>
        <v>0</v>
      </c>
      <c r="AM1221" s="2">
        <f>IF(Table2[[#This Row],[GameIsOver]]=0,0,IF(Table2[[#This Row],[ActualWinner]]=Table2[[#This Row],[AwayTeam]],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Row],[HomeTeam]], 1, 0))</f>
        <v>0</v>
      </c>
      <c r="AM1222" s="2">
        <f>IF(Table2[[#This Row],[GameIsOver]]=0,0,IF(Table2[[#This Row],[ActualWinner]]=Table2[[#This Row],[AwayTeam]],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Row],[HomeTeam]], 1, 0))</f>
        <v>0</v>
      </c>
      <c r="AM1223" s="2">
        <f>IF(Table2[[#This Row],[GameIsOver]]=0,0,IF(Table2[[#This Row],[ActualWinner]]=Table2[[#This Row],[AwayTeam]],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Row],[HomeTeam]], 1, 0))</f>
        <v>0</v>
      </c>
      <c r="AM1224" s="2">
        <f>IF(Table2[[#This Row],[GameIsOver]]=0,0,IF(Table2[[#This Row],[ActualWinner]]=Table2[[#This Row],[AwayTeam]],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Row],[HomeTeam]], 1, 0))</f>
        <v>0</v>
      </c>
      <c r="AM1225" s="2">
        <f>IF(Table2[[#This Row],[GameIsOver]]=0,0,IF(Table2[[#This Row],[ActualWinner]]=Table2[[#This Row],[AwayTeam]],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Row],[HomeTeam]], 1, 0))</f>
        <v>0</v>
      </c>
      <c r="AM1226" s="2">
        <f>IF(Table2[[#This Row],[GameIsOver]]=0,0,IF(Table2[[#This Row],[ActualWinner]]=Table2[[#This Row],[AwayTeam]],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Row],[HomeTeam]], 1, 0))</f>
        <v>0</v>
      </c>
      <c r="AM1227" s="2">
        <f>IF(Table2[[#This Row],[GameIsOver]]=0,0,IF(Table2[[#This Row],[ActualWinner]]=Table2[[#This Row],[AwayTeam]],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Row],[HomeTeam]], 1, 0))</f>
        <v>0</v>
      </c>
      <c r="AM1228" s="2">
        <f>IF(Table2[[#This Row],[GameIsOver]]=0,0,IF(Table2[[#This Row],[ActualWinner]]=Table2[[#This Row],[AwayTeam]],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Row],[HomeTeam]], 1, 0))</f>
        <v>0</v>
      </c>
      <c r="AM1229" s="2">
        <f>IF(Table2[[#This Row],[GameIsOver]]=0,0,IF(Table2[[#This Row],[ActualWinner]]=Table2[[#This Row],[AwayTeam]],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Row],[HomeTeam]], 1, 0))</f>
        <v>0</v>
      </c>
      <c r="AM1230" s="2">
        <f>IF(Table2[[#This Row],[GameIsOver]]=0,0,IF(Table2[[#This Row],[ActualWinner]]=Table2[[#This Row],[AwayTeam]],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Row],[HomeTeam]], 1, 0))</f>
        <v>0</v>
      </c>
      <c r="AM1231" s="2">
        <f>IF(Table2[[#This Row],[GameIsOver]]=0,0,IF(Table2[[#This Row],[ActualWinner]]=Table2[[#This Row],[AwayTeam]],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Row],[HomeTeam]], 1, 0))</f>
        <v>0</v>
      </c>
      <c r="AM1232" s="2">
        <f>IF(Table2[[#This Row],[GameIsOver]]=0,0,IF(Table2[[#This Row],[ActualWinner]]=Table2[[#This Row],[AwayTeam]],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Row],[HomeTeam]], 1, 0))</f>
        <v>0</v>
      </c>
      <c r="AM1233" s="2">
        <f>IF(Table2[[#This Row],[GameIsOver]]=0,0,IF(Table2[[#This Row],[ActualWinner]]=Table2[[#This Row],[AwayTeam]],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Row],[HomeTeam]], 1, 0))</f>
        <v>0</v>
      </c>
      <c r="AM1234" s="2">
        <f>IF(Table2[[#This Row],[GameIsOver]]=0,0,IF(Table2[[#This Row],[ActualWinner]]=Table2[[#This Row],[AwayTeam]],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Row],[HomeTeam]], 1, 0))</f>
        <v>0</v>
      </c>
      <c r="AM1235" s="2">
        <f>IF(Table2[[#This Row],[GameIsOver]]=0,0,IF(Table2[[#This Row],[ActualWinner]]=Table2[[#This Row],[AwayTeam]],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Row],[HomeTeam]], 1, 0))</f>
        <v>0</v>
      </c>
      <c r="AM1236" s="2">
        <f>IF(Table2[[#This Row],[GameIsOver]]=0,0,IF(Table2[[#This Row],[ActualWinner]]=Table2[[#This Row],[AwayTeam]],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Row],[HomeTeam]], 1, 0))</f>
        <v>0</v>
      </c>
      <c r="AM1237" s="2">
        <f>IF(Table2[[#This Row],[GameIsOver]]=0,0,IF(Table2[[#This Row],[ActualWinner]]=Table2[[#This Row],[AwayTeam]],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Row],[HomeTeam]], 1, 0))</f>
        <v>0</v>
      </c>
      <c r="AM1238" s="2">
        <f>IF(Table2[[#This Row],[GameIsOver]]=0,0,IF(Table2[[#This Row],[ActualWinner]]=Table2[[#This Row],[AwayTeam]],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Row],[HomeTeam]], 1, 0))</f>
        <v>0</v>
      </c>
      <c r="AM1239" s="2">
        <f>IF(Table2[[#This Row],[GameIsOver]]=0,0,IF(Table2[[#This Row],[ActualWinner]]=Table2[[#This Row],[AwayTeam]],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Row],[HomeTeam]], 1, 0))</f>
        <v>0</v>
      </c>
      <c r="AM1240" s="2">
        <f>IF(Table2[[#This Row],[GameIsOver]]=0,0,IF(Table2[[#This Row],[ActualWinner]]=Table2[[#This Row],[AwayTeam]],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Row],[HomeTeam]], 1, 0))</f>
        <v>0</v>
      </c>
      <c r="AM1241" s="2">
        <f>IF(Table2[[#This Row],[GameIsOver]]=0,0,IF(Table2[[#This Row],[ActualWinner]]=Table2[[#This Row],[AwayTeam]],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Row],[HomeTeam]], 1, 0))</f>
        <v>0</v>
      </c>
      <c r="AM1242" s="2">
        <f>IF(Table2[[#This Row],[GameIsOver]]=0,0,IF(Table2[[#This Row],[ActualWinner]]=Table2[[#This Row],[AwayTeam]],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Row],[HomeTeam]], 1, 0))</f>
        <v>0</v>
      </c>
      <c r="AM1243" s="2">
        <f>IF(Table2[[#This Row],[GameIsOver]]=0,0,IF(Table2[[#This Row],[ActualWinner]]=Table2[[#This Row],[AwayTeam]],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Row],[HomeTeam]], 1, 0))</f>
        <v>0</v>
      </c>
      <c r="AM1244" s="2">
        <f>IF(Table2[[#This Row],[GameIsOver]]=0,0,IF(Table2[[#This Row],[ActualWinner]]=Table2[[#This Row],[AwayTeam]],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Row],[HomeTeam]], 1, 0))</f>
        <v>0</v>
      </c>
      <c r="AM1245" s="2">
        <f>IF(Table2[[#This Row],[GameIsOver]]=0,0,IF(Table2[[#This Row],[ActualWinner]]=Table2[[#This Row],[AwayTeam]],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Row],[HomeTeam]], 1, 0))</f>
        <v>0</v>
      </c>
      <c r="AM1246" s="2">
        <f>IF(Table2[[#This Row],[GameIsOver]]=0,0,IF(Table2[[#This Row],[ActualWinner]]=Table2[[#This Row],[AwayTeam]],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Row],[HomeTeam]], 1, 0))</f>
        <v>0</v>
      </c>
      <c r="AM1247" s="2">
        <f>IF(Table2[[#This Row],[GameIsOver]]=0,0,IF(Table2[[#This Row],[ActualWinner]]=Table2[[#This Row],[AwayTeam]],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Row],[HomeTeam]], 1, 0))</f>
        <v>0</v>
      </c>
      <c r="AM1248" s="2">
        <f>IF(Table2[[#This Row],[GameIsOver]]=0,0,IF(Table2[[#This Row],[ActualWinner]]=Table2[[#This Row],[AwayTeam]],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Row],[HomeTeam]], 1, 0))</f>
        <v>0</v>
      </c>
      <c r="AM1249" s="2">
        <f>IF(Table2[[#This Row],[GameIsOver]]=0,0,IF(Table2[[#This Row],[ActualWinner]]=Table2[[#This Row],[AwayTeam]],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Row],[HomeTeam]], 1, 0))</f>
        <v>0</v>
      </c>
      <c r="AM1250" s="2">
        <f>IF(Table2[[#This Row],[GameIsOver]]=0,0,IF(Table2[[#This Row],[ActualWinner]]=Table2[[#This Row],[AwayTeam]],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Row],[HomeTeam]], 1, 0))</f>
        <v>0</v>
      </c>
      <c r="AM1251" s="2">
        <f>IF(Table2[[#This Row],[GameIsOver]]=0,0,IF(Table2[[#This Row],[ActualWinner]]=Table2[[#This Row],[AwayTeam]],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Row],[HomeTeam]], 1, 0))</f>
        <v>0</v>
      </c>
      <c r="AM1252" s="2">
        <f>IF(Table2[[#This Row],[GameIsOver]]=0,0,IF(Table2[[#This Row],[ActualWinner]]=Table2[[#This Row],[AwayTeam]],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Row],[HomeTeam]], 1, 0))</f>
        <v>0</v>
      </c>
      <c r="AM1253" s="2">
        <f>IF(Table2[[#This Row],[GameIsOver]]=0,0,IF(Table2[[#This Row],[ActualWinner]]=Table2[[#This Row],[AwayTeam]],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Row],[HomeTeam]], 1, 0))</f>
        <v>0</v>
      </c>
      <c r="AM1254" s="2">
        <f>IF(Table2[[#This Row],[GameIsOver]]=0,0,IF(Table2[[#This Row],[ActualWinner]]=Table2[[#This Row],[AwayTeam]],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Row],[HomeTeam]], 1, 0))</f>
        <v>0</v>
      </c>
      <c r="AM1255" s="2">
        <f>IF(Table2[[#This Row],[GameIsOver]]=0,0,IF(Table2[[#This Row],[ActualWinner]]=Table2[[#This Row],[AwayTeam]],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Row],[HomeTeam]], 1, 0))</f>
        <v>0</v>
      </c>
      <c r="AM1256" s="2">
        <f>IF(Table2[[#This Row],[GameIsOver]]=0,0,IF(Table2[[#This Row],[ActualWinner]]=Table2[[#This Row],[AwayTeam]],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Row],[HomeTeam]], 1, 0))</f>
        <v>0</v>
      </c>
      <c r="AM1257" s="2">
        <f>IF(Table2[[#This Row],[GameIsOver]]=0,0,IF(Table2[[#This Row],[ActualWinner]]=Table2[[#This Row],[AwayTeam]],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Row],[HomeTeam]], 1, 0))</f>
        <v>0</v>
      </c>
      <c r="AM1258" s="2">
        <f>IF(Table2[[#This Row],[GameIsOver]]=0,0,IF(Table2[[#This Row],[ActualWinner]]=Table2[[#This Row],[AwayTeam]],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Row],[HomeTeam]], 1, 0))</f>
        <v>0</v>
      </c>
      <c r="AM1259" s="2">
        <f>IF(Table2[[#This Row],[GameIsOver]]=0,0,IF(Table2[[#This Row],[ActualWinner]]=Table2[[#This Row],[AwayTeam]],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Row],[HomeTeam]], 1, 0))</f>
        <v>0</v>
      </c>
      <c r="AM1260" s="2">
        <f>IF(Table2[[#This Row],[GameIsOver]]=0,0,IF(Table2[[#This Row],[ActualWinner]]=Table2[[#This Row],[AwayTeam]],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Row],[HomeTeam]], 1, 0))</f>
        <v>0</v>
      </c>
      <c r="AM1261" s="2">
        <f>IF(Table2[[#This Row],[GameIsOver]]=0,0,IF(Table2[[#This Row],[ActualWinner]]=Table2[[#This Row],[AwayTeam]],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Row],[HomeTeam]], 1, 0))</f>
        <v>0</v>
      </c>
      <c r="AM1262" s="2">
        <f>IF(Table2[[#This Row],[GameIsOver]]=0,0,IF(Table2[[#This Row],[ActualWinner]]=Table2[[#This Row],[AwayTeam]],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Row],[HomeTeam]], 1, 0))</f>
        <v>0</v>
      </c>
      <c r="AM1263" s="2">
        <f>IF(Table2[[#This Row],[GameIsOver]]=0,0,IF(Table2[[#This Row],[ActualWinner]]=Table2[[#This Row],[AwayTeam]],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Row],[HomeTeam]], 1, 0))</f>
        <v>0</v>
      </c>
      <c r="AM1264" s="2">
        <f>IF(Table2[[#This Row],[GameIsOver]]=0,0,IF(Table2[[#This Row],[ActualWinner]]=Table2[[#This Row],[AwayTeam]],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Row],[HomeTeam]], 1, 0))</f>
        <v>0</v>
      </c>
      <c r="AM1265" s="2">
        <f>IF(Table2[[#This Row],[GameIsOver]]=0,0,IF(Table2[[#This Row],[ActualWinner]]=Table2[[#This Row],[AwayTeam]],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Row],[HomeTeam]], 1, 0))</f>
        <v>0</v>
      </c>
      <c r="AM1266" s="2">
        <f>IF(Table2[[#This Row],[GameIsOver]]=0,0,IF(Table2[[#This Row],[ActualWinner]]=Table2[[#This Row],[AwayTeam]],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Row],[HomeTeam]], 1, 0))</f>
        <v>0</v>
      </c>
      <c r="AM1267" s="2">
        <f>IF(Table2[[#This Row],[GameIsOver]]=0,0,IF(Table2[[#This Row],[ActualWinner]]=Table2[[#This Row],[AwayTeam]],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Row],[HomeTeam]], 1, 0))</f>
        <v>0</v>
      </c>
      <c r="AM1268" s="2">
        <f>IF(Table2[[#This Row],[GameIsOver]]=0,0,IF(Table2[[#This Row],[ActualWinner]]=Table2[[#This Row],[AwayTeam]],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Row],[HomeTeam]], 1, 0))</f>
        <v>0</v>
      </c>
      <c r="AM1269" s="2">
        <f>IF(Table2[[#This Row],[GameIsOver]]=0,0,IF(Table2[[#This Row],[ActualWinner]]=Table2[[#This Row],[AwayTeam]],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Row],[HomeTeam]], 1, 0))</f>
        <v>0</v>
      </c>
      <c r="AM1270" s="2">
        <f>IF(Table2[[#This Row],[GameIsOver]]=0,0,IF(Table2[[#This Row],[ActualWinner]]=Table2[[#This Row],[AwayTeam]],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Row],[HomeTeam]], 1, 0))</f>
        <v>0</v>
      </c>
      <c r="AM1271" s="2">
        <f>IF(Table2[[#This Row],[GameIsOver]]=0,0,IF(Table2[[#This Row],[ActualWinner]]=Table2[[#This Row],[AwayTeam]],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Row],[HomeTeam]], 1, 0))</f>
        <v>0</v>
      </c>
      <c r="AM1272" s="2">
        <f>IF(Table2[[#This Row],[GameIsOver]]=0,0,IF(Table2[[#This Row],[ActualWinner]]=Table2[[#This Row],[AwayTeam]],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Row],[HomeTeam]], 1, 0))</f>
        <v>0</v>
      </c>
      <c r="AM1273" s="2">
        <f>IF(Table2[[#This Row],[GameIsOver]]=0,0,IF(Table2[[#This Row],[ActualWinner]]=Table2[[#This Row],[AwayTeam]],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Row],[HomeTeam]], 1, 0))</f>
        <v>0</v>
      </c>
      <c r="AM1274" s="2">
        <f>IF(Table2[[#This Row],[GameIsOver]]=0,0,IF(Table2[[#This Row],[ActualWinner]]=Table2[[#This Row],[AwayTeam]],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Row],[HomeTeam]], 1, 0))</f>
        <v>0</v>
      </c>
      <c r="AM1275" s="2">
        <f>IF(Table2[[#This Row],[GameIsOver]]=0,0,IF(Table2[[#This Row],[ActualWinner]]=Table2[[#This Row],[AwayTeam]],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Row],[HomeTeam]], 1, 0))</f>
        <v>0</v>
      </c>
      <c r="AM1276" s="2">
        <f>IF(Table2[[#This Row],[GameIsOver]]=0,0,IF(Table2[[#This Row],[ActualWinner]]=Table2[[#This Row],[AwayTeam]],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Row],[HomeTeam]], 1, 0))</f>
        <v>0</v>
      </c>
      <c r="AM1277" s="2">
        <f>IF(Table2[[#This Row],[GameIsOver]]=0,0,IF(Table2[[#This Row],[ActualWinner]]=Table2[[#This Row],[AwayTeam]],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Row],[HomeTeam]], 1, 0))</f>
        <v>0</v>
      </c>
      <c r="AM1278" s="2">
        <f>IF(Table2[[#This Row],[GameIsOver]]=0,0,IF(Table2[[#This Row],[ActualWinner]]=Table2[[#This Row],[AwayTeam]],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Row],[HomeTeam]], 1, 0))</f>
        <v>0</v>
      </c>
      <c r="AM1279" s="2">
        <f>IF(Table2[[#This Row],[GameIsOver]]=0,0,IF(Table2[[#This Row],[ActualWinner]]=Table2[[#This Row],[AwayTeam]],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Row],[HomeTeam]], 1, 0))</f>
        <v>0</v>
      </c>
      <c r="AM1280" s="2">
        <f>IF(Table2[[#This Row],[GameIsOver]]=0,0,IF(Table2[[#This Row],[ActualWinner]]=Table2[[#This Row],[AwayTeam]],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Row],[HomeTeam]], 1, 0))</f>
        <v>0</v>
      </c>
      <c r="AM1281" s="2">
        <f>IF(Table2[[#This Row],[GameIsOver]]=0,0,IF(Table2[[#This Row],[ActualWinner]]=Table2[[#This Row],[AwayTeam]],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Row],[HomeTeam]], 1, 0))</f>
        <v>0</v>
      </c>
      <c r="AM1282" s="2">
        <f>IF(Table2[[#This Row],[GameIsOver]]=0,0,IF(Table2[[#This Row],[ActualWinner]]=Table2[[#This Row],[AwayTeam]],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Row],[HomeTeam]], 1, 0))</f>
        <v>0</v>
      </c>
      <c r="AM1283" s="2">
        <f>IF(Table2[[#This Row],[GameIsOver]]=0,0,IF(Table2[[#This Row],[ActualWinner]]=Table2[[#This Row],[AwayTeam]],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Row],[HomeTeam]], 1, 0))</f>
        <v>0</v>
      </c>
      <c r="AM1284" s="2">
        <f>IF(Table2[[#This Row],[GameIsOver]]=0,0,IF(Table2[[#This Row],[ActualWinner]]=Table2[[#This Row],[AwayTeam]],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Row],[HomeTeam]], 1, 0))</f>
        <v>0</v>
      </c>
      <c r="AM1285" s="2">
        <f>IF(Table2[[#This Row],[GameIsOver]]=0,0,IF(Table2[[#This Row],[ActualWinner]]=Table2[[#This Row],[AwayTeam]],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Row],[HomeTeam]], 1, 0))</f>
        <v>0</v>
      </c>
      <c r="AM1286" s="2">
        <f>IF(Table2[[#This Row],[GameIsOver]]=0,0,IF(Table2[[#This Row],[ActualWinner]]=Table2[[#This Row],[AwayTeam]],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Row],[HomeTeam]], 1, 0))</f>
        <v>0</v>
      </c>
      <c r="AM1287" s="2">
        <f>IF(Table2[[#This Row],[GameIsOver]]=0,0,IF(Table2[[#This Row],[ActualWinner]]=Table2[[#This Row],[AwayTeam]],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Row],[HomeTeam]], 1, 0))</f>
        <v>0</v>
      </c>
      <c r="AM1288" s="2">
        <f>IF(Table2[[#This Row],[GameIsOver]]=0,0,IF(Table2[[#This Row],[ActualWinner]]=Table2[[#This Row],[AwayTeam]],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Row],[HomeTeam]], 1, 0))</f>
        <v>0</v>
      </c>
      <c r="AM1289" s="2">
        <f>IF(Table2[[#This Row],[GameIsOver]]=0,0,IF(Table2[[#This Row],[ActualWinner]]=Table2[[#This Row],[AwayTeam]],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Row],[HomeTeam]], 1, 0))</f>
        <v>0</v>
      </c>
      <c r="AM1290" s="2">
        <f>IF(Table2[[#This Row],[GameIsOver]]=0,0,IF(Table2[[#This Row],[ActualWinner]]=Table2[[#This Row],[AwayTeam]],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Row],[HomeTeam]], 1, 0))</f>
        <v>0</v>
      </c>
      <c r="AM1291" s="2">
        <f>IF(Table2[[#This Row],[GameIsOver]]=0,0,IF(Table2[[#This Row],[ActualWinner]]=Table2[[#This Row],[AwayTeam]],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Row],[HomeTeam]], 1, 0))</f>
        <v>0</v>
      </c>
      <c r="AM1292" s="2">
        <f>IF(Table2[[#This Row],[GameIsOver]]=0,0,IF(Table2[[#This Row],[ActualWinner]]=Table2[[#This Row],[AwayTeam]],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Row],[HomeTeam]], 1, 0))</f>
        <v>0</v>
      </c>
      <c r="AM1293" s="2">
        <f>IF(Table2[[#This Row],[GameIsOver]]=0,0,IF(Table2[[#This Row],[ActualWinner]]=Table2[[#This Row],[AwayTeam]],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Row],[HomeTeam]], 1, 0))</f>
        <v>0</v>
      </c>
      <c r="AM1294" s="2">
        <f>IF(Table2[[#This Row],[GameIsOver]]=0,0,IF(Table2[[#This Row],[ActualWinner]]=Table2[[#This Row],[AwayTeam]],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Row],[HomeTeam]], 1, 0))</f>
        <v>0</v>
      </c>
      <c r="AM1295" s="2">
        <f>IF(Table2[[#This Row],[GameIsOver]]=0,0,IF(Table2[[#This Row],[ActualWinner]]=Table2[[#This Row],[AwayTeam]],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Row],[HomeTeam]], 1, 0))</f>
        <v>0</v>
      </c>
      <c r="AM1296" s="2">
        <f>IF(Table2[[#This Row],[GameIsOver]]=0,0,IF(Table2[[#This Row],[ActualWinner]]=Table2[[#This Row],[AwayTeam]],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Row],[HomeTeam]], 1, 0))</f>
        <v>0</v>
      </c>
      <c r="AM1297" s="2">
        <f>IF(Table2[[#This Row],[GameIsOver]]=0,0,IF(Table2[[#This Row],[ActualWinner]]=Table2[[#This Row],[AwayTeam]],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Row],[HomeTeam]], 1, 0))</f>
        <v>0</v>
      </c>
      <c r="AM1298" s="2">
        <f>IF(Table2[[#This Row],[GameIsOver]]=0,0,IF(Table2[[#This Row],[ActualWinner]]=Table2[[#This Row],[AwayTeam]],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Row],[HomeTeam]], 1, 0))</f>
        <v>0</v>
      </c>
      <c r="AM1299" s="2">
        <f>IF(Table2[[#This Row],[GameIsOver]]=0,0,IF(Table2[[#This Row],[ActualWinner]]=Table2[[#This Row],[AwayTeam]],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Row],[HomeTeam]], 1, 0))</f>
        <v>0</v>
      </c>
      <c r="AM1300" s="2">
        <f>IF(Table2[[#This Row],[GameIsOver]]=0,0,IF(Table2[[#This Row],[ActualWinner]]=Table2[[#This Row],[AwayTeam]],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Row],[HomeTeam]], 1, 0))</f>
        <v>0</v>
      </c>
      <c r="AM1301" s="2">
        <f>IF(Table2[[#This Row],[GameIsOver]]=0,0,IF(Table2[[#This Row],[ActualWinner]]=Table2[[#This Row],[AwayTeam]],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Row],[HomeTeam]], 1, 0))</f>
        <v>0</v>
      </c>
      <c r="AM1302" s="2">
        <f>IF(Table2[[#This Row],[GameIsOver]]=0,0,IF(Table2[[#This Row],[ActualWinner]]=Table2[[#This Row],[AwayTeam]],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Row],[HomeTeam]], 1, 0))</f>
        <v>0</v>
      </c>
      <c r="AM1303" s="2">
        <f>IF(Table2[[#This Row],[GameIsOver]]=0,0,IF(Table2[[#This Row],[ActualWinner]]=Table2[[#This Row],[AwayTeam]],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Row],[HomeTeam]], 1, 0))</f>
        <v>0</v>
      </c>
      <c r="AM1304" s="2">
        <f>IF(Table2[[#This Row],[GameIsOver]]=0,0,IF(Table2[[#This Row],[ActualWinner]]=Table2[[#This Row],[AwayTeam]],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Row],[HomeTeam]], 1, 0))</f>
        <v>0</v>
      </c>
      <c r="AM1305" s="2">
        <f>IF(Table2[[#This Row],[GameIsOver]]=0,0,IF(Table2[[#This Row],[ActualWinner]]=Table2[[#This Row],[AwayTeam]],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Row],[HomeTeam]], 1, 0))</f>
        <v>0</v>
      </c>
      <c r="AM1306" s="2">
        <f>IF(Table2[[#This Row],[GameIsOver]]=0,0,IF(Table2[[#This Row],[ActualWinner]]=Table2[[#This Row],[AwayTeam]],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Row],[HomeTeam]], 1, 0))</f>
        <v>0</v>
      </c>
      <c r="AM1307" s="2">
        <f>IF(Table2[[#This Row],[GameIsOver]]=0,0,IF(Table2[[#This Row],[ActualWinner]]=Table2[[#This Row],[AwayTeam]],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Row],[HomeTeam]], 1, 0))</f>
        <v>0</v>
      </c>
      <c r="AM1308" s="2">
        <f>IF(Table2[[#This Row],[GameIsOver]]=0,0,IF(Table2[[#This Row],[ActualWinner]]=Table2[[#This Row],[AwayTeam]],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Row],[HomeTeam]], 1, 0))</f>
        <v>0</v>
      </c>
      <c r="AM1309" s="2">
        <f>IF(Table2[[#This Row],[GameIsOver]]=0,0,IF(Table2[[#This Row],[ActualWinner]]=Table2[[#This Row],[AwayTeam]],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Row],[HomeTeam]], 1, 0))</f>
        <v>0</v>
      </c>
      <c r="AM1310" s="2">
        <f>IF(Table2[[#This Row],[GameIsOver]]=0,0,IF(Table2[[#This Row],[ActualWinner]]=Table2[[#This Row],[AwayTeam]],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Row],[HomeTeam]], 1, 0))</f>
        <v>0</v>
      </c>
      <c r="AM1311" s="2">
        <f>IF(Table2[[#This Row],[GameIsOver]]=0,0,IF(Table2[[#This Row],[ActualWinner]]=Table2[[#This Row],[AwayTeam]],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Row],[HomeTeam]], 1, 0))</f>
        <v>0</v>
      </c>
      <c r="AM1312" s="2">
        <f>IF(Table2[[#This Row],[GameIsOver]]=0,0,IF(Table2[[#This Row],[ActualWinner]]=Table2[[#This Row],[AwayTeam]],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Row],[HomeTeam]], 1, 0))</f>
        <v>0</v>
      </c>
      <c r="AM1313" s="2">
        <f>IF(Table2[[#This Row],[GameIsOver]]=0,0,IF(Table2[[#This Row],[ActualWinner]]=Table2[[#This Row],[AwayTeam]],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Row],[HomeTeam]], 1, 0))</f>
        <v>0</v>
      </c>
      <c r="AM1314" s="2">
        <f>IF(Table2[[#This Row],[GameIsOver]]=0,0,IF(Table2[[#This Row],[ActualWinner]]=Table2[[#This Row],[AwayTeam]],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1:B1048576 AR3:AY5 X4:Y7 AR6:AW11 AY6:AY11 AX6:AX12 AQ12:AY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35</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35</v>
      </c>
      <c r="H77" s="2">
        <f>SUMIFS(DataRegularSeason20242025!$AA$3:$AA$1315,DataRegularSeason20242025!$B$3:$B$1315, "&lt;=" &amp; $A77, DataRegularSeason20242025!$D$3:$D$1315, H$1)+SUMIFS(DataRegularSeason20242025!$AB$3:$AB$1315,DataRegularSeason20242025!$B$3:$B$1315, "&lt;=" &amp; $A77, DataRegularSeason20242025!$E$3:$E$1315, H$1)</f>
        <v>22</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22</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45</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26</v>
      </c>
      <c r="C78" s="2">
        <f>SUMIFS(DataRegularSeason20242025!$AA$3:$AA$1315,DataRegularSeason20242025!$B$3:$B$1315, "&lt;=" &amp; $A78, DataRegularSeason20242025!$D$3:$D$1315, C$1)+SUMIFS(DataRegularSeason20242025!$AB$3:$AB$1315,DataRegularSeason20242025!$B$3:$B$1315, "&lt;=" &amp; $A78, DataRegularSeason20242025!$E$3:$E$1315, C$1)</f>
        <v>35</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35</v>
      </c>
      <c r="H78" s="2">
        <f>SUMIFS(DataRegularSeason20242025!$AA$3:$AA$1315,DataRegularSeason20242025!$B$3:$B$1315, "&lt;=" &amp; $A78, DataRegularSeason20242025!$D$3:$D$1315, H$1)+SUMIFS(DataRegularSeason20242025!$AB$3:$AB$1315,DataRegularSeason20242025!$B$3:$B$1315, "&lt;=" &amp; $A78, DataRegularSeason20242025!$E$3:$E$1315, H$1)</f>
        <v>22</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28</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40</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22</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40</v>
      </c>
      <c r="AC78" s="2">
        <f>SUMIFS(DataRegularSeason20242025!$AA$3:$AA$1315,DataRegularSeason20242025!$B$3:$B$1315, "&lt;=" &amp; $A78, DataRegularSeason20242025!$D$3:$D$1315, AC$1)+SUMIFS(DataRegularSeason20242025!$AB$3:$AB$1315,DataRegularSeason20242025!$B$3:$B$1315, "&lt;=" &amp; $A78, DataRegularSeason20242025!$E$3:$E$1315, AC$1)</f>
        <v>33</v>
      </c>
      <c r="AD78" s="2">
        <f>SUMIFS(DataRegularSeason20242025!$AA$3:$AA$1315,DataRegularSeason20242025!$B$3:$B$1315, "&lt;=" &amp; $A78, DataRegularSeason20242025!$D$3:$D$1315, AD$1)+SUMIFS(DataRegularSeason20242025!$AB$3:$AB$1315,DataRegularSeason20242025!$B$3:$B$1315, "&lt;=" &amp; $A78, DataRegularSeason20242025!$E$3:$E$1315, AD$1)</f>
        <v>37</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45</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26</v>
      </c>
      <c r="C79" s="2">
        <f>SUMIFS(DataRegularSeason20242025!$AA$3:$AA$1315,DataRegularSeason20242025!$B$3:$B$1315, "&lt;=" &amp; $A79, DataRegularSeason20242025!$D$3:$D$1315, C$1)+SUMIFS(DataRegularSeason20242025!$AB$3:$AB$1315,DataRegularSeason20242025!$B$3:$B$1315, "&lt;=" &amp; $A79, DataRegularSeason20242025!$E$3:$E$1315, C$1)</f>
        <v>35</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29</v>
      </c>
      <c r="G79" s="2">
        <f>SUMIFS(DataRegularSeason20242025!$AA$3:$AA$1315,DataRegularSeason20242025!$B$3:$B$1315, "&lt;=" &amp; $A79, DataRegularSeason20242025!$D$3:$D$1315, G$1)+SUMIFS(DataRegularSeason20242025!$AB$3:$AB$1315,DataRegularSeason20242025!$B$3:$B$1315, "&lt;=" &amp; $A79, DataRegularSeason20242025!$E$3:$E$1315, G$1)</f>
        <v>35</v>
      </c>
      <c r="H79" s="2">
        <f>SUMIFS(DataRegularSeason20242025!$AA$3:$AA$1315,DataRegularSeason20242025!$B$3:$B$1315, "&lt;=" &amp; $A79, DataRegularSeason20242025!$D$3:$D$1315, H$1)+SUMIFS(DataRegularSeason20242025!$AB$3:$AB$1315,DataRegularSeason20242025!$B$3:$B$1315, "&lt;=" &amp; $A79, DataRegularSeason20242025!$E$3:$E$1315, H$1)</f>
        <v>22</v>
      </c>
      <c r="I79" s="2">
        <f>SUMIFS(DataRegularSeason20242025!$AA$3:$AA$1315,DataRegularSeason20242025!$B$3:$B$1315, "&lt;=" &amp; $A79, DataRegularSeason20242025!$D$3:$D$1315, I$1)+SUMIFS(DataRegularSeason20242025!$AB$3:$AB$1315,DataRegularSeason20242025!$B$3:$B$1315, "&lt;=" &amp; $A79, DataRegularSeason20242025!$E$3:$E$1315, I$1)</f>
        <v>36</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28</v>
      </c>
      <c r="L79" s="2">
        <f>SUMIFS(DataRegularSeason20242025!$AA$3:$AA$1315,DataRegularSeason20242025!$B$3:$B$1315, "&lt;=" &amp; $A79, DataRegularSeason20242025!$D$3:$D$1315, L$1)+SUMIFS(DataRegularSeason20242025!$AB$3:$AB$1315,DataRegularSeason20242025!$B$3:$B$1315, "&lt;=" &amp; $A79, DataRegularSeason20242025!$E$3:$E$1315, L$1)</f>
        <v>38</v>
      </c>
      <c r="M79" s="2">
        <f>SUMIFS(DataRegularSeason20242025!$AA$3:$AA$1315,DataRegularSeason20242025!$B$3:$B$1315, "&lt;=" &amp; $A79, DataRegularSeason20242025!$D$3:$D$1315, M$1)+SUMIFS(DataRegularSeason20242025!$AB$3:$AB$1315,DataRegularSeason20242025!$B$3:$B$1315, "&lt;=" &amp; $A79, DataRegularSeason20242025!$E$3:$E$1315, M$1)</f>
        <v>40</v>
      </c>
      <c r="N79" s="2">
        <f>SUMIFS(DataRegularSeason20242025!$AA$3:$AA$1315,DataRegularSeason20242025!$B$3:$B$1315, "&lt;=" &amp; $A79, DataRegularSeason20242025!$D$3:$D$1315, N$1)+SUMIFS(DataRegularSeason20242025!$AB$3:$AB$1315,DataRegularSeason20242025!$B$3:$B$1315, "&lt;=" &amp; $A79, DataRegularSeason20242025!$E$3:$E$1315, N$1)</f>
        <v>40</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22</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34</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33</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36</v>
      </c>
      <c r="AB79" s="2">
        <f>SUMIFS(DataRegularSeason20242025!$AA$3:$AA$1315,DataRegularSeason20242025!$B$3:$B$1315, "&lt;=" &amp; $A79, DataRegularSeason20242025!$D$3:$D$1315, AB$1)+SUMIFS(DataRegularSeason20242025!$AB$3:$AB$1315,DataRegularSeason20242025!$B$3:$B$1315, "&lt;=" &amp; $A79, DataRegularSeason20242025!$E$3:$E$1315, AB$1)</f>
        <v>40</v>
      </c>
      <c r="AC79" s="2">
        <f>SUMIFS(DataRegularSeason20242025!$AA$3:$AA$1315,DataRegularSeason20242025!$B$3:$B$1315, "&lt;=" &amp; $A79, DataRegularSeason20242025!$D$3:$D$1315, AC$1)+SUMIFS(DataRegularSeason20242025!$AB$3:$AB$1315,DataRegularSeason20242025!$B$3:$B$1315, "&lt;=" &amp; $A79, DataRegularSeason20242025!$E$3:$E$1315, AC$1)</f>
        <v>33</v>
      </c>
      <c r="AD79" s="2">
        <f>SUMIFS(DataRegularSeason20242025!$AA$3:$AA$1315,DataRegularSeason20242025!$B$3:$B$1315, "&lt;=" &amp; $A79, DataRegularSeason20242025!$D$3:$D$1315, AD$1)+SUMIFS(DataRegularSeason20242025!$AB$3:$AB$1315,DataRegularSeason20242025!$B$3:$B$1315, "&lt;=" &amp; $A79, DataRegularSeason20242025!$E$3:$E$1315, AD$1)</f>
        <v>37</v>
      </c>
      <c r="AE79" s="2">
        <f>SUMIFS(DataRegularSeason20242025!$AA$3:$AA$1315,DataRegularSeason20242025!$B$3:$B$1315, "&lt;=" &amp; $A79, DataRegularSeason20242025!$D$3:$D$1315, AE$1)+SUMIFS(DataRegularSeason20242025!$AB$3:$AB$1315,DataRegularSeason20242025!$B$3:$B$1315, "&lt;=" &amp; $A79, DataRegularSeason20242025!$E$3:$E$1315, AE$1)</f>
        <v>43</v>
      </c>
      <c r="AF79" s="2">
        <f>SUMIFS(DataRegularSeason20242025!$AA$3:$AA$1315,DataRegularSeason20242025!$B$3:$B$1315, "&lt;=" &amp; $A79, DataRegularSeason20242025!$D$3:$D$1315, AF$1)+SUMIFS(DataRegularSeason20242025!$AB$3:$AB$1315,DataRegularSeason20242025!$B$3:$B$1315, "&lt;=" &amp; $A79, DataRegularSeason20242025!$E$3:$E$1315, AF$1)</f>
        <v>45</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26</v>
      </c>
      <c r="C80" s="2">
        <f>SUMIFS(DataRegularSeason20242025!$AA$3:$AA$1315,DataRegularSeason20242025!$B$3:$B$1315, "&lt;=" &amp; $A80, DataRegularSeason20242025!$D$3:$D$1315, C$1)+SUMIFS(DataRegularSeason20242025!$AB$3:$AB$1315,DataRegularSeason20242025!$B$3:$B$1315, "&lt;=" &amp; $A80, DataRegularSeason20242025!$E$3:$E$1315, C$1)</f>
        <v>35</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29</v>
      </c>
      <c r="G80" s="2">
        <f>SUMIFS(DataRegularSeason20242025!$AA$3:$AA$1315,DataRegularSeason20242025!$B$3:$B$1315, "&lt;=" &amp; $A80, DataRegularSeason20242025!$D$3:$D$1315, G$1)+SUMIFS(DataRegularSeason20242025!$AB$3:$AB$1315,DataRegularSeason20242025!$B$3:$B$1315, "&lt;=" &amp; $A80, DataRegularSeason20242025!$E$3:$E$1315, G$1)</f>
        <v>35</v>
      </c>
      <c r="H80" s="2">
        <f>SUMIFS(DataRegularSeason20242025!$AA$3:$AA$1315,DataRegularSeason20242025!$B$3:$B$1315, "&lt;=" &amp; $A80, DataRegularSeason20242025!$D$3:$D$1315, H$1)+SUMIFS(DataRegularSeason20242025!$AB$3:$AB$1315,DataRegularSeason20242025!$B$3:$B$1315, "&lt;=" &amp; $A80, DataRegularSeason20242025!$E$3:$E$1315, H$1)</f>
        <v>22</v>
      </c>
      <c r="I80" s="2">
        <f>SUMIFS(DataRegularSeason20242025!$AA$3:$AA$1315,DataRegularSeason20242025!$B$3:$B$1315, "&lt;=" &amp; $A80, DataRegularSeason20242025!$D$3:$D$1315, I$1)+SUMIFS(DataRegularSeason20242025!$AB$3:$AB$1315,DataRegularSeason20242025!$B$3:$B$1315, "&lt;=" &amp; $A80, DataRegularSeason20242025!$E$3:$E$1315, I$1)</f>
        <v>36</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28</v>
      </c>
      <c r="L80" s="2">
        <f>SUMIFS(DataRegularSeason20242025!$AA$3:$AA$1315,DataRegularSeason20242025!$B$3:$B$1315, "&lt;=" &amp; $A80, DataRegularSeason20242025!$D$3:$D$1315, L$1)+SUMIFS(DataRegularSeason20242025!$AB$3:$AB$1315,DataRegularSeason20242025!$B$3:$B$1315, "&lt;=" &amp; $A80, DataRegularSeason20242025!$E$3:$E$1315, L$1)</f>
        <v>38</v>
      </c>
      <c r="M80" s="2">
        <f>SUMIFS(DataRegularSeason20242025!$AA$3:$AA$1315,DataRegularSeason20242025!$B$3:$B$1315, "&lt;=" &amp; $A80, DataRegularSeason20242025!$D$3:$D$1315, M$1)+SUMIFS(DataRegularSeason20242025!$AB$3:$AB$1315,DataRegularSeason20242025!$B$3:$B$1315, "&lt;=" &amp; $A80, DataRegularSeason20242025!$E$3:$E$1315, M$1)</f>
        <v>40</v>
      </c>
      <c r="N80" s="2">
        <f>SUMIFS(DataRegularSeason20242025!$AA$3:$AA$1315,DataRegularSeason20242025!$B$3:$B$1315, "&lt;=" &amp; $A80, DataRegularSeason20242025!$D$3:$D$1315, N$1)+SUMIFS(DataRegularSeason20242025!$AB$3:$AB$1315,DataRegularSeason20242025!$B$3:$B$1315, "&lt;=" &amp; $A80, DataRegularSeason20242025!$E$3:$E$1315, N$1)</f>
        <v>40</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27</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22</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31</v>
      </c>
      <c r="U80" s="2">
        <f>SUMIFS(DataRegularSeason20242025!$AA$3:$AA$1315,DataRegularSeason20242025!$B$3:$B$1315, "&lt;=" &amp; $A80, DataRegularSeason20242025!$D$3:$D$1315, U$1)+SUMIFS(DataRegularSeason20242025!$AB$3:$AB$1315,DataRegularSeason20242025!$B$3:$B$1315, "&lt;=" &amp; $A80, DataRegularSeason20242025!$E$3:$E$1315, U$1)</f>
        <v>34</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33</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33</v>
      </c>
      <c r="AA80" s="2">
        <f>SUMIFS(DataRegularSeason20242025!$AA$3:$AA$1315,DataRegularSeason20242025!$B$3:$B$1315, "&lt;=" &amp; $A80, DataRegularSeason20242025!$D$3:$D$1315, AA$1)+SUMIFS(DataRegularSeason20242025!$AB$3:$AB$1315,DataRegularSeason20242025!$B$3:$B$1315, "&lt;=" &amp; $A80, DataRegularSeason20242025!$E$3:$E$1315, AA$1)</f>
        <v>36</v>
      </c>
      <c r="AB80" s="2">
        <f>SUMIFS(DataRegularSeason20242025!$AA$3:$AA$1315,DataRegularSeason20242025!$B$3:$B$1315, "&lt;=" &amp; $A80, DataRegularSeason20242025!$D$3:$D$1315, AB$1)+SUMIFS(DataRegularSeason20242025!$AB$3:$AB$1315,DataRegularSeason20242025!$B$3:$B$1315, "&lt;=" &amp; $A80, DataRegularSeason20242025!$E$3:$E$1315, AB$1)</f>
        <v>40</v>
      </c>
      <c r="AC80" s="2">
        <f>SUMIFS(DataRegularSeason20242025!$AA$3:$AA$1315,DataRegularSeason20242025!$B$3:$B$1315, "&lt;=" &amp; $A80, DataRegularSeason20242025!$D$3:$D$1315, AC$1)+SUMIFS(DataRegularSeason20242025!$AB$3:$AB$1315,DataRegularSeason20242025!$B$3:$B$1315, "&lt;=" &amp; $A80, DataRegularSeason20242025!$E$3:$E$1315, AC$1)</f>
        <v>33</v>
      </c>
      <c r="AD80" s="2">
        <f>SUMIFS(DataRegularSeason20242025!$AA$3:$AA$1315,DataRegularSeason20242025!$B$3:$B$1315, "&lt;=" &amp; $A80, DataRegularSeason20242025!$D$3:$D$1315, AD$1)+SUMIFS(DataRegularSeason20242025!$AB$3:$AB$1315,DataRegularSeason20242025!$B$3:$B$1315, "&lt;=" &amp; $A80, DataRegularSeason20242025!$E$3:$E$1315, AD$1)</f>
        <v>37</v>
      </c>
      <c r="AE80" s="2">
        <f>SUMIFS(DataRegularSeason20242025!$AA$3:$AA$1315,DataRegularSeason20242025!$B$3:$B$1315, "&lt;=" &amp; $A80, DataRegularSeason20242025!$D$3:$D$1315, AE$1)+SUMIFS(DataRegularSeason20242025!$AB$3:$AB$1315,DataRegularSeason20242025!$B$3:$B$1315, "&lt;=" &amp; $A80, DataRegularSeason20242025!$E$3:$E$1315, AE$1)</f>
        <v>43</v>
      </c>
      <c r="AF80" s="2">
        <f>SUMIFS(DataRegularSeason20242025!$AA$3:$AA$1315,DataRegularSeason20242025!$B$3:$B$1315, "&lt;=" &amp; $A80, DataRegularSeason20242025!$D$3:$D$1315, AF$1)+SUMIFS(DataRegularSeason20242025!$AB$3:$AB$1315,DataRegularSeason20242025!$B$3:$B$1315, "&lt;=" &amp; $A80, DataRegularSeason20242025!$E$3:$E$1315, AF$1)</f>
        <v>45</v>
      </c>
      <c r="AG80" s="2">
        <f>SUMIFS(DataRegularSeason20242025!$AA$3:$AA$1315,DataRegularSeason20242025!$B$3:$B$1315, "&lt;=" &amp; $A80, DataRegularSeason20242025!$D$3:$D$1315, AG$1)+SUMIFS(DataRegularSeason20242025!$AB$3:$AB$1315,DataRegularSeason20242025!$B$3:$B$1315, "&lt;=" &amp; $A80, DataRegularSeason20242025!$E$3:$E$1315, AG$1)</f>
        <v>44</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26</v>
      </c>
      <c r="C81" s="2">
        <f>SUMIFS(DataRegularSeason20242025!$AA$3:$AA$1315,DataRegularSeason20242025!$B$3:$B$1315, "&lt;=" &amp; $A81, DataRegularSeason20242025!$D$3:$D$1315, C$1)+SUMIFS(DataRegularSeason20242025!$AB$3:$AB$1315,DataRegularSeason20242025!$B$3:$B$1315, "&lt;=" &amp; $A81, DataRegularSeason20242025!$E$3:$E$1315, C$1)</f>
        <v>35</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29</v>
      </c>
      <c r="G81" s="2">
        <f>SUMIFS(DataRegularSeason20242025!$AA$3:$AA$1315,DataRegularSeason20242025!$B$3:$B$1315, "&lt;=" &amp; $A81, DataRegularSeason20242025!$D$3:$D$1315, G$1)+SUMIFS(DataRegularSeason20242025!$AB$3:$AB$1315,DataRegularSeason20242025!$B$3:$B$1315, "&lt;=" &amp; $A81, DataRegularSeason20242025!$E$3:$E$1315, G$1)</f>
        <v>35</v>
      </c>
      <c r="H81" s="2">
        <f>SUMIFS(DataRegularSeason20242025!$AA$3:$AA$1315,DataRegularSeason20242025!$B$3:$B$1315, "&lt;=" &amp; $A81, DataRegularSeason20242025!$D$3:$D$1315, H$1)+SUMIFS(DataRegularSeason20242025!$AB$3:$AB$1315,DataRegularSeason20242025!$B$3:$B$1315, "&lt;=" &amp; $A81, DataRegularSeason20242025!$E$3:$E$1315, H$1)</f>
        <v>22</v>
      </c>
      <c r="I81" s="2">
        <f>SUMIFS(DataRegularSeason20242025!$AA$3:$AA$1315,DataRegularSeason20242025!$B$3:$B$1315, "&lt;=" &amp; $A81, DataRegularSeason20242025!$D$3:$D$1315, I$1)+SUMIFS(DataRegularSeason20242025!$AB$3:$AB$1315,DataRegularSeason20242025!$B$3:$B$1315, "&lt;=" &amp; $A81, DataRegularSeason20242025!$E$3:$E$1315, I$1)</f>
        <v>36</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28</v>
      </c>
      <c r="L81" s="2">
        <f>SUMIFS(DataRegularSeason20242025!$AA$3:$AA$1315,DataRegularSeason20242025!$B$3:$B$1315, "&lt;=" &amp; $A81, DataRegularSeason20242025!$D$3:$D$1315, L$1)+SUMIFS(DataRegularSeason20242025!$AB$3:$AB$1315,DataRegularSeason20242025!$B$3:$B$1315, "&lt;=" &amp; $A81, DataRegularSeason20242025!$E$3:$E$1315, L$1)</f>
        <v>38</v>
      </c>
      <c r="M81" s="2">
        <f>SUMIFS(DataRegularSeason20242025!$AA$3:$AA$1315,DataRegularSeason20242025!$B$3:$B$1315, "&lt;=" &amp; $A81, DataRegularSeason20242025!$D$3:$D$1315, M$1)+SUMIFS(DataRegularSeason20242025!$AB$3:$AB$1315,DataRegularSeason20242025!$B$3:$B$1315, "&lt;=" &amp; $A81, DataRegularSeason20242025!$E$3:$E$1315, M$1)</f>
        <v>40</v>
      </c>
      <c r="N81" s="2">
        <f>SUMIFS(DataRegularSeason20242025!$AA$3:$AA$1315,DataRegularSeason20242025!$B$3:$B$1315, "&lt;=" &amp; $A81, DataRegularSeason20242025!$D$3:$D$1315, N$1)+SUMIFS(DataRegularSeason20242025!$AB$3:$AB$1315,DataRegularSeason20242025!$B$3:$B$1315, "&lt;=" &amp; $A81, DataRegularSeason20242025!$E$3:$E$1315, N$1)</f>
        <v>40</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27</v>
      </c>
      <c r="Q81" s="2">
        <f>SUMIFS(DataRegularSeason20242025!$AA$3:$AA$1315,DataRegularSeason20242025!$B$3:$B$1315, "&lt;=" &amp; $A81, DataRegularSeason20242025!$D$3:$D$1315, Q$1)+SUMIFS(DataRegularSeason20242025!$AB$3:$AB$1315,DataRegularSeason20242025!$B$3:$B$1315, "&lt;=" &amp; $A81, DataRegularSeason20242025!$E$3:$E$1315, Q$1)</f>
        <v>45</v>
      </c>
      <c r="R81" s="2">
        <f>SUMIFS(DataRegularSeason20242025!$AA$3:$AA$1315,DataRegularSeason20242025!$B$3:$B$1315, "&lt;=" &amp; $A81, DataRegularSeason20242025!$D$3:$D$1315, R$1)+SUMIFS(DataRegularSeason20242025!$AB$3:$AB$1315,DataRegularSeason20242025!$B$3:$B$1315, "&lt;=" &amp; $A81, DataRegularSeason20242025!$E$3:$E$1315, R$1)</f>
        <v>22</v>
      </c>
      <c r="S81" s="2">
        <f>SUMIFS(DataRegularSeason20242025!$AA$3:$AA$1315,DataRegularSeason20242025!$B$3:$B$1315, "&lt;=" &amp; $A81, DataRegularSeason20242025!$D$3:$D$1315, S$1)+SUMIFS(DataRegularSeason20242025!$AB$3:$AB$1315,DataRegularSeason20242025!$B$3:$B$1315, "&lt;=" &amp; $A81, DataRegularSeason20242025!$E$3:$E$1315, S$1)</f>
        <v>31</v>
      </c>
      <c r="T81" s="2">
        <f>SUMIFS(DataRegularSeason20242025!$AA$3:$AA$1315,DataRegularSeason20242025!$B$3:$B$1315, "&lt;=" &amp; $A81, DataRegularSeason20242025!$D$3:$D$1315, T$1)+SUMIFS(DataRegularSeason20242025!$AB$3:$AB$1315,DataRegularSeason20242025!$B$3:$B$1315, "&lt;=" &amp; $A81, DataRegularSeason20242025!$E$3:$E$1315, T$1)</f>
        <v>31</v>
      </c>
      <c r="U81" s="2">
        <f>SUMIFS(DataRegularSeason20242025!$AA$3:$AA$1315,DataRegularSeason20242025!$B$3:$B$1315, "&lt;=" &amp; $A81, DataRegularSeason20242025!$D$3:$D$1315, U$1)+SUMIFS(DataRegularSeason20242025!$AB$3:$AB$1315,DataRegularSeason20242025!$B$3:$B$1315, "&lt;=" &amp; $A81, DataRegularSeason20242025!$E$3:$E$1315, U$1)</f>
        <v>34</v>
      </c>
      <c r="V81" s="2">
        <f>SUMIFS(DataRegularSeason20242025!$AA$3:$AA$1315,DataRegularSeason20242025!$B$3:$B$1315, "&lt;=" &amp; $A81, DataRegularSeason20242025!$D$3:$D$1315, V$1)+SUMIFS(DataRegularSeason20242025!$AB$3:$AB$1315,DataRegularSeason20242025!$B$3:$B$1315, "&lt;=" &amp; $A81, DataRegularSeason20242025!$E$3:$E$1315, V$1)</f>
        <v>32</v>
      </c>
      <c r="W81" s="2">
        <f>SUMIFS(DataRegularSeason20242025!$AA$3:$AA$1315,DataRegularSeason20242025!$B$3:$B$1315, "&lt;=" &amp; $A81, DataRegularSeason20242025!$D$3:$D$1315, W$1)+SUMIFS(DataRegularSeason20242025!$AB$3:$AB$1315,DataRegularSeason20242025!$B$3:$B$1315, "&lt;=" &amp; $A81, DataRegularSeason20242025!$E$3:$E$1315, W$1)</f>
        <v>33</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27</v>
      </c>
      <c r="Z81" s="2">
        <f>SUMIFS(DataRegularSeason20242025!$AA$3:$AA$1315,DataRegularSeason20242025!$B$3:$B$1315, "&lt;=" &amp; $A81, DataRegularSeason20242025!$D$3:$D$1315, Z$1)+SUMIFS(DataRegularSeason20242025!$AB$3:$AB$1315,DataRegularSeason20242025!$B$3:$B$1315, "&lt;=" &amp; $A81, DataRegularSeason20242025!$E$3:$E$1315, Z$1)</f>
        <v>33</v>
      </c>
      <c r="AA81" s="2">
        <f>SUMIFS(DataRegularSeason20242025!$AA$3:$AA$1315,DataRegularSeason20242025!$B$3:$B$1315, "&lt;=" &amp; $A81, DataRegularSeason20242025!$D$3:$D$1315, AA$1)+SUMIFS(DataRegularSeason20242025!$AB$3:$AB$1315,DataRegularSeason20242025!$B$3:$B$1315, "&lt;=" &amp; $A81, DataRegularSeason20242025!$E$3:$E$1315, AA$1)</f>
        <v>36</v>
      </c>
      <c r="AB81" s="2">
        <f>SUMIFS(DataRegularSeason20242025!$AA$3:$AA$1315,DataRegularSeason20242025!$B$3:$B$1315, "&lt;=" &amp; $A81, DataRegularSeason20242025!$D$3:$D$1315, AB$1)+SUMIFS(DataRegularSeason20242025!$AB$3:$AB$1315,DataRegularSeason20242025!$B$3:$B$1315, "&lt;=" &amp; $A81, DataRegularSeason20242025!$E$3:$E$1315, AB$1)</f>
        <v>40</v>
      </c>
      <c r="AC81" s="2">
        <f>SUMIFS(DataRegularSeason20242025!$AA$3:$AA$1315,DataRegularSeason20242025!$B$3:$B$1315, "&lt;=" &amp; $A81, DataRegularSeason20242025!$D$3:$D$1315, AC$1)+SUMIFS(DataRegularSeason20242025!$AB$3:$AB$1315,DataRegularSeason20242025!$B$3:$B$1315, "&lt;=" &amp; $A81, DataRegularSeason20242025!$E$3:$E$1315, AC$1)</f>
        <v>33</v>
      </c>
      <c r="AD81" s="2">
        <f>SUMIFS(DataRegularSeason20242025!$AA$3:$AA$1315,DataRegularSeason20242025!$B$3:$B$1315, "&lt;=" &amp; $A81, DataRegularSeason20242025!$D$3:$D$1315, AD$1)+SUMIFS(DataRegularSeason20242025!$AB$3:$AB$1315,DataRegularSeason20242025!$B$3:$B$1315, "&lt;=" &amp; $A81, DataRegularSeason20242025!$E$3:$E$1315, AD$1)</f>
        <v>37</v>
      </c>
      <c r="AE81" s="2">
        <f>SUMIFS(DataRegularSeason20242025!$AA$3:$AA$1315,DataRegularSeason20242025!$B$3:$B$1315, "&lt;=" &amp; $A81, DataRegularSeason20242025!$D$3:$D$1315, AE$1)+SUMIFS(DataRegularSeason20242025!$AB$3:$AB$1315,DataRegularSeason20242025!$B$3:$B$1315, "&lt;=" &amp; $A81, DataRegularSeason20242025!$E$3:$E$1315, AE$1)</f>
        <v>43</v>
      </c>
      <c r="AF81" s="2">
        <f>SUMIFS(DataRegularSeason20242025!$AA$3:$AA$1315,DataRegularSeason20242025!$B$3:$B$1315, "&lt;=" &amp; $A81, DataRegularSeason20242025!$D$3:$D$1315, AF$1)+SUMIFS(DataRegularSeason20242025!$AB$3:$AB$1315,DataRegularSeason20242025!$B$3:$B$1315, "&lt;=" &amp; $A81, DataRegularSeason20242025!$E$3:$E$1315, AF$1)</f>
        <v>45</v>
      </c>
      <c r="AG81" s="2">
        <f>SUMIFS(DataRegularSeason20242025!$AA$3:$AA$1315,DataRegularSeason20242025!$B$3:$B$1315, "&lt;=" &amp; $A81, DataRegularSeason20242025!$D$3:$D$1315, AG$1)+SUMIFS(DataRegularSeason20242025!$AB$3:$AB$1315,DataRegularSeason20242025!$B$3:$B$1315, "&lt;=" &amp; $A81, DataRegularSeason20242025!$E$3:$E$1315, AG$1)</f>
        <v>44</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26</v>
      </c>
      <c r="C82" s="2">
        <f>SUMIFS(DataRegularSeason20242025!$AA$3:$AA$1315,DataRegularSeason20242025!$B$3:$B$1315, "&lt;=" &amp; $A82, DataRegularSeason20242025!$D$3:$D$1315, C$1)+SUMIFS(DataRegularSeason20242025!$AB$3:$AB$1315,DataRegularSeason20242025!$B$3:$B$1315, "&lt;=" &amp; $A82, DataRegularSeason20242025!$E$3:$E$1315, C$1)</f>
        <v>35</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41</v>
      </c>
      <c r="F82" s="2">
        <f>SUMIFS(DataRegularSeason20242025!$AA$3:$AA$1315,DataRegularSeason20242025!$B$3:$B$1315, "&lt;=" &amp; $A82, DataRegularSeason20242025!$D$3:$D$1315, F$1)+SUMIFS(DataRegularSeason20242025!$AB$3:$AB$1315,DataRegularSeason20242025!$B$3:$B$1315, "&lt;=" &amp; $A82, DataRegularSeason20242025!$E$3:$E$1315, F$1)</f>
        <v>29</v>
      </c>
      <c r="G82" s="2">
        <f>SUMIFS(DataRegularSeason20242025!$AA$3:$AA$1315,DataRegularSeason20242025!$B$3:$B$1315, "&lt;=" &amp; $A82, DataRegularSeason20242025!$D$3:$D$1315, G$1)+SUMIFS(DataRegularSeason20242025!$AB$3:$AB$1315,DataRegularSeason20242025!$B$3:$B$1315, "&lt;=" &amp; $A82, DataRegularSeason20242025!$E$3:$E$1315, G$1)</f>
        <v>35</v>
      </c>
      <c r="H82" s="2">
        <f>SUMIFS(DataRegularSeason20242025!$AA$3:$AA$1315,DataRegularSeason20242025!$B$3:$B$1315, "&lt;=" &amp; $A82, DataRegularSeason20242025!$D$3:$D$1315, H$1)+SUMIFS(DataRegularSeason20242025!$AB$3:$AB$1315,DataRegularSeason20242025!$B$3:$B$1315, "&lt;=" &amp; $A82, DataRegularSeason20242025!$E$3:$E$1315, H$1)</f>
        <v>22</v>
      </c>
      <c r="I82" s="2">
        <f>SUMIFS(DataRegularSeason20242025!$AA$3:$AA$1315,DataRegularSeason20242025!$B$3:$B$1315, "&lt;=" &amp; $A82, DataRegularSeason20242025!$D$3:$D$1315, I$1)+SUMIFS(DataRegularSeason20242025!$AB$3:$AB$1315,DataRegularSeason20242025!$B$3:$B$1315, "&lt;=" &amp; $A82, DataRegularSeason20242025!$E$3:$E$1315, I$1)</f>
        <v>36</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28</v>
      </c>
      <c r="L82" s="2">
        <f>SUMIFS(DataRegularSeason20242025!$AA$3:$AA$1315,DataRegularSeason20242025!$B$3:$B$1315, "&lt;=" &amp; $A82, DataRegularSeason20242025!$D$3:$D$1315, L$1)+SUMIFS(DataRegularSeason20242025!$AB$3:$AB$1315,DataRegularSeason20242025!$B$3:$B$1315, "&lt;=" &amp; $A82, DataRegularSeason20242025!$E$3:$E$1315, L$1)</f>
        <v>38</v>
      </c>
      <c r="M82" s="2">
        <f>SUMIFS(DataRegularSeason20242025!$AA$3:$AA$1315,DataRegularSeason20242025!$B$3:$B$1315, "&lt;=" &amp; $A82, DataRegularSeason20242025!$D$3:$D$1315, M$1)+SUMIFS(DataRegularSeason20242025!$AB$3:$AB$1315,DataRegularSeason20242025!$B$3:$B$1315, "&lt;=" &amp; $A82, DataRegularSeason20242025!$E$3:$E$1315, M$1)</f>
        <v>40</v>
      </c>
      <c r="N82" s="2">
        <f>SUMIFS(DataRegularSeason20242025!$AA$3:$AA$1315,DataRegularSeason20242025!$B$3:$B$1315, "&lt;=" &amp; $A82, DataRegularSeason20242025!$D$3:$D$1315, N$1)+SUMIFS(DataRegularSeason20242025!$AB$3:$AB$1315,DataRegularSeason20242025!$B$3:$B$1315, "&lt;=" &amp; $A82, DataRegularSeason20242025!$E$3:$E$1315, N$1)</f>
        <v>40</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27</v>
      </c>
      <c r="Q82" s="2">
        <f>SUMIFS(DataRegularSeason20242025!$AA$3:$AA$1315,DataRegularSeason20242025!$B$3:$B$1315, "&lt;=" &amp; $A82, DataRegularSeason20242025!$D$3:$D$1315, Q$1)+SUMIFS(DataRegularSeason20242025!$AB$3:$AB$1315,DataRegularSeason20242025!$B$3:$B$1315, "&lt;=" &amp; $A82, DataRegularSeason20242025!$E$3:$E$1315, Q$1)</f>
        <v>45</v>
      </c>
      <c r="R82" s="2">
        <f>SUMIFS(DataRegularSeason20242025!$AA$3:$AA$1315,DataRegularSeason20242025!$B$3:$B$1315, "&lt;=" &amp; $A82, DataRegularSeason20242025!$D$3:$D$1315, R$1)+SUMIFS(DataRegularSeason20242025!$AB$3:$AB$1315,DataRegularSeason20242025!$B$3:$B$1315, "&lt;=" &amp; $A82, DataRegularSeason20242025!$E$3:$E$1315, R$1)</f>
        <v>22</v>
      </c>
      <c r="S82" s="2">
        <f>SUMIFS(DataRegularSeason20242025!$AA$3:$AA$1315,DataRegularSeason20242025!$B$3:$B$1315, "&lt;=" &amp; $A82, DataRegularSeason20242025!$D$3:$D$1315, S$1)+SUMIFS(DataRegularSeason20242025!$AB$3:$AB$1315,DataRegularSeason20242025!$B$3:$B$1315, "&lt;=" &amp; $A82, DataRegularSeason20242025!$E$3:$E$1315, S$1)</f>
        <v>31</v>
      </c>
      <c r="T82" s="2">
        <f>SUMIFS(DataRegularSeason20242025!$AA$3:$AA$1315,DataRegularSeason20242025!$B$3:$B$1315, "&lt;=" &amp; $A82, DataRegularSeason20242025!$D$3:$D$1315, T$1)+SUMIFS(DataRegularSeason20242025!$AB$3:$AB$1315,DataRegularSeason20242025!$B$3:$B$1315, "&lt;=" &amp; $A82, DataRegularSeason20242025!$E$3:$E$1315, T$1)</f>
        <v>31</v>
      </c>
      <c r="U82" s="2">
        <f>SUMIFS(DataRegularSeason20242025!$AA$3:$AA$1315,DataRegularSeason20242025!$B$3:$B$1315, "&lt;=" &amp; $A82, DataRegularSeason20242025!$D$3:$D$1315, U$1)+SUMIFS(DataRegularSeason20242025!$AB$3:$AB$1315,DataRegularSeason20242025!$B$3:$B$1315, "&lt;=" &amp; $A82, DataRegularSeason20242025!$E$3:$E$1315, U$1)</f>
        <v>34</v>
      </c>
      <c r="V82" s="2">
        <f>SUMIFS(DataRegularSeason20242025!$AA$3:$AA$1315,DataRegularSeason20242025!$B$3:$B$1315, "&lt;=" &amp; $A82, DataRegularSeason20242025!$D$3:$D$1315, V$1)+SUMIFS(DataRegularSeason20242025!$AB$3:$AB$1315,DataRegularSeason20242025!$B$3:$B$1315, "&lt;=" &amp; $A82, DataRegularSeason20242025!$E$3:$E$1315, V$1)</f>
        <v>32</v>
      </c>
      <c r="W82" s="2">
        <f>SUMIFS(DataRegularSeason20242025!$AA$3:$AA$1315,DataRegularSeason20242025!$B$3:$B$1315, "&lt;=" &amp; $A82, DataRegularSeason20242025!$D$3:$D$1315, W$1)+SUMIFS(DataRegularSeason20242025!$AB$3:$AB$1315,DataRegularSeason20242025!$B$3:$B$1315, "&lt;=" &amp; $A82, DataRegularSeason20242025!$E$3:$E$1315, W$1)</f>
        <v>33</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27</v>
      </c>
      <c r="Z82" s="2">
        <f>SUMIFS(DataRegularSeason20242025!$AA$3:$AA$1315,DataRegularSeason20242025!$B$3:$B$1315, "&lt;=" &amp; $A82, DataRegularSeason20242025!$D$3:$D$1315, Z$1)+SUMIFS(DataRegularSeason20242025!$AB$3:$AB$1315,DataRegularSeason20242025!$B$3:$B$1315, "&lt;=" &amp; $A82, DataRegularSeason20242025!$E$3:$E$1315, Z$1)</f>
        <v>33</v>
      </c>
      <c r="AA82" s="2">
        <f>SUMIFS(DataRegularSeason20242025!$AA$3:$AA$1315,DataRegularSeason20242025!$B$3:$B$1315, "&lt;=" &amp; $A82, DataRegularSeason20242025!$D$3:$D$1315, AA$1)+SUMIFS(DataRegularSeason20242025!$AB$3:$AB$1315,DataRegularSeason20242025!$B$3:$B$1315, "&lt;=" &amp; $A82, DataRegularSeason20242025!$E$3:$E$1315, AA$1)</f>
        <v>36</v>
      </c>
      <c r="AB82" s="2">
        <f>SUMIFS(DataRegularSeason20242025!$AA$3:$AA$1315,DataRegularSeason20242025!$B$3:$B$1315, "&lt;=" &amp; $A82, DataRegularSeason20242025!$D$3:$D$1315, AB$1)+SUMIFS(DataRegularSeason20242025!$AB$3:$AB$1315,DataRegularSeason20242025!$B$3:$B$1315, "&lt;=" &amp; $A82, DataRegularSeason20242025!$E$3:$E$1315, AB$1)</f>
        <v>40</v>
      </c>
      <c r="AC82" s="2">
        <f>SUMIFS(DataRegularSeason20242025!$AA$3:$AA$1315,DataRegularSeason20242025!$B$3:$B$1315, "&lt;=" &amp; $A82, DataRegularSeason20242025!$D$3:$D$1315, AC$1)+SUMIFS(DataRegularSeason20242025!$AB$3:$AB$1315,DataRegularSeason20242025!$B$3:$B$1315, "&lt;=" &amp; $A82, DataRegularSeason20242025!$E$3:$E$1315, AC$1)</f>
        <v>33</v>
      </c>
      <c r="AD82" s="2">
        <f>SUMIFS(DataRegularSeason20242025!$AA$3:$AA$1315,DataRegularSeason20242025!$B$3:$B$1315, "&lt;=" &amp; $A82, DataRegularSeason20242025!$D$3:$D$1315, AD$1)+SUMIFS(DataRegularSeason20242025!$AB$3:$AB$1315,DataRegularSeason20242025!$B$3:$B$1315, "&lt;=" &amp; $A82, DataRegularSeason20242025!$E$3:$E$1315, AD$1)</f>
        <v>37</v>
      </c>
      <c r="AE82" s="2">
        <f>SUMIFS(DataRegularSeason20242025!$AA$3:$AA$1315,DataRegularSeason20242025!$B$3:$B$1315, "&lt;=" &amp; $A82, DataRegularSeason20242025!$D$3:$D$1315, AE$1)+SUMIFS(DataRegularSeason20242025!$AB$3:$AB$1315,DataRegularSeason20242025!$B$3:$B$1315, "&lt;=" &amp; $A82, DataRegularSeason20242025!$E$3:$E$1315, AE$1)</f>
        <v>43</v>
      </c>
      <c r="AF82" s="2">
        <f>SUMIFS(DataRegularSeason20242025!$AA$3:$AA$1315,DataRegularSeason20242025!$B$3:$B$1315, "&lt;=" &amp; $A82, DataRegularSeason20242025!$D$3:$D$1315, AF$1)+SUMIFS(DataRegularSeason20242025!$AB$3:$AB$1315,DataRegularSeason20242025!$B$3:$B$1315, "&lt;=" &amp; $A82, DataRegularSeason20242025!$E$3:$E$1315, AF$1)</f>
        <v>45</v>
      </c>
      <c r="AG82" s="2">
        <f>SUMIFS(DataRegularSeason20242025!$AA$3:$AA$1315,DataRegularSeason20242025!$B$3:$B$1315, "&lt;=" &amp; $A82, DataRegularSeason20242025!$D$3:$D$1315, AG$1)+SUMIFS(DataRegularSeason20242025!$AB$3:$AB$1315,DataRegularSeason20242025!$B$3:$B$1315, "&lt;=" &amp; $A82, DataRegularSeason20242025!$E$3:$E$1315, AG$1)</f>
        <v>44</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26</v>
      </c>
      <c r="C83" s="2">
        <f>SUMIFS(DataRegularSeason20242025!$AA$3:$AA$1315,DataRegularSeason20242025!$B$3:$B$1315, "&lt;=" &amp; $A83, DataRegularSeason20242025!$D$3:$D$1315, C$1)+SUMIFS(DataRegularSeason20242025!$AB$3:$AB$1315,DataRegularSeason20242025!$B$3:$B$1315, "&lt;=" &amp; $A83, DataRegularSeason20242025!$E$3:$E$1315, C$1)</f>
        <v>35</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41</v>
      </c>
      <c r="F83" s="2">
        <f>SUMIFS(DataRegularSeason20242025!$AA$3:$AA$1315,DataRegularSeason20242025!$B$3:$B$1315, "&lt;=" &amp; $A83, DataRegularSeason20242025!$D$3:$D$1315, F$1)+SUMIFS(DataRegularSeason20242025!$AB$3:$AB$1315,DataRegularSeason20242025!$B$3:$B$1315, "&lt;=" &amp; $A83, DataRegularSeason20242025!$E$3:$E$1315, F$1)</f>
        <v>29</v>
      </c>
      <c r="G83" s="2">
        <f>SUMIFS(DataRegularSeason20242025!$AA$3:$AA$1315,DataRegularSeason20242025!$B$3:$B$1315, "&lt;=" &amp; $A83, DataRegularSeason20242025!$D$3:$D$1315, G$1)+SUMIFS(DataRegularSeason20242025!$AB$3:$AB$1315,DataRegularSeason20242025!$B$3:$B$1315, "&lt;=" &amp; $A83, DataRegularSeason20242025!$E$3:$E$1315, G$1)</f>
        <v>35</v>
      </c>
      <c r="H83" s="2">
        <f>SUMIFS(DataRegularSeason20242025!$AA$3:$AA$1315,DataRegularSeason20242025!$B$3:$B$1315, "&lt;=" &amp; $A83, DataRegularSeason20242025!$D$3:$D$1315, H$1)+SUMIFS(DataRegularSeason20242025!$AB$3:$AB$1315,DataRegularSeason20242025!$B$3:$B$1315, "&lt;=" &amp; $A83, DataRegularSeason20242025!$E$3:$E$1315, H$1)</f>
        <v>22</v>
      </c>
      <c r="I83" s="2">
        <f>SUMIFS(DataRegularSeason20242025!$AA$3:$AA$1315,DataRegularSeason20242025!$B$3:$B$1315, "&lt;=" &amp; $A83, DataRegularSeason20242025!$D$3:$D$1315, I$1)+SUMIFS(DataRegularSeason20242025!$AB$3:$AB$1315,DataRegularSeason20242025!$B$3:$B$1315, "&lt;=" &amp; $A83, DataRegularSeason20242025!$E$3:$E$1315, I$1)</f>
        <v>36</v>
      </c>
      <c r="J83" s="2">
        <f>SUMIFS(DataRegularSeason20242025!$AA$3:$AA$1315,DataRegularSeason20242025!$B$3:$B$1315, "&lt;=" &amp; $A83, DataRegularSeason20242025!$D$3:$D$1315, J$1)+SUMIFS(DataRegularSeason20242025!$AB$3:$AB$1315,DataRegularSeason20242025!$B$3:$B$1315, "&lt;=" &amp; $A83, DataRegularSeason20242025!$E$3:$E$1315, J$1)</f>
        <v>38</v>
      </c>
      <c r="K83" s="2">
        <f>SUMIFS(DataRegularSeason20242025!$AA$3:$AA$1315,DataRegularSeason20242025!$B$3:$B$1315, "&lt;=" &amp; $A83, DataRegularSeason20242025!$D$3:$D$1315, K$1)+SUMIFS(DataRegularSeason20242025!$AB$3:$AB$1315,DataRegularSeason20242025!$B$3:$B$1315, "&lt;=" &amp; $A83, DataRegularSeason20242025!$E$3:$E$1315, K$1)</f>
        <v>28</v>
      </c>
      <c r="L83" s="2">
        <f>SUMIFS(DataRegularSeason20242025!$AA$3:$AA$1315,DataRegularSeason20242025!$B$3:$B$1315, "&lt;=" &amp; $A83, DataRegularSeason20242025!$D$3:$D$1315, L$1)+SUMIFS(DataRegularSeason20242025!$AB$3:$AB$1315,DataRegularSeason20242025!$B$3:$B$1315, "&lt;=" &amp; $A83, DataRegularSeason20242025!$E$3:$E$1315, L$1)</f>
        <v>38</v>
      </c>
      <c r="M83" s="2">
        <f>SUMIFS(DataRegularSeason20242025!$AA$3:$AA$1315,DataRegularSeason20242025!$B$3:$B$1315, "&lt;=" &amp; $A83, DataRegularSeason20242025!$D$3:$D$1315, M$1)+SUMIFS(DataRegularSeason20242025!$AB$3:$AB$1315,DataRegularSeason20242025!$B$3:$B$1315, "&lt;=" &amp; $A83, DataRegularSeason20242025!$E$3:$E$1315, M$1)</f>
        <v>40</v>
      </c>
      <c r="N83" s="2">
        <f>SUMIFS(DataRegularSeason20242025!$AA$3:$AA$1315,DataRegularSeason20242025!$B$3:$B$1315, "&lt;=" &amp; $A83, DataRegularSeason20242025!$D$3:$D$1315, N$1)+SUMIFS(DataRegularSeason20242025!$AB$3:$AB$1315,DataRegularSeason20242025!$B$3:$B$1315, "&lt;=" &amp; $A83, DataRegularSeason20242025!$E$3:$E$1315, N$1)</f>
        <v>40</v>
      </c>
      <c r="O83" s="2">
        <f>SUMIFS(DataRegularSeason20242025!$AA$3:$AA$1315,DataRegularSeason20242025!$B$3:$B$1315, "&lt;=" &amp; $A83, DataRegularSeason20242025!$D$3:$D$1315, O$1)+SUMIFS(DataRegularSeason20242025!$AB$3:$AB$1315,DataRegularSeason20242025!$B$3:$B$1315, "&lt;=" &amp; $A83, DataRegularSeason20242025!$E$3:$E$1315, O$1)</f>
        <v>44</v>
      </c>
      <c r="P83" s="2">
        <f>SUMIFS(DataRegularSeason20242025!$AA$3:$AA$1315,DataRegularSeason20242025!$B$3:$B$1315, "&lt;=" &amp; $A83, DataRegularSeason20242025!$D$3:$D$1315, P$1)+SUMIFS(DataRegularSeason20242025!$AB$3:$AB$1315,DataRegularSeason20242025!$B$3:$B$1315, "&lt;=" &amp; $A83, DataRegularSeason20242025!$E$3:$E$1315, P$1)</f>
        <v>27</v>
      </c>
      <c r="Q83" s="2">
        <f>SUMIFS(DataRegularSeason20242025!$AA$3:$AA$1315,DataRegularSeason20242025!$B$3:$B$1315, "&lt;=" &amp; $A83, DataRegularSeason20242025!$D$3:$D$1315, Q$1)+SUMIFS(DataRegularSeason20242025!$AB$3:$AB$1315,DataRegularSeason20242025!$B$3:$B$1315, "&lt;=" &amp; $A83, DataRegularSeason20242025!$E$3:$E$1315, Q$1)</f>
        <v>45</v>
      </c>
      <c r="R83" s="2">
        <f>SUMIFS(DataRegularSeason20242025!$AA$3:$AA$1315,DataRegularSeason20242025!$B$3:$B$1315, "&lt;=" &amp; $A83, DataRegularSeason20242025!$D$3:$D$1315, R$1)+SUMIFS(DataRegularSeason20242025!$AB$3:$AB$1315,DataRegularSeason20242025!$B$3:$B$1315, "&lt;=" &amp; $A83, DataRegularSeason20242025!$E$3:$E$1315, R$1)</f>
        <v>22</v>
      </c>
      <c r="S83" s="2">
        <f>SUMIFS(DataRegularSeason20242025!$AA$3:$AA$1315,DataRegularSeason20242025!$B$3:$B$1315, "&lt;=" &amp; $A83, DataRegularSeason20242025!$D$3:$D$1315, S$1)+SUMIFS(DataRegularSeason20242025!$AB$3:$AB$1315,DataRegularSeason20242025!$B$3:$B$1315, "&lt;=" &amp; $A83, DataRegularSeason20242025!$E$3:$E$1315, S$1)</f>
        <v>31</v>
      </c>
      <c r="T83" s="2">
        <f>SUMIFS(DataRegularSeason20242025!$AA$3:$AA$1315,DataRegularSeason20242025!$B$3:$B$1315, "&lt;=" &amp; $A83, DataRegularSeason20242025!$D$3:$D$1315, T$1)+SUMIFS(DataRegularSeason20242025!$AB$3:$AB$1315,DataRegularSeason20242025!$B$3:$B$1315, "&lt;=" &amp; $A83, DataRegularSeason20242025!$E$3:$E$1315, T$1)</f>
        <v>31</v>
      </c>
      <c r="U83" s="2">
        <f>SUMIFS(DataRegularSeason20242025!$AA$3:$AA$1315,DataRegularSeason20242025!$B$3:$B$1315, "&lt;=" &amp; $A83, DataRegularSeason20242025!$D$3:$D$1315, U$1)+SUMIFS(DataRegularSeason20242025!$AB$3:$AB$1315,DataRegularSeason20242025!$B$3:$B$1315, "&lt;=" &amp; $A83, DataRegularSeason20242025!$E$3:$E$1315, U$1)</f>
        <v>34</v>
      </c>
      <c r="V83" s="2">
        <f>SUMIFS(DataRegularSeason20242025!$AA$3:$AA$1315,DataRegularSeason20242025!$B$3:$B$1315, "&lt;=" &amp; $A83, DataRegularSeason20242025!$D$3:$D$1315, V$1)+SUMIFS(DataRegularSeason20242025!$AB$3:$AB$1315,DataRegularSeason20242025!$B$3:$B$1315, "&lt;=" &amp; $A83, DataRegularSeason20242025!$E$3:$E$1315, V$1)</f>
        <v>32</v>
      </c>
      <c r="W83" s="2">
        <f>SUMIFS(DataRegularSeason20242025!$AA$3:$AA$1315,DataRegularSeason20242025!$B$3:$B$1315, "&lt;=" &amp; $A83, DataRegularSeason20242025!$D$3:$D$1315, W$1)+SUMIFS(DataRegularSeason20242025!$AB$3:$AB$1315,DataRegularSeason20242025!$B$3:$B$1315, "&lt;=" &amp; $A83, DataRegularSeason20242025!$E$3:$E$1315, W$1)</f>
        <v>33</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27</v>
      </c>
      <c r="Z83" s="2">
        <f>SUMIFS(DataRegularSeason20242025!$AA$3:$AA$1315,DataRegularSeason20242025!$B$3:$B$1315, "&lt;=" &amp; $A83, DataRegularSeason20242025!$D$3:$D$1315, Z$1)+SUMIFS(DataRegularSeason20242025!$AB$3:$AB$1315,DataRegularSeason20242025!$B$3:$B$1315, "&lt;=" &amp; $A83, DataRegularSeason20242025!$E$3:$E$1315, Z$1)</f>
        <v>33</v>
      </c>
      <c r="AA83" s="2">
        <f>SUMIFS(DataRegularSeason20242025!$AA$3:$AA$1315,DataRegularSeason20242025!$B$3:$B$1315, "&lt;=" &amp; $A83, DataRegularSeason20242025!$D$3:$D$1315, AA$1)+SUMIFS(DataRegularSeason20242025!$AB$3:$AB$1315,DataRegularSeason20242025!$B$3:$B$1315, "&lt;=" &amp; $A83, DataRegularSeason20242025!$E$3:$E$1315, AA$1)</f>
        <v>36</v>
      </c>
      <c r="AB83" s="2">
        <f>SUMIFS(DataRegularSeason20242025!$AA$3:$AA$1315,DataRegularSeason20242025!$B$3:$B$1315, "&lt;=" &amp; $A83, DataRegularSeason20242025!$D$3:$D$1315, AB$1)+SUMIFS(DataRegularSeason20242025!$AB$3:$AB$1315,DataRegularSeason20242025!$B$3:$B$1315, "&lt;=" &amp; $A83, DataRegularSeason20242025!$E$3:$E$1315, AB$1)</f>
        <v>40</v>
      </c>
      <c r="AC83" s="2">
        <f>SUMIFS(DataRegularSeason20242025!$AA$3:$AA$1315,DataRegularSeason20242025!$B$3:$B$1315, "&lt;=" &amp; $A83, DataRegularSeason20242025!$D$3:$D$1315, AC$1)+SUMIFS(DataRegularSeason20242025!$AB$3:$AB$1315,DataRegularSeason20242025!$B$3:$B$1315, "&lt;=" &amp; $A83, DataRegularSeason20242025!$E$3:$E$1315, AC$1)</f>
        <v>33</v>
      </c>
      <c r="AD83" s="2">
        <f>SUMIFS(DataRegularSeason20242025!$AA$3:$AA$1315,DataRegularSeason20242025!$B$3:$B$1315, "&lt;=" &amp; $A83, DataRegularSeason20242025!$D$3:$D$1315, AD$1)+SUMIFS(DataRegularSeason20242025!$AB$3:$AB$1315,DataRegularSeason20242025!$B$3:$B$1315, "&lt;=" &amp; $A83, DataRegularSeason20242025!$E$3:$E$1315, AD$1)</f>
        <v>37</v>
      </c>
      <c r="AE83" s="2">
        <f>SUMIFS(DataRegularSeason20242025!$AA$3:$AA$1315,DataRegularSeason20242025!$B$3:$B$1315, "&lt;=" &amp; $A83, DataRegularSeason20242025!$D$3:$D$1315, AE$1)+SUMIFS(DataRegularSeason20242025!$AB$3:$AB$1315,DataRegularSeason20242025!$B$3:$B$1315, "&lt;=" &amp; $A83, DataRegularSeason20242025!$E$3:$E$1315, AE$1)</f>
        <v>43</v>
      </c>
      <c r="AF83" s="2">
        <f>SUMIFS(DataRegularSeason20242025!$AA$3:$AA$1315,DataRegularSeason20242025!$B$3:$B$1315, "&lt;=" &amp; $A83, DataRegularSeason20242025!$D$3:$D$1315, AF$1)+SUMIFS(DataRegularSeason20242025!$AB$3:$AB$1315,DataRegularSeason20242025!$B$3:$B$1315, "&lt;=" &amp; $A83, DataRegularSeason20242025!$E$3:$E$1315, AF$1)</f>
        <v>45</v>
      </c>
      <c r="AG83" s="2">
        <f>SUMIFS(DataRegularSeason20242025!$AA$3:$AA$1315,DataRegularSeason20242025!$B$3:$B$1315, "&lt;=" &amp; $A83, DataRegularSeason20242025!$D$3:$D$1315, AG$1)+SUMIFS(DataRegularSeason20242025!$AB$3:$AB$1315,DataRegularSeason20242025!$B$3:$B$1315, "&lt;=" &amp; $A83, DataRegularSeason20242025!$E$3:$E$1315, AG$1)</f>
        <v>44</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26</v>
      </c>
      <c r="C84" s="2">
        <f>SUMIFS(DataRegularSeason20242025!$AA$3:$AA$1315,DataRegularSeason20242025!$B$3:$B$1315, "&lt;=" &amp; $A84, DataRegularSeason20242025!$D$3:$D$1315, C$1)+SUMIFS(DataRegularSeason20242025!$AB$3:$AB$1315,DataRegularSeason20242025!$B$3:$B$1315, "&lt;=" &amp; $A84, DataRegularSeason20242025!$E$3:$E$1315, C$1)</f>
        <v>35</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41</v>
      </c>
      <c r="F84" s="2">
        <f>SUMIFS(DataRegularSeason20242025!$AA$3:$AA$1315,DataRegularSeason20242025!$B$3:$B$1315, "&lt;=" &amp; $A84, DataRegularSeason20242025!$D$3:$D$1315, F$1)+SUMIFS(DataRegularSeason20242025!$AB$3:$AB$1315,DataRegularSeason20242025!$B$3:$B$1315, "&lt;=" &amp; $A84, DataRegularSeason20242025!$E$3:$E$1315, F$1)</f>
        <v>29</v>
      </c>
      <c r="G84" s="2">
        <f>SUMIFS(DataRegularSeason20242025!$AA$3:$AA$1315,DataRegularSeason20242025!$B$3:$B$1315, "&lt;=" &amp; $A84, DataRegularSeason20242025!$D$3:$D$1315, G$1)+SUMIFS(DataRegularSeason20242025!$AB$3:$AB$1315,DataRegularSeason20242025!$B$3:$B$1315, "&lt;=" &amp; $A84, DataRegularSeason20242025!$E$3:$E$1315, G$1)</f>
        <v>35</v>
      </c>
      <c r="H84" s="2">
        <f>SUMIFS(DataRegularSeason20242025!$AA$3:$AA$1315,DataRegularSeason20242025!$B$3:$B$1315, "&lt;=" &amp; $A84, DataRegularSeason20242025!$D$3:$D$1315, H$1)+SUMIFS(DataRegularSeason20242025!$AB$3:$AB$1315,DataRegularSeason20242025!$B$3:$B$1315, "&lt;=" &amp; $A84, DataRegularSeason20242025!$E$3:$E$1315, H$1)</f>
        <v>22</v>
      </c>
      <c r="I84" s="2">
        <f>SUMIFS(DataRegularSeason20242025!$AA$3:$AA$1315,DataRegularSeason20242025!$B$3:$B$1315, "&lt;=" &amp; $A84, DataRegularSeason20242025!$D$3:$D$1315, I$1)+SUMIFS(DataRegularSeason20242025!$AB$3:$AB$1315,DataRegularSeason20242025!$B$3:$B$1315, "&lt;=" &amp; $A84, DataRegularSeason20242025!$E$3:$E$1315, I$1)</f>
        <v>36</v>
      </c>
      <c r="J84" s="2">
        <f>SUMIFS(DataRegularSeason20242025!$AA$3:$AA$1315,DataRegularSeason20242025!$B$3:$B$1315, "&lt;=" &amp; $A84, DataRegularSeason20242025!$D$3:$D$1315, J$1)+SUMIFS(DataRegularSeason20242025!$AB$3:$AB$1315,DataRegularSeason20242025!$B$3:$B$1315, "&lt;=" &amp; $A84, DataRegularSeason20242025!$E$3:$E$1315, J$1)</f>
        <v>38</v>
      </c>
      <c r="K84" s="2">
        <f>SUMIFS(DataRegularSeason20242025!$AA$3:$AA$1315,DataRegularSeason20242025!$B$3:$B$1315, "&lt;=" &amp; $A84, DataRegularSeason20242025!$D$3:$D$1315, K$1)+SUMIFS(DataRegularSeason20242025!$AB$3:$AB$1315,DataRegularSeason20242025!$B$3:$B$1315, "&lt;=" &amp; $A84, DataRegularSeason20242025!$E$3:$E$1315, K$1)</f>
        <v>28</v>
      </c>
      <c r="L84" s="2">
        <f>SUMIFS(DataRegularSeason20242025!$AA$3:$AA$1315,DataRegularSeason20242025!$B$3:$B$1315, "&lt;=" &amp; $A84, DataRegularSeason20242025!$D$3:$D$1315, L$1)+SUMIFS(DataRegularSeason20242025!$AB$3:$AB$1315,DataRegularSeason20242025!$B$3:$B$1315, "&lt;=" &amp; $A84, DataRegularSeason20242025!$E$3:$E$1315, L$1)</f>
        <v>38</v>
      </c>
      <c r="M84" s="2">
        <f>SUMIFS(DataRegularSeason20242025!$AA$3:$AA$1315,DataRegularSeason20242025!$B$3:$B$1315, "&lt;=" &amp; $A84, DataRegularSeason20242025!$D$3:$D$1315, M$1)+SUMIFS(DataRegularSeason20242025!$AB$3:$AB$1315,DataRegularSeason20242025!$B$3:$B$1315, "&lt;=" &amp; $A84, DataRegularSeason20242025!$E$3:$E$1315, M$1)</f>
        <v>40</v>
      </c>
      <c r="N84" s="2">
        <f>SUMIFS(DataRegularSeason20242025!$AA$3:$AA$1315,DataRegularSeason20242025!$B$3:$B$1315, "&lt;=" &amp; $A84, DataRegularSeason20242025!$D$3:$D$1315, N$1)+SUMIFS(DataRegularSeason20242025!$AB$3:$AB$1315,DataRegularSeason20242025!$B$3:$B$1315, "&lt;=" &amp; $A84, DataRegularSeason20242025!$E$3:$E$1315, N$1)</f>
        <v>40</v>
      </c>
      <c r="O84" s="2">
        <f>SUMIFS(DataRegularSeason20242025!$AA$3:$AA$1315,DataRegularSeason20242025!$B$3:$B$1315, "&lt;=" &amp; $A84, DataRegularSeason20242025!$D$3:$D$1315, O$1)+SUMIFS(DataRegularSeason20242025!$AB$3:$AB$1315,DataRegularSeason20242025!$B$3:$B$1315, "&lt;=" &amp; $A84, DataRegularSeason20242025!$E$3:$E$1315, O$1)</f>
        <v>44</v>
      </c>
      <c r="P84" s="2">
        <f>SUMIFS(DataRegularSeason20242025!$AA$3:$AA$1315,DataRegularSeason20242025!$B$3:$B$1315, "&lt;=" &amp; $A84, DataRegularSeason20242025!$D$3:$D$1315, P$1)+SUMIFS(DataRegularSeason20242025!$AB$3:$AB$1315,DataRegularSeason20242025!$B$3:$B$1315, "&lt;=" &amp; $A84, DataRegularSeason20242025!$E$3:$E$1315, P$1)</f>
        <v>27</v>
      </c>
      <c r="Q84" s="2">
        <f>SUMIFS(DataRegularSeason20242025!$AA$3:$AA$1315,DataRegularSeason20242025!$B$3:$B$1315, "&lt;=" &amp; $A84, DataRegularSeason20242025!$D$3:$D$1315, Q$1)+SUMIFS(DataRegularSeason20242025!$AB$3:$AB$1315,DataRegularSeason20242025!$B$3:$B$1315, "&lt;=" &amp; $A84, DataRegularSeason20242025!$E$3:$E$1315, Q$1)</f>
        <v>45</v>
      </c>
      <c r="R84" s="2">
        <f>SUMIFS(DataRegularSeason20242025!$AA$3:$AA$1315,DataRegularSeason20242025!$B$3:$B$1315, "&lt;=" &amp; $A84, DataRegularSeason20242025!$D$3:$D$1315, R$1)+SUMIFS(DataRegularSeason20242025!$AB$3:$AB$1315,DataRegularSeason20242025!$B$3:$B$1315, "&lt;=" &amp; $A84, DataRegularSeason20242025!$E$3:$E$1315, R$1)</f>
        <v>22</v>
      </c>
      <c r="S84" s="2">
        <f>SUMIFS(DataRegularSeason20242025!$AA$3:$AA$1315,DataRegularSeason20242025!$B$3:$B$1315, "&lt;=" &amp; $A84, DataRegularSeason20242025!$D$3:$D$1315, S$1)+SUMIFS(DataRegularSeason20242025!$AB$3:$AB$1315,DataRegularSeason20242025!$B$3:$B$1315, "&lt;=" &amp; $A84, DataRegularSeason20242025!$E$3:$E$1315, S$1)</f>
        <v>31</v>
      </c>
      <c r="T84" s="2">
        <f>SUMIFS(DataRegularSeason20242025!$AA$3:$AA$1315,DataRegularSeason20242025!$B$3:$B$1315, "&lt;=" &amp; $A84, DataRegularSeason20242025!$D$3:$D$1315, T$1)+SUMIFS(DataRegularSeason20242025!$AB$3:$AB$1315,DataRegularSeason20242025!$B$3:$B$1315, "&lt;=" &amp; $A84, DataRegularSeason20242025!$E$3:$E$1315, T$1)</f>
        <v>31</v>
      </c>
      <c r="U84" s="2">
        <f>SUMIFS(DataRegularSeason20242025!$AA$3:$AA$1315,DataRegularSeason20242025!$B$3:$B$1315, "&lt;=" &amp; $A84, DataRegularSeason20242025!$D$3:$D$1315, U$1)+SUMIFS(DataRegularSeason20242025!$AB$3:$AB$1315,DataRegularSeason20242025!$B$3:$B$1315, "&lt;=" &amp; $A84, DataRegularSeason20242025!$E$3:$E$1315, U$1)</f>
        <v>34</v>
      </c>
      <c r="V84" s="2">
        <f>SUMIFS(DataRegularSeason20242025!$AA$3:$AA$1315,DataRegularSeason20242025!$B$3:$B$1315, "&lt;=" &amp; $A84, DataRegularSeason20242025!$D$3:$D$1315, V$1)+SUMIFS(DataRegularSeason20242025!$AB$3:$AB$1315,DataRegularSeason20242025!$B$3:$B$1315, "&lt;=" &amp; $A84, DataRegularSeason20242025!$E$3:$E$1315, V$1)</f>
        <v>32</v>
      </c>
      <c r="W84" s="2">
        <f>SUMIFS(DataRegularSeason20242025!$AA$3:$AA$1315,DataRegularSeason20242025!$B$3:$B$1315, "&lt;=" &amp; $A84, DataRegularSeason20242025!$D$3:$D$1315, W$1)+SUMIFS(DataRegularSeason20242025!$AB$3:$AB$1315,DataRegularSeason20242025!$B$3:$B$1315, "&lt;=" &amp; $A84, DataRegularSeason20242025!$E$3:$E$1315, W$1)</f>
        <v>33</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27</v>
      </c>
      <c r="Z84" s="2">
        <f>SUMIFS(DataRegularSeason20242025!$AA$3:$AA$1315,DataRegularSeason20242025!$B$3:$B$1315, "&lt;=" &amp; $A84, DataRegularSeason20242025!$D$3:$D$1315, Z$1)+SUMIFS(DataRegularSeason20242025!$AB$3:$AB$1315,DataRegularSeason20242025!$B$3:$B$1315, "&lt;=" &amp; $A84, DataRegularSeason20242025!$E$3:$E$1315, Z$1)</f>
        <v>33</v>
      </c>
      <c r="AA84" s="2">
        <f>SUMIFS(DataRegularSeason20242025!$AA$3:$AA$1315,DataRegularSeason20242025!$B$3:$B$1315, "&lt;=" &amp; $A84, DataRegularSeason20242025!$D$3:$D$1315, AA$1)+SUMIFS(DataRegularSeason20242025!$AB$3:$AB$1315,DataRegularSeason20242025!$B$3:$B$1315, "&lt;=" &amp; $A84, DataRegularSeason20242025!$E$3:$E$1315, AA$1)</f>
        <v>36</v>
      </c>
      <c r="AB84" s="2">
        <f>SUMIFS(DataRegularSeason20242025!$AA$3:$AA$1315,DataRegularSeason20242025!$B$3:$B$1315, "&lt;=" &amp; $A84, DataRegularSeason20242025!$D$3:$D$1315, AB$1)+SUMIFS(DataRegularSeason20242025!$AB$3:$AB$1315,DataRegularSeason20242025!$B$3:$B$1315, "&lt;=" &amp; $A84, DataRegularSeason20242025!$E$3:$E$1315, AB$1)</f>
        <v>40</v>
      </c>
      <c r="AC84" s="2">
        <f>SUMIFS(DataRegularSeason20242025!$AA$3:$AA$1315,DataRegularSeason20242025!$B$3:$B$1315, "&lt;=" &amp; $A84, DataRegularSeason20242025!$D$3:$D$1315, AC$1)+SUMIFS(DataRegularSeason20242025!$AB$3:$AB$1315,DataRegularSeason20242025!$B$3:$B$1315, "&lt;=" &amp; $A84, DataRegularSeason20242025!$E$3:$E$1315, AC$1)</f>
        <v>33</v>
      </c>
      <c r="AD84" s="2">
        <f>SUMIFS(DataRegularSeason20242025!$AA$3:$AA$1315,DataRegularSeason20242025!$B$3:$B$1315, "&lt;=" &amp; $A84, DataRegularSeason20242025!$D$3:$D$1315, AD$1)+SUMIFS(DataRegularSeason20242025!$AB$3:$AB$1315,DataRegularSeason20242025!$B$3:$B$1315, "&lt;=" &amp; $A84, DataRegularSeason20242025!$E$3:$E$1315, AD$1)</f>
        <v>37</v>
      </c>
      <c r="AE84" s="2">
        <f>SUMIFS(DataRegularSeason20242025!$AA$3:$AA$1315,DataRegularSeason20242025!$B$3:$B$1315, "&lt;=" &amp; $A84, DataRegularSeason20242025!$D$3:$D$1315, AE$1)+SUMIFS(DataRegularSeason20242025!$AB$3:$AB$1315,DataRegularSeason20242025!$B$3:$B$1315, "&lt;=" &amp; $A84, DataRegularSeason20242025!$E$3:$E$1315, AE$1)</f>
        <v>43</v>
      </c>
      <c r="AF84" s="2">
        <f>SUMIFS(DataRegularSeason20242025!$AA$3:$AA$1315,DataRegularSeason20242025!$B$3:$B$1315, "&lt;=" &amp; $A84, DataRegularSeason20242025!$D$3:$D$1315, AF$1)+SUMIFS(DataRegularSeason20242025!$AB$3:$AB$1315,DataRegularSeason20242025!$B$3:$B$1315, "&lt;=" &amp; $A84, DataRegularSeason20242025!$E$3:$E$1315, AF$1)</f>
        <v>45</v>
      </c>
      <c r="AG84" s="2">
        <f>SUMIFS(DataRegularSeason20242025!$AA$3:$AA$1315,DataRegularSeason20242025!$B$3:$B$1315, "&lt;=" &amp; $A84, DataRegularSeason20242025!$D$3:$D$1315, AG$1)+SUMIFS(DataRegularSeason20242025!$AB$3:$AB$1315,DataRegularSeason20242025!$B$3:$B$1315, "&lt;=" &amp; $A84, DataRegularSeason20242025!$E$3:$E$1315, AG$1)</f>
        <v>44</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26</v>
      </c>
      <c r="C85" s="2">
        <f>SUMIFS(DataRegularSeason20242025!$AA$3:$AA$1315,DataRegularSeason20242025!$B$3:$B$1315, "&lt;=" &amp; $A85, DataRegularSeason20242025!$D$3:$D$1315, C$1)+SUMIFS(DataRegularSeason20242025!$AB$3:$AB$1315,DataRegularSeason20242025!$B$3:$B$1315, "&lt;=" &amp; $A85, DataRegularSeason20242025!$E$3:$E$1315, C$1)</f>
        <v>35</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41</v>
      </c>
      <c r="F85" s="2">
        <f>SUMIFS(DataRegularSeason20242025!$AA$3:$AA$1315,DataRegularSeason20242025!$B$3:$B$1315, "&lt;=" &amp; $A85, DataRegularSeason20242025!$D$3:$D$1315, F$1)+SUMIFS(DataRegularSeason20242025!$AB$3:$AB$1315,DataRegularSeason20242025!$B$3:$B$1315, "&lt;=" &amp; $A85, DataRegularSeason20242025!$E$3:$E$1315, F$1)</f>
        <v>29</v>
      </c>
      <c r="G85" s="2">
        <f>SUMIFS(DataRegularSeason20242025!$AA$3:$AA$1315,DataRegularSeason20242025!$B$3:$B$1315, "&lt;=" &amp; $A85, DataRegularSeason20242025!$D$3:$D$1315, G$1)+SUMIFS(DataRegularSeason20242025!$AB$3:$AB$1315,DataRegularSeason20242025!$B$3:$B$1315, "&lt;=" &amp; $A85, DataRegularSeason20242025!$E$3:$E$1315, G$1)</f>
        <v>35</v>
      </c>
      <c r="H85" s="2">
        <f>SUMIFS(DataRegularSeason20242025!$AA$3:$AA$1315,DataRegularSeason20242025!$B$3:$B$1315, "&lt;=" &amp; $A85, DataRegularSeason20242025!$D$3:$D$1315, H$1)+SUMIFS(DataRegularSeason20242025!$AB$3:$AB$1315,DataRegularSeason20242025!$B$3:$B$1315, "&lt;=" &amp; $A85, DataRegularSeason20242025!$E$3:$E$1315, H$1)</f>
        <v>22</v>
      </c>
      <c r="I85" s="2">
        <f>SUMIFS(DataRegularSeason20242025!$AA$3:$AA$1315,DataRegularSeason20242025!$B$3:$B$1315, "&lt;=" &amp; $A85, DataRegularSeason20242025!$D$3:$D$1315, I$1)+SUMIFS(DataRegularSeason20242025!$AB$3:$AB$1315,DataRegularSeason20242025!$B$3:$B$1315, "&lt;=" &amp; $A85, DataRegularSeason20242025!$E$3:$E$1315, I$1)</f>
        <v>36</v>
      </c>
      <c r="J85" s="2">
        <f>SUMIFS(DataRegularSeason20242025!$AA$3:$AA$1315,DataRegularSeason20242025!$B$3:$B$1315, "&lt;=" &amp; $A85, DataRegularSeason20242025!$D$3:$D$1315, J$1)+SUMIFS(DataRegularSeason20242025!$AB$3:$AB$1315,DataRegularSeason20242025!$B$3:$B$1315, "&lt;=" &amp; $A85, DataRegularSeason20242025!$E$3:$E$1315, J$1)</f>
        <v>38</v>
      </c>
      <c r="K85" s="2">
        <f>SUMIFS(DataRegularSeason20242025!$AA$3:$AA$1315,DataRegularSeason20242025!$B$3:$B$1315, "&lt;=" &amp; $A85, DataRegularSeason20242025!$D$3:$D$1315, K$1)+SUMIFS(DataRegularSeason20242025!$AB$3:$AB$1315,DataRegularSeason20242025!$B$3:$B$1315, "&lt;=" &amp; $A85, DataRegularSeason20242025!$E$3:$E$1315, K$1)</f>
        <v>28</v>
      </c>
      <c r="L85" s="2">
        <f>SUMIFS(DataRegularSeason20242025!$AA$3:$AA$1315,DataRegularSeason20242025!$B$3:$B$1315, "&lt;=" &amp; $A85, DataRegularSeason20242025!$D$3:$D$1315, L$1)+SUMIFS(DataRegularSeason20242025!$AB$3:$AB$1315,DataRegularSeason20242025!$B$3:$B$1315, "&lt;=" &amp; $A85, DataRegularSeason20242025!$E$3:$E$1315, L$1)</f>
        <v>38</v>
      </c>
      <c r="M85" s="2">
        <f>SUMIFS(DataRegularSeason20242025!$AA$3:$AA$1315,DataRegularSeason20242025!$B$3:$B$1315, "&lt;=" &amp; $A85, DataRegularSeason20242025!$D$3:$D$1315, M$1)+SUMIFS(DataRegularSeason20242025!$AB$3:$AB$1315,DataRegularSeason20242025!$B$3:$B$1315, "&lt;=" &amp; $A85, DataRegularSeason20242025!$E$3:$E$1315, M$1)</f>
        <v>40</v>
      </c>
      <c r="N85" s="2">
        <f>SUMIFS(DataRegularSeason20242025!$AA$3:$AA$1315,DataRegularSeason20242025!$B$3:$B$1315, "&lt;=" &amp; $A85, DataRegularSeason20242025!$D$3:$D$1315, N$1)+SUMIFS(DataRegularSeason20242025!$AB$3:$AB$1315,DataRegularSeason20242025!$B$3:$B$1315, "&lt;=" &amp; $A85, DataRegularSeason20242025!$E$3:$E$1315, N$1)</f>
        <v>40</v>
      </c>
      <c r="O85" s="2">
        <f>SUMIFS(DataRegularSeason20242025!$AA$3:$AA$1315,DataRegularSeason20242025!$B$3:$B$1315, "&lt;=" &amp; $A85, DataRegularSeason20242025!$D$3:$D$1315, O$1)+SUMIFS(DataRegularSeason20242025!$AB$3:$AB$1315,DataRegularSeason20242025!$B$3:$B$1315, "&lt;=" &amp; $A85, DataRegularSeason20242025!$E$3:$E$1315, O$1)</f>
        <v>44</v>
      </c>
      <c r="P85" s="2">
        <f>SUMIFS(DataRegularSeason20242025!$AA$3:$AA$1315,DataRegularSeason20242025!$B$3:$B$1315, "&lt;=" &amp; $A85, DataRegularSeason20242025!$D$3:$D$1315, P$1)+SUMIFS(DataRegularSeason20242025!$AB$3:$AB$1315,DataRegularSeason20242025!$B$3:$B$1315, "&lt;=" &amp; $A85, DataRegularSeason20242025!$E$3:$E$1315, P$1)</f>
        <v>27</v>
      </c>
      <c r="Q85" s="2">
        <f>SUMIFS(DataRegularSeason20242025!$AA$3:$AA$1315,DataRegularSeason20242025!$B$3:$B$1315, "&lt;=" &amp; $A85, DataRegularSeason20242025!$D$3:$D$1315, Q$1)+SUMIFS(DataRegularSeason20242025!$AB$3:$AB$1315,DataRegularSeason20242025!$B$3:$B$1315, "&lt;=" &amp; $A85, DataRegularSeason20242025!$E$3:$E$1315, Q$1)</f>
        <v>45</v>
      </c>
      <c r="R85" s="2">
        <f>SUMIFS(DataRegularSeason20242025!$AA$3:$AA$1315,DataRegularSeason20242025!$B$3:$B$1315, "&lt;=" &amp; $A85, DataRegularSeason20242025!$D$3:$D$1315, R$1)+SUMIFS(DataRegularSeason20242025!$AB$3:$AB$1315,DataRegularSeason20242025!$B$3:$B$1315, "&lt;=" &amp; $A85, DataRegularSeason20242025!$E$3:$E$1315, R$1)</f>
        <v>22</v>
      </c>
      <c r="S85" s="2">
        <f>SUMIFS(DataRegularSeason20242025!$AA$3:$AA$1315,DataRegularSeason20242025!$B$3:$B$1315, "&lt;=" &amp; $A85, DataRegularSeason20242025!$D$3:$D$1315, S$1)+SUMIFS(DataRegularSeason20242025!$AB$3:$AB$1315,DataRegularSeason20242025!$B$3:$B$1315, "&lt;=" &amp; $A85, DataRegularSeason20242025!$E$3:$E$1315, S$1)</f>
        <v>31</v>
      </c>
      <c r="T85" s="2">
        <f>SUMIFS(DataRegularSeason20242025!$AA$3:$AA$1315,DataRegularSeason20242025!$B$3:$B$1315, "&lt;=" &amp; $A85, DataRegularSeason20242025!$D$3:$D$1315, T$1)+SUMIFS(DataRegularSeason20242025!$AB$3:$AB$1315,DataRegularSeason20242025!$B$3:$B$1315, "&lt;=" &amp; $A85, DataRegularSeason20242025!$E$3:$E$1315, T$1)</f>
        <v>31</v>
      </c>
      <c r="U85" s="2">
        <f>SUMIFS(DataRegularSeason20242025!$AA$3:$AA$1315,DataRegularSeason20242025!$B$3:$B$1315, "&lt;=" &amp; $A85, DataRegularSeason20242025!$D$3:$D$1315, U$1)+SUMIFS(DataRegularSeason20242025!$AB$3:$AB$1315,DataRegularSeason20242025!$B$3:$B$1315, "&lt;=" &amp; $A85, DataRegularSeason20242025!$E$3:$E$1315, U$1)</f>
        <v>34</v>
      </c>
      <c r="V85" s="2">
        <f>SUMIFS(DataRegularSeason20242025!$AA$3:$AA$1315,DataRegularSeason20242025!$B$3:$B$1315, "&lt;=" &amp; $A85, DataRegularSeason20242025!$D$3:$D$1315, V$1)+SUMIFS(DataRegularSeason20242025!$AB$3:$AB$1315,DataRegularSeason20242025!$B$3:$B$1315, "&lt;=" &amp; $A85, DataRegularSeason20242025!$E$3:$E$1315, V$1)</f>
        <v>32</v>
      </c>
      <c r="W85" s="2">
        <f>SUMIFS(DataRegularSeason20242025!$AA$3:$AA$1315,DataRegularSeason20242025!$B$3:$B$1315, "&lt;=" &amp; $A85, DataRegularSeason20242025!$D$3:$D$1315, W$1)+SUMIFS(DataRegularSeason20242025!$AB$3:$AB$1315,DataRegularSeason20242025!$B$3:$B$1315, "&lt;=" &amp; $A85, DataRegularSeason20242025!$E$3:$E$1315, W$1)</f>
        <v>33</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27</v>
      </c>
      <c r="Z85" s="2">
        <f>SUMIFS(DataRegularSeason20242025!$AA$3:$AA$1315,DataRegularSeason20242025!$B$3:$B$1315, "&lt;=" &amp; $A85, DataRegularSeason20242025!$D$3:$D$1315, Z$1)+SUMIFS(DataRegularSeason20242025!$AB$3:$AB$1315,DataRegularSeason20242025!$B$3:$B$1315, "&lt;=" &amp; $A85, DataRegularSeason20242025!$E$3:$E$1315, Z$1)</f>
        <v>33</v>
      </c>
      <c r="AA85" s="2">
        <f>SUMIFS(DataRegularSeason20242025!$AA$3:$AA$1315,DataRegularSeason20242025!$B$3:$B$1315, "&lt;=" &amp; $A85, DataRegularSeason20242025!$D$3:$D$1315, AA$1)+SUMIFS(DataRegularSeason20242025!$AB$3:$AB$1315,DataRegularSeason20242025!$B$3:$B$1315, "&lt;=" &amp; $A85, DataRegularSeason20242025!$E$3:$E$1315, AA$1)</f>
        <v>36</v>
      </c>
      <c r="AB85" s="2">
        <f>SUMIFS(DataRegularSeason20242025!$AA$3:$AA$1315,DataRegularSeason20242025!$B$3:$B$1315, "&lt;=" &amp; $A85, DataRegularSeason20242025!$D$3:$D$1315, AB$1)+SUMIFS(DataRegularSeason20242025!$AB$3:$AB$1315,DataRegularSeason20242025!$B$3:$B$1315, "&lt;=" &amp; $A85, DataRegularSeason20242025!$E$3:$E$1315, AB$1)</f>
        <v>40</v>
      </c>
      <c r="AC85" s="2">
        <f>SUMIFS(DataRegularSeason20242025!$AA$3:$AA$1315,DataRegularSeason20242025!$B$3:$B$1315, "&lt;=" &amp; $A85, DataRegularSeason20242025!$D$3:$D$1315, AC$1)+SUMIFS(DataRegularSeason20242025!$AB$3:$AB$1315,DataRegularSeason20242025!$B$3:$B$1315, "&lt;=" &amp; $A85, DataRegularSeason20242025!$E$3:$E$1315, AC$1)</f>
        <v>33</v>
      </c>
      <c r="AD85" s="2">
        <f>SUMIFS(DataRegularSeason20242025!$AA$3:$AA$1315,DataRegularSeason20242025!$B$3:$B$1315, "&lt;=" &amp; $A85, DataRegularSeason20242025!$D$3:$D$1315, AD$1)+SUMIFS(DataRegularSeason20242025!$AB$3:$AB$1315,DataRegularSeason20242025!$B$3:$B$1315, "&lt;=" &amp; $A85, DataRegularSeason20242025!$E$3:$E$1315, AD$1)</f>
        <v>37</v>
      </c>
      <c r="AE85" s="2">
        <f>SUMIFS(DataRegularSeason20242025!$AA$3:$AA$1315,DataRegularSeason20242025!$B$3:$B$1315, "&lt;=" &amp; $A85, DataRegularSeason20242025!$D$3:$D$1315, AE$1)+SUMIFS(DataRegularSeason20242025!$AB$3:$AB$1315,DataRegularSeason20242025!$B$3:$B$1315, "&lt;=" &amp; $A85, DataRegularSeason20242025!$E$3:$E$1315, AE$1)</f>
        <v>43</v>
      </c>
      <c r="AF85" s="2">
        <f>SUMIFS(DataRegularSeason20242025!$AA$3:$AA$1315,DataRegularSeason20242025!$B$3:$B$1315, "&lt;=" &amp; $A85, DataRegularSeason20242025!$D$3:$D$1315, AF$1)+SUMIFS(DataRegularSeason20242025!$AB$3:$AB$1315,DataRegularSeason20242025!$B$3:$B$1315, "&lt;=" &amp; $A85, DataRegularSeason20242025!$E$3:$E$1315, AF$1)</f>
        <v>45</v>
      </c>
      <c r="AG85" s="2">
        <f>SUMIFS(DataRegularSeason20242025!$AA$3:$AA$1315,DataRegularSeason20242025!$B$3:$B$1315, "&lt;=" &amp; $A85, DataRegularSeason20242025!$D$3:$D$1315, AG$1)+SUMIFS(DataRegularSeason20242025!$AB$3:$AB$1315,DataRegularSeason20242025!$B$3:$B$1315, "&lt;=" &amp; $A85, DataRegularSeason20242025!$E$3:$E$1315, AG$1)</f>
        <v>44</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26</v>
      </c>
      <c r="C86" s="2">
        <f>SUMIFS(DataRegularSeason20242025!$AA$3:$AA$1315,DataRegularSeason20242025!$B$3:$B$1315, "&lt;=" &amp; $A86, DataRegularSeason20242025!$D$3:$D$1315, C$1)+SUMIFS(DataRegularSeason20242025!$AB$3:$AB$1315,DataRegularSeason20242025!$B$3:$B$1315, "&lt;=" &amp; $A86, DataRegularSeason20242025!$E$3:$E$1315, C$1)</f>
        <v>35</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41</v>
      </c>
      <c r="F86" s="2">
        <f>SUMIFS(DataRegularSeason20242025!$AA$3:$AA$1315,DataRegularSeason20242025!$B$3:$B$1315, "&lt;=" &amp; $A86, DataRegularSeason20242025!$D$3:$D$1315, F$1)+SUMIFS(DataRegularSeason20242025!$AB$3:$AB$1315,DataRegularSeason20242025!$B$3:$B$1315, "&lt;=" &amp; $A86, DataRegularSeason20242025!$E$3:$E$1315, F$1)</f>
        <v>29</v>
      </c>
      <c r="G86" s="2">
        <f>SUMIFS(DataRegularSeason20242025!$AA$3:$AA$1315,DataRegularSeason20242025!$B$3:$B$1315, "&lt;=" &amp; $A86, DataRegularSeason20242025!$D$3:$D$1315, G$1)+SUMIFS(DataRegularSeason20242025!$AB$3:$AB$1315,DataRegularSeason20242025!$B$3:$B$1315, "&lt;=" &amp; $A86, DataRegularSeason20242025!$E$3:$E$1315, G$1)</f>
        <v>35</v>
      </c>
      <c r="H86" s="2">
        <f>SUMIFS(DataRegularSeason20242025!$AA$3:$AA$1315,DataRegularSeason20242025!$B$3:$B$1315, "&lt;=" &amp; $A86, DataRegularSeason20242025!$D$3:$D$1315, H$1)+SUMIFS(DataRegularSeason20242025!$AB$3:$AB$1315,DataRegularSeason20242025!$B$3:$B$1315, "&lt;=" &amp; $A86, DataRegularSeason20242025!$E$3:$E$1315, H$1)</f>
        <v>22</v>
      </c>
      <c r="I86" s="2">
        <f>SUMIFS(DataRegularSeason20242025!$AA$3:$AA$1315,DataRegularSeason20242025!$B$3:$B$1315, "&lt;=" &amp; $A86, DataRegularSeason20242025!$D$3:$D$1315, I$1)+SUMIFS(DataRegularSeason20242025!$AB$3:$AB$1315,DataRegularSeason20242025!$B$3:$B$1315, "&lt;=" &amp; $A86, DataRegularSeason20242025!$E$3:$E$1315, I$1)</f>
        <v>36</v>
      </c>
      <c r="J86" s="2">
        <f>SUMIFS(DataRegularSeason20242025!$AA$3:$AA$1315,DataRegularSeason20242025!$B$3:$B$1315, "&lt;=" &amp; $A86, DataRegularSeason20242025!$D$3:$D$1315, J$1)+SUMIFS(DataRegularSeason20242025!$AB$3:$AB$1315,DataRegularSeason20242025!$B$3:$B$1315, "&lt;=" &amp; $A86, DataRegularSeason20242025!$E$3:$E$1315, J$1)</f>
        <v>38</v>
      </c>
      <c r="K86" s="2">
        <f>SUMIFS(DataRegularSeason20242025!$AA$3:$AA$1315,DataRegularSeason20242025!$B$3:$B$1315, "&lt;=" &amp; $A86, DataRegularSeason20242025!$D$3:$D$1315, K$1)+SUMIFS(DataRegularSeason20242025!$AB$3:$AB$1315,DataRegularSeason20242025!$B$3:$B$1315, "&lt;=" &amp; $A86, DataRegularSeason20242025!$E$3:$E$1315, K$1)</f>
        <v>28</v>
      </c>
      <c r="L86" s="2">
        <f>SUMIFS(DataRegularSeason20242025!$AA$3:$AA$1315,DataRegularSeason20242025!$B$3:$B$1315, "&lt;=" &amp; $A86, DataRegularSeason20242025!$D$3:$D$1315, L$1)+SUMIFS(DataRegularSeason20242025!$AB$3:$AB$1315,DataRegularSeason20242025!$B$3:$B$1315, "&lt;=" &amp; $A86, DataRegularSeason20242025!$E$3:$E$1315, L$1)</f>
        <v>38</v>
      </c>
      <c r="M86" s="2">
        <f>SUMIFS(DataRegularSeason20242025!$AA$3:$AA$1315,DataRegularSeason20242025!$B$3:$B$1315, "&lt;=" &amp; $A86, DataRegularSeason20242025!$D$3:$D$1315, M$1)+SUMIFS(DataRegularSeason20242025!$AB$3:$AB$1315,DataRegularSeason20242025!$B$3:$B$1315, "&lt;=" &amp; $A86, DataRegularSeason20242025!$E$3:$E$1315, M$1)</f>
        <v>40</v>
      </c>
      <c r="N86" s="2">
        <f>SUMIFS(DataRegularSeason20242025!$AA$3:$AA$1315,DataRegularSeason20242025!$B$3:$B$1315, "&lt;=" &amp; $A86, DataRegularSeason20242025!$D$3:$D$1315, N$1)+SUMIFS(DataRegularSeason20242025!$AB$3:$AB$1315,DataRegularSeason20242025!$B$3:$B$1315, "&lt;=" &amp; $A86, DataRegularSeason20242025!$E$3:$E$1315, N$1)</f>
        <v>40</v>
      </c>
      <c r="O86" s="2">
        <f>SUMIFS(DataRegularSeason20242025!$AA$3:$AA$1315,DataRegularSeason20242025!$B$3:$B$1315, "&lt;=" &amp; $A86, DataRegularSeason20242025!$D$3:$D$1315, O$1)+SUMIFS(DataRegularSeason20242025!$AB$3:$AB$1315,DataRegularSeason20242025!$B$3:$B$1315, "&lt;=" &amp; $A86, DataRegularSeason20242025!$E$3:$E$1315, O$1)</f>
        <v>44</v>
      </c>
      <c r="P86" s="2">
        <f>SUMIFS(DataRegularSeason20242025!$AA$3:$AA$1315,DataRegularSeason20242025!$B$3:$B$1315, "&lt;=" &amp; $A86, DataRegularSeason20242025!$D$3:$D$1315, P$1)+SUMIFS(DataRegularSeason20242025!$AB$3:$AB$1315,DataRegularSeason20242025!$B$3:$B$1315, "&lt;=" &amp; $A86, DataRegularSeason20242025!$E$3:$E$1315, P$1)</f>
        <v>27</v>
      </c>
      <c r="Q86" s="2">
        <f>SUMIFS(DataRegularSeason20242025!$AA$3:$AA$1315,DataRegularSeason20242025!$B$3:$B$1315, "&lt;=" &amp; $A86, DataRegularSeason20242025!$D$3:$D$1315, Q$1)+SUMIFS(DataRegularSeason20242025!$AB$3:$AB$1315,DataRegularSeason20242025!$B$3:$B$1315, "&lt;=" &amp; $A86, DataRegularSeason20242025!$E$3:$E$1315, Q$1)</f>
        <v>45</v>
      </c>
      <c r="R86" s="2">
        <f>SUMIFS(DataRegularSeason20242025!$AA$3:$AA$1315,DataRegularSeason20242025!$B$3:$B$1315, "&lt;=" &amp; $A86, DataRegularSeason20242025!$D$3:$D$1315, R$1)+SUMIFS(DataRegularSeason20242025!$AB$3:$AB$1315,DataRegularSeason20242025!$B$3:$B$1315, "&lt;=" &amp; $A86, DataRegularSeason20242025!$E$3:$E$1315, R$1)</f>
        <v>22</v>
      </c>
      <c r="S86" s="2">
        <f>SUMIFS(DataRegularSeason20242025!$AA$3:$AA$1315,DataRegularSeason20242025!$B$3:$B$1315, "&lt;=" &amp; $A86, DataRegularSeason20242025!$D$3:$D$1315, S$1)+SUMIFS(DataRegularSeason20242025!$AB$3:$AB$1315,DataRegularSeason20242025!$B$3:$B$1315, "&lt;=" &amp; $A86, DataRegularSeason20242025!$E$3:$E$1315, S$1)</f>
        <v>31</v>
      </c>
      <c r="T86" s="2">
        <f>SUMIFS(DataRegularSeason20242025!$AA$3:$AA$1315,DataRegularSeason20242025!$B$3:$B$1315, "&lt;=" &amp; $A86, DataRegularSeason20242025!$D$3:$D$1315, T$1)+SUMIFS(DataRegularSeason20242025!$AB$3:$AB$1315,DataRegularSeason20242025!$B$3:$B$1315, "&lt;=" &amp; $A86, DataRegularSeason20242025!$E$3:$E$1315, T$1)</f>
        <v>31</v>
      </c>
      <c r="U86" s="2">
        <f>SUMIFS(DataRegularSeason20242025!$AA$3:$AA$1315,DataRegularSeason20242025!$B$3:$B$1315, "&lt;=" &amp; $A86, DataRegularSeason20242025!$D$3:$D$1315, U$1)+SUMIFS(DataRegularSeason20242025!$AB$3:$AB$1315,DataRegularSeason20242025!$B$3:$B$1315, "&lt;=" &amp; $A86, DataRegularSeason20242025!$E$3:$E$1315, U$1)</f>
        <v>34</v>
      </c>
      <c r="V86" s="2">
        <f>SUMIFS(DataRegularSeason20242025!$AA$3:$AA$1315,DataRegularSeason20242025!$B$3:$B$1315, "&lt;=" &amp; $A86, DataRegularSeason20242025!$D$3:$D$1315, V$1)+SUMIFS(DataRegularSeason20242025!$AB$3:$AB$1315,DataRegularSeason20242025!$B$3:$B$1315, "&lt;=" &amp; $A86, DataRegularSeason20242025!$E$3:$E$1315, V$1)</f>
        <v>32</v>
      </c>
      <c r="W86" s="2">
        <f>SUMIFS(DataRegularSeason20242025!$AA$3:$AA$1315,DataRegularSeason20242025!$B$3:$B$1315, "&lt;=" &amp; $A86, DataRegularSeason20242025!$D$3:$D$1315, W$1)+SUMIFS(DataRegularSeason20242025!$AB$3:$AB$1315,DataRegularSeason20242025!$B$3:$B$1315, "&lt;=" &amp; $A86, DataRegularSeason20242025!$E$3:$E$1315, W$1)</f>
        <v>33</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27</v>
      </c>
      <c r="Z86" s="2">
        <f>SUMIFS(DataRegularSeason20242025!$AA$3:$AA$1315,DataRegularSeason20242025!$B$3:$B$1315, "&lt;=" &amp; $A86, DataRegularSeason20242025!$D$3:$D$1315, Z$1)+SUMIFS(DataRegularSeason20242025!$AB$3:$AB$1315,DataRegularSeason20242025!$B$3:$B$1315, "&lt;=" &amp; $A86, DataRegularSeason20242025!$E$3:$E$1315, Z$1)</f>
        <v>33</v>
      </c>
      <c r="AA86" s="2">
        <f>SUMIFS(DataRegularSeason20242025!$AA$3:$AA$1315,DataRegularSeason20242025!$B$3:$B$1315, "&lt;=" &amp; $A86, DataRegularSeason20242025!$D$3:$D$1315, AA$1)+SUMIFS(DataRegularSeason20242025!$AB$3:$AB$1315,DataRegularSeason20242025!$B$3:$B$1315, "&lt;=" &amp; $A86, DataRegularSeason20242025!$E$3:$E$1315, AA$1)</f>
        <v>36</v>
      </c>
      <c r="AB86" s="2">
        <f>SUMIFS(DataRegularSeason20242025!$AA$3:$AA$1315,DataRegularSeason20242025!$B$3:$B$1315, "&lt;=" &amp; $A86, DataRegularSeason20242025!$D$3:$D$1315, AB$1)+SUMIFS(DataRegularSeason20242025!$AB$3:$AB$1315,DataRegularSeason20242025!$B$3:$B$1315, "&lt;=" &amp; $A86, DataRegularSeason20242025!$E$3:$E$1315, AB$1)</f>
        <v>40</v>
      </c>
      <c r="AC86" s="2">
        <f>SUMIFS(DataRegularSeason20242025!$AA$3:$AA$1315,DataRegularSeason20242025!$B$3:$B$1315, "&lt;=" &amp; $A86, DataRegularSeason20242025!$D$3:$D$1315, AC$1)+SUMIFS(DataRegularSeason20242025!$AB$3:$AB$1315,DataRegularSeason20242025!$B$3:$B$1315, "&lt;=" &amp; $A86, DataRegularSeason20242025!$E$3:$E$1315, AC$1)</f>
        <v>33</v>
      </c>
      <c r="AD86" s="2">
        <f>SUMIFS(DataRegularSeason20242025!$AA$3:$AA$1315,DataRegularSeason20242025!$B$3:$B$1315, "&lt;=" &amp; $A86, DataRegularSeason20242025!$D$3:$D$1315, AD$1)+SUMIFS(DataRegularSeason20242025!$AB$3:$AB$1315,DataRegularSeason20242025!$B$3:$B$1315, "&lt;=" &amp; $A86, DataRegularSeason20242025!$E$3:$E$1315, AD$1)</f>
        <v>37</v>
      </c>
      <c r="AE86" s="2">
        <f>SUMIFS(DataRegularSeason20242025!$AA$3:$AA$1315,DataRegularSeason20242025!$B$3:$B$1315, "&lt;=" &amp; $A86, DataRegularSeason20242025!$D$3:$D$1315, AE$1)+SUMIFS(DataRegularSeason20242025!$AB$3:$AB$1315,DataRegularSeason20242025!$B$3:$B$1315, "&lt;=" &amp; $A86, DataRegularSeason20242025!$E$3:$E$1315, AE$1)</f>
        <v>43</v>
      </c>
      <c r="AF86" s="2">
        <f>SUMIFS(DataRegularSeason20242025!$AA$3:$AA$1315,DataRegularSeason20242025!$B$3:$B$1315, "&lt;=" &amp; $A86, DataRegularSeason20242025!$D$3:$D$1315, AF$1)+SUMIFS(DataRegularSeason20242025!$AB$3:$AB$1315,DataRegularSeason20242025!$B$3:$B$1315, "&lt;=" &amp; $A86, DataRegularSeason20242025!$E$3:$E$1315, AF$1)</f>
        <v>45</v>
      </c>
      <c r="AG86" s="2">
        <f>SUMIFS(DataRegularSeason20242025!$AA$3:$AA$1315,DataRegularSeason20242025!$B$3:$B$1315, "&lt;=" &amp; $A86, DataRegularSeason20242025!$D$3:$D$1315, AG$1)+SUMIFS(DataRegularSeason20242025!$AB$3:$AB$1315,DataRegularSeason20242025!$B$3:$B$1315, "&lt;=" &amp; $A86, DataRegularSeason20242025!$E$3:$E$1315, AG$1)</f>
        <v>44</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26</v>
      </c>
      <c r="C87" s="2">
        <f>SUMIFS(DataRegularSeason20242025!$AA$3:$AA$1315,DataRegularSeason20242025!$B$3:$B$1315, "&lt;=" &amp; $A87, DataRegularSeason20242025!$D$3:$D$1315, C$1)+SUMIFS(DataRegularSeason20242025!$AB$3:$AB$1315,DataRegularSeason20242025!$B$3:$B$1315, "&lt;=" &amp; $A87, DataRegularSeason20242025!$E$3:$E$1315, C$1)</f>
        <v>35</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41</v>
      </c>
      <c r="F87" s="2">
        <f>SUMIFS(DataRegularSeason20242025!$AA$3:$AA$1315,DataRegularSeason20242025!$B$3:$B$1315, "&lt;=" &amp; $A87, DataRegularSeason20242025!$D$3:$D$1315, F$1)+SUMIFS(DataRegularSeason20242025!$AB$3:$AB$1315,DataRegularSeason20242025!$B$3:$B$1315, "&lt;=" &amp; $A87, DataRegularSeason20242025!$E$3:$E$1315, F$1)</f>
        <v>29</v>
      </c>
      <c r="G87" s="2">
        <f>SUMIFS(DataRegularSeason20242025!$AA$3:$AA$1315,DataRegularSeason20242025!$B$3:$B$1315, "&lt;=" &amp; $A87, DataRegularSeason20242025!$D$3:$D$1315, G$1)+SUMIFS(DataRegularSeason20242025!$AB$3:$AB$1315,DataRegularSeason20242025!$B$3:$B$1315, "&lt;=" &amp; $A87, DataRegularSeason20242025!$E$3:$E$1315, G$1)</f>
        <v>35</v>
      </c>
      <c r="H87" s="2">
        <f>SUMIFS(DataRegularSeason20242025!$AA$3:$AA$1315,DataRegularSeason20242025!$B$3:$B$1315, "&lt;=" &amp; $A87, DataRegularSeason20242025!$D$3:$D$1315, H$1)+SUMIFS(DataRegularSeason20242025!$AB$3:$AB$1315,DataRegularSeason20242025!$B$3:$B$1315, "&lt;=" &amp; $A87, DataRegularSeason20242025!$E$3:$E$1315, H$1)</f>
        <v>22</v>
      </c>
      <c r="I87" s="2">
        <f>SUMIFS(DataRegularSeason20242025!$AA$3:$AA$1315,DataRegularSeason20242025!$B$3:$B$1315, "&lt;=" &amp; $A87, DataRegularSeason20242025!$D$3:$D$1315, I$1)+SUMIFS(DataRegularSeason20242025!$AB$3:$AB$1315,DataRegularSeason20242025!$B$3:$B$1315, "&lt;=" &amp; $A87, DataRegularSeason20242025!$E$3:$E$1315, I$1)</f>
        <v>36</v>
      </c>
      <c r="J87" s="2">
        <f>SUMIFS(DataRegularSeason20242025!$AA$3:$AA$1315,DataRegularSeason20242025!$B$3:$B$1315, "&lt;=" &amp; $A87, DataRegularSeason20242025!$D$3:$D$1315, J$1)+SUMIFS(DataRegularSeason20242025!$AB$3:$AB$1315,DataRegularSeason20242025!$B$3:$B$1315, "&lt;=" &amp; $A87, DataRegularSeason20242025!$E$3:$E$1315, J$1)</f>
        <v>38</v>
      </c>
      <c r="K87" s="2">
        <f>SUMIFS(DataRegularSeason20242025!$AA$3:$AA$1315,DataRegularSeason20242025!$B$3:$B$1315, "&lt;=" &amp; $A87, DataRegularSeason20242025!$D$3:$D$1315, K$1)+SUMIFS(DataRegularSeason20242025!$AB$3:$AB$1315,DataRegularSeason20242025!$B$3:$B$1315, "&lt;=" &amp; $A87, DataRegularSeason20242025!$E$3:$E$1315, K$1)</f>
        <v>28</v>
      </c>
      <c r="L87" s="2">
        <f>SUMIFS(DataRegularSeason20242025!$AA$3:$AA$1315,DataRegularSeason20242025!$B$3:$B$1315, "&lt;=" &amp; $A87, DataRegularSeason20242025!$D$3:$D$1315, L$1)+SUMIFS(DataRegularSeason20242025!$AB$3:$AB$1315,DataRegularSeason20242025!$B$3:$B$1315, "&lt;=" &amp; $A87, DataRegularSeason20242025!$E$3:$E$1315, L$1)</f>
        <v>38</v>
      </c>
      <c r="M87" s="2">
        <f>SUMIFS(DataRegularSeason20242025!$AA$3:$AA$1315,DataRegularSeason20242025!$B$3:$B$1315, "&lt;=" &amp; $A87, DataRegularSeason20242025!$D$3:$D$1315, M$1)+SUMIFS(DataRegularSeason20242025!$AB$3:$AB$1315,DataRegularSeason20242025!$B$3:$B$1315, "&lt;=" &amp; $A87, DataRegularSeason20242025!$E$3:$E$1315, M$1)</f>
        <v>40</v>
      </c>
      <c r="N87" s="2">
        <f>SUMIFS(DataRegularSeason20242025!$AA$3:$AA$1315,DataRegularSeason20242025!$B$3:$B$1315, "&lt;=" &amp; $A87, DataRegularSeason20242025!$D$3:$D$1315, N$1)+SUMIFS(DataRegularSeason20242025!$AB$3:$AB$1315,DataRegularSeason20242025!$B$3:$B$1315, "&lt;=" &amp; $A87, DataRegularSeason20242025!$E$3:$E$1315, N$1)</f>
        <v>40</v>
      </c>
      <c r="O87" s="2">
        <f>SUMIFS(DataRegularSeason20242025!$AA$3:$AA$1315,DataRegularSeason20242025!$B$3:$B$1315, "&lt;=" &amp; $A87, DataRegularSeason20242025!$D$3:$D$1315, O$1)+SUMIFS(DataRegularSeason20242025!$AB$3:$AB$1315,DataRegularSeason20242025!$B$3:$B$1315, "&lt;=" &amp; $A87, DataRegularSeason20242025!$E$3:$E$1315, O$1)</f>
        <v>44</v>
      </c>
      <c r="P87" s="2">
        <f>SUMIFS(DataRegularSeason20242025!$AA$3:$AA$1315,DataRegularSeason20242025!$B$3:$B$1315, "&lt;=" &amp; $A87, DataRegularSeason20242025!$D$3:$D$1315, P$1)+SUMIFS(DataRegularSeason20242025!$AB$3:$AB$1315,DataRegularSeason20242025!$B$3:$B$1315, "&lt;=" &amp; $A87, DataRegularSeason20242025!$E$3:$E$1315, P$1)</f>
        <v>27</v>
      </c>
      <c r="Q87" s="2">
        <f>SUMIFS(DataRegularSeason20242025!$AA$3:$AA$1315,DataRegularSeason20242025!$B$3:$B$1315, "&lt;=" &amp; $A87, DataRegularSeason20242025!$D$3:$D$1315, Q$1)+SUMIFS(DataRegularSeason20242025!$AB$3:$AB$1315,DataRegularSeason20242025!$B$3:$B$1315, "&lt;=" &amp; $A87, DataRegularSeason20242025!$E$3:$E$1315, Q$1)</f>
        <v>45</v>
      </c>
      <c r="R87" s="2">
        <f>SUMIFS(DataRegularSeason20242025!$AA$3:$AA$1315,DataRegularSeason20242025!$B$3:$B$1315, "&lt;=" &amp; $A87, DataRegularSeason20242025!$D$3:$D$1315, R$1)+SUMIFS(DataRegularSeason20242025!$AB$3:$AB$1315,DataRegularSeason20242025!$B$3:$B$1315, "&lt;=" &amp; $A87, DataRegularSeason20242025!$E$3:$E$1315, R$1)</f>
        <v>22</v>
      </c>
      <c r="S87" s="2">
        <f>SUMIFS(DataRegularSeason20242025!$AA$3:$AA$1315,DataRegularSeason20242025!$B$3:$B$1315, "&lt;=" &amp; $A87, DataRegularSeason20242025!$D$3:$D$1315, S$1)+SUMIFS(DataRegularSeason20242025!$AB$3:$AB$1315,DataRegularSeason20242025!$B$3:$B$1315, "&lt;=" &amp; $A87, DataRegularSeason20242025!$E$3:$E$1315, S$1)</f>
        <v>31</v>
      </c>
      <c r="T87" s="2">
        <f>SUMIFS(DataRegularSeason20242025!$AA$3:$AA$1315,DataRegularSeason20242025!$B$3:$B$1315, "&lt;=" &amp; $A87, DataRegularSeason20242025!$D$3:$D$1315, T$1)+SUMIFS(DataRegularSeason20242025!$AB$3:$AB$1315,DataRegularSeason20242025!$B$3:$B$1315, "&lt;=" &amp; $A87, DataRegularSeason20242025!$E$3:$E$1315, T$1)</f>
        <v>31</v>
      </c>
      <c r="U87" s="2">
        <f>SUMIFS(DataRegularSeason20242025!$AA$3:$AA$1315,DataRegularSeason20242025!$B$3:$B$1315, "&lt;=" &amp; $A87, DataRegularSeason20242025!$D$3:$D$1315, U$1)+SUMIFS(DataRegularSeason20242025!$AB$3:$AB$1315,DataRegularSeason20242025!$B$3:$B$1315, "&lt;=" &amp; $A87, DataRegularSeason20242025!$E$3:$E$1315, U$1)</f>
        <v>34</v>
      </c>
      <c r="V87" s="2">
        <f>SUMIFS(DataRegularSeason20242025!$AA$3:$AA$1315,DataRegularSeason20242025!$B$3:$B$1315, "&lt;=" &amp; $A87, DataRegularSeason20242025!$D$3:$D$1315, V$1)+SUMIFS(DataRegularSeason20242025!$AB$3:$AB$1315,DataRegularSeason20242025!$B$3:$B$1315, "&lt;=" &amp; $A87, DataRegularSeason20242025!$E$3:$E$1315, V$1)</f>
        <v>32</v>
      </c>
      <c r="W87" s="2">
        <f>SUMIFS(DataRegularSeason20242025!$AA$3:$AA$1315,DataRegularSeason20242025!$B$3:$B$1315, "&lt;=" &amp; $A87, DataRegularSeason20242025!$D$3:$D$1315, W$1)+SUMIFS(DataRegularSeason20242025!$AB$3:$AB$1315,DataRegularSeason20242025!$B$3:$B$1315, "&lt;=" &amp; $A87, DataRegularSeason20242025!$E$3:$E$1315, W$1)</f>
        <v>33</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27</v>
      </c>
      <c r="Z87" s="2">
        <f>SUMIFS(DataRegularSeason20242025!$AA$3:$AA$1315,DataRegularSeason20242025!$B$3:$B$1315, "&lt;=" &amp; $A87, DataRegularSeason20242025!$D$3:$D$1315, Z$1)+SUMIFS(DataRegularSeason20242025!$AB$3:$AB$1315,DataRegularSeason20242025!$B$3:$B$1315, "&lt;=" &amp; $A87, DataRegularSeason20242025!$E$3:$E$1315, Z$1)</f>
        <v>33</v>
      </c>
      <c r="AA87" s="2">
        <f>SUMIFS(DataRegularSeason20242025!$AA$3:$AA$1315,DataRegularSeason20242025!$B$3:$B$1315, "&lt;=" &amp; $A87, DataRegularSeason20242025!$D$3:$D$1315, AA$1)+SUMIFS(DataRegularSeason20242025!$AB$3:$AB$1315,DataRegularSeason20242025!$B$3:$B$1315, "&lt;=" &amp; $A87, DataRegularSeason20242025!$E$3:$E$1315, AA$1)</f>
        <v>36</v>
      </c>
      <c r="AB87" s="2">
        <f>SUMIFS(DataRegularSeason20242025!$AA$3:$AA$1315,DataRegularSeason20242025!$B$3:$B$1315, "&lt;=" &amp; $A87, DataRegularSeason20242025!$D$3:$D$1315, AB$1)+SUMIFS(DataRegularSeason20242025!$AB$3:$AB$1315,DataRegularSeason20242025!$B$3:$B$1315, "&lt;=" &amp; $A87, DataRegularSeason20242025!$E$3:$E$1315, AB$1)</f>
        <v>40</v>
      </c>
      <c r="AC87" s="2">
        <f>SUMIFS(DataRegularSeason20242025!$AA$3:$AA$1315,DataRegularSeason20242025!$B$3:$B$1315, "&lt;=" &amp; $A87, DataRegularSeason20242025!$D$3:$D$1315, AC$1)+SUMIFS(DataRegularSeason20242025!$AB$3:$AB$1315,DataRegularSeason20242025!$B$3:$B$1315, "&lt;=" &amp; $A87, DataRegularSeason20242025!$E$3:$E$1315, AC$1)</f>
        <v>33</v>
      </c>
      <c r="AD87" s="2">
        <f>SUMIFS(DataRegularSeason20242025!$AA$3:$AA$1315,DataRegularSeason20242025!$B$3:$B$1315, "&lt;=" &amp; $A87, DataRegularSeason20242025!$D$3:$D$1315, AD$1)+SUMIFS(DataRegularSeason20242025!$AB$3:$AB$1315,DataRegularSeason20242025!$B$3:$B$1315, "&lt;=" &amp; $A87, DataRegularSeason20242025!$E$3:$E$1315, AD$1)</f>
        <v>37</v>
      </c>
      <c r="AE87" s="2">
        <f>SUMIFS(DataRegularSeason20242025!$AA$3:$AA$1315,DataRegularSeason20242025!$B$3:$B$1315, "&lt;=" &amp; $A87, DataRegularSeason20242025!$D$3:$D$1315, AE$1)+SUMIFS(DataRegularSeason20242025!$AB$3:$AB$1315,DataRegularSeason20242025!$B$3:$B$1315, "&lt;=" &amp; $A87, DataRegularSeason20242025!$E$3:$E$1315, AE$1)</f>
        <v>43</v>
      </c>
      <c r="AF87" s="2">
        <f>SUMIFS(DataRegularSeason20242025!$AA$3:$AA$1315,DataRegularSeason20242025!$B$3:$B$1315, "&lt;=" &amp; $A87, DataRegularSeason20242025!$D$3:$D$1315, AF$1)+SUMIFS(DataRegularSeason20242025!$AB$3:$AB$1315,DataRegularSeason20242025!$B$3:$B$1315, "&lt;=" &amp; $A87, DataRegularSeason20242025!$E$3:$E$1315, AF$1)</f>
        <v>45</v>
      </c>
      <c r="AG87" s="2">
        <f>SUMIFS(DataRegularSeason20242025!$AA$3:$AA$1315,DataRegularSeason20242025!$B$3:$B$1315, "&lt;=" &amp; $A87, DataRegularSeason20242025!$D$3:$D$1315, AG$1)+SUMIFS(DataRegularSeason20242025!$AB$3:$AB$1315,DataRegularSeason20242025!$B$3:$B$1315, "&lt;=" &amp; $A87, DataRegularSeason20242025!$E$3:$E$1315, AG$1)</f>
        <v>44</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26</v>
      </c>
      <c r="C88" s="2">
        <f>SUMIFS(DataRegularSeason20242025!$AA$3:$AA$1315,DataRegularSeason20242025!$B$3:$B$1315, "&lt;=" &amp; $A88, DataRegularSeason20242025!$D$3:$D$1315, C$1)+SUMIFS(DataRegularSeason20242025!$AB$3:$AB$1315,DataRegularSeason20242025!$B$3:$B$1315, "&lt;=" &amp; $A88, DataRegularSeason20242025!$E$3:$E$1315, C$1)</f>
        <v>35</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41</v>
      </c>
      <c r="F88" s="2">
        <f>SUMIFS(DataRegularSeason20242025!$AA$3:$AA$1315,DataRegularSeason20242025!$B$3:$B$1315, "&lt;=" &amp; $A88, DataRegularSeason20242025!$D$3:$D$1315, F$1)+SUMIFS(DataRegularSeason20242025!$AB$3:$AB$1315,DataRegularSeason20242025!$B$3:$B$1315, "&lt;=" &amp; $A88, DataRegularSeason20242025!$E$3:$E$1315, F$1)</f>
        <v>29</v>
      </c>
      <c r="G88" s="2">
        <f>SUMIFS(DataRegularSeason20242025!$AA$3:$AA$1315,DataRegularSeason20242025!$B$3:$B$1315, "&lt;=" &amp; $A88, DataRegularSeason20242025!$D$3:$D$1315, G$1)+SUMIFS(DataRegularSeason20242025!$AB$3:$AB$1315,DataRegularSeason20242025!$B$3:$B$1315, "&lt;=" &amp; $A88, DataRegularSeason20242025!$E$3:$E$1315, G$1)</f>
        <v>35</v>
      </c>
      <c r="H88" s="2">
        <f>SUMIFS(DataRegularSeason20242025!$AA$3:$AA$1315,DataRegularSeason20242025!$B$3:$B$1315, "&lt;=" &amp; $A88, DataRegularSeason20242025!$D$3:$D$1315, H$1)+SUMIFS(DataRegularSeason20242025!$AB$3:$AB$1315,DataRegularSeason20242025!$B$3:$B$1315, "&lt;=" &amp; $A88, DataRegularSeason20242025!$E$3:$E$1315, H$1)</f>
        <v>22</v>
      </c>
      <c r="I88" s="2">
        <f>SUMIFS(DataRegularSeason20242025!$AA$3:$AA$1315,DataRegularSeason20242025!$B$3:$B$1315, "&lt;=" &amp; $A88, DataRegularSeason20242025!$D$3:$D$1315, I$1)+SUMIFS(DataRegularSeason20242025!$AB$3:$AB$1315,DataRegularSeason20242025!$B$3:$B$1315, "&lt;=" &amp; $A88, DataRegularSeason20242025!$E$3:$E$1315, I$1)</f>
        <v>36</v>
      </c>
      <c r="J88" s="2">
        <f>SUMIFS(DataRegularSeason20242025!$AA$3:$AA$1315,DataRegularSeason20242025!$B$3:$B$1315, "&lt;=" &amp; $A88, DataRegularSeason20242025!$D$3:$D$1315, J$1)+SUMIFS(DataRegularSeason20242025!$AB$3:$AB$1315,DataRegularSeason20242025!$B$3:$B$1315, "&lt;=" &amp; $A88, DataRegularSeason20242025!$E$3:$E$1315, J$1)</f>
        <v>38</v>
      </c>
      <c r="K88" s="2">
        <f>SUMIFS(DataRegularSeason20242025!$AA$3:$AA$1315,DataRegularSeason20242025!$B$3:$B$1315, "&lt;=" &amp; $A88, DataRegularSeason20242025!$D$3:$D$1315, K$1)+SUMIFS(DataRegularSeason20242025!$AB$3:$AB$1315,DataRegularSeason20242025!$B$3:$B$1315, "&lt;=" &amp; $A88, DataRegularSeason20242025!$E$3:$E$1315, K$1)</f>
        <v>28</v>
      </c>
      <c r="L88" s="2">
        <f>SUMIFS(DataRegularSeason20242025!$AA$3:$AA$1315,DataRegularSeason20242025!$B$3:$B$1315, "&lt;=" &amp; $A88, DataRegularSeason20242025!$D$3:$D$1315, L$1)+SUMIFS(DataRegularSeason20242025!$AB$3:$AB$1315,DataRegularSeason20242025!$B$3:$B$1315, "&lt;=" &amp; $A88, DataRegularSeason20242025!$E$3:$E$1315, L$1)</f>
        <v>38</v>
      </c>
      <c r="M88" s="2">
        <f>SUMIFS(DataRegularSeason20242025!$AA$3:$AA$1315,DataRegularSeason20242025!$B$3:$B$1315, "&lt;=" &amp; $A88, DataRegularSeason20242025!$D$3:$D$1315, M$1)+SUMIFS(DataRegularSeason20242025!$AB$3:$AB$1315,DataRegularSeason20242025!$B$3:$B$1315, "&lt;=" &amp; $A88, DataRegularSeason20242025!$E$3:$E$1315, M$1)</f>
        <v>40</v>
      </c>
      <c r="N88" s="2">
        <f>SUMIFS(DataRegularSeason20242025!$AA$3:$AA$1315,DataRegularSeason20242025!$B$3:$B$1315, "&lt;=" &amp; $A88, DataRegularSeason20242025!$D$3:$D$1315, N$1)+SUMIFS(DataRegularSeason20242025!$AB$3:$AB$1315,DataRegularSeason20242025!$B$3:$B$1315, "&lt;=" &amp; $A88, DataRegularSeason20242025!$E$3:$E$1315, N$1)</f>
        <v>40</v>
      </c>
      <c r="O88" s="2">
        <f>SUMIFS(DataRegularSeason20242025!$AA$3:$AA$1315,DataRegularSeason20242025!$B$3:$B$1315, "&lt;=" &amp; $A88, DataRegularSeason20242025!$D$3:$D$1315, O$1)+SUMIFS(DataRegularSeason20242025!$AB$3:$AB$1315,DataRegularSeason20242025!$B$3:$B$1315, "&lt;=" &amp; $A88, DataRegularSeason20242025!$E$3:$E$1315, O$1)</f>
        <v>44</v>
      </c>
      <c r="P88" s="2">
        <f>SUMIFS(DataRegularSeason20242025!$AA$3:$AA$1315,DataRegularSeason20242025!$B$3:$B$1315, "&lt;=" &amp; $A88, DataRegularSeason20242025!$D$3:$D$1315, P$1)+SUMIFS(DataRegularSeason20242025!$AB$3:$AB$1315,DataRegularSeason20242025!$B$3:$B$1315, "&lt;=" &amp; $A88, DataRegularSeason20242025!$E$3:$E$1315, P$1)</f>
        <v>27</v>
      </c>
      <c r="Q88" s="2">
        <f>SUMIFS(DataRegularSeason20242025!$AA$3:$AA$1315,DataRegularSeason20242025!$B$3:$B$1315, "&lt;=" &amp; $A88, DataRegularSeason20242025!$D$3:$D$1315, Q$1)+SUMIFS(DataRegularSeason20242025!$AB$3:$AB$1315,DataRegularSeason20242025!$B$3:$B$1315, "&lt;=" &amp; $A88, DataRegularSeason20242025!$E$3:$E$1315, Q$1)</f>
        <v>45</v>
      </c>
      <c r="R88" s="2">
        <f>SUMIFS(DataRegularSeason20242025!$AA$3:$AA$1315,DataRegularSeason20242025!$B$3:$B$1315, "&lt;=" &amp; $A88, DataRegularSeason20242025!$D$3:$D$1315, R$1)+SUMIFS(DataRegularSeason20242025!$AB$3:$AB$1315,DataRegularSeason20242025!$B$3:$B$1315, "&lt;=" &amp; $A88, DataRegularSeason20242025!$E$3:$E$1315, R$1)</f>
        <v>22</v>
      </c>
      <c r="S88" s="2">
        <f>SUMIFS(DataRegularSeason20242025!$AA$3:$AA$1315,DataRegularSeason20242025!$B$3:$B$1315, "&lt;=" &amp; $A88, DataRegularSeason20242025!$D$3:$D$1315, S$1)+SUMIFS(DataRegularSeason20242025!$AB$3:$AB$1315,DataRegularSeason20242025!$B$3:$B$1315, "&lt;=" &amp; $A88, DataRegularSeason20242025!$E$3:$E$1315, S$1)</f>
        <v>31</v>
      </c>
      <c r="T88" s="2">
        <f>SUMIFS(DataRegularSeason20242025!$AA$3:$AA$1315,DataRegularSeason20242025!$B$3:$B$1315, "&lt;=" &amp; $A88, DataRegularSeason20242025!$D$3:$D$1315, T$1)+SUMIFS(DataRegularSeason20242025!$AB$3:$AB$1315,DataRegularSeason20242025!$B$3:$B$1315, "&lt;=" &amp; $A88, DataRegularSeason20242025!$E$3:$E$1315, T$1)</f>
        <v>31</v>
      </c>
      <c r="U88" s="2">
        <f>SUMIFS(DataRegularSeason20242025!$AA$3:$AA$1315,DataRegularSeason20242025!$B$3:$B$1315, "&lt;=" &amp; $A88, DataRegularSeason20242025!$D$3:$D$1315, U$1)+SUMIFS(DataRegularSeason20242025!$AB$3:$AB$1315,DataRegularSeason20242025!$B$3:$B$1315, "&lt;=" &amp; $A88, DataRegularSeason20242025!$E$3:$E$1315, U$1)</f>
        <v>34</v>
      </c>
      <c r="V88" s="2">
        <f>SUMIFS(DataRegularSeason20242025!$AA$3:$AA$1315,DataRegularSeason20242025!$B$3:$B$1315, "&lt;=" &amp; $A88, DataRegularSeason20242025!$D$3:$D$1315, V$1)+SUMIFS(DataRegularSeason20242025!$AB$3:$AB$1315,DataRegularSeason20242025!$B$3:$B$1315, "&lt;=" &amp; $A88, DataRegularSeason20242025!$E$3:$E$1315, V$1)</f>
        <v>32</v>
      </c>
      <c r="W88" s="2">
        <f>SUMIFS(DataRegularSeason20242025!$AA$3:$AA$1315,DataRegularSeason20242025!$B$3:$B$1315, "&lt;=" &amp; $A88, DataRegularSeason20242025!$D$3:$D$1315, W$1)+SUMIFS(DataRegularSeason20242025!$AB$3:$AB$1315,DataRegularSeason20242025!$B$3:$B$1315, "&lt;=" &amp; $A88, DataRegularSeason20242025!$E$3:$E$1315, W$1)</f>
        <v>33</v>
      </c>
      <c r="X88" s="2">
        <f>SUMIFS(DataRegularSeason20242025!$AA$3:$AA$1315,DataRegularSeason20242025!$B$3:$B$1315, "&lt;=" &amp; $A88, DataRegularSeason20242025!$D$3:$D$1315, X$1)+SUMIFS(DataRegularSeason20242025!$AB$3:$AB$1315,DataRegularSeason20242025!$B$3:$B$1315, "&lt;=" &amp; $A88, DataRegularSeason20242025!$E$3:$E$1315, X$1)</f>
        <v>32</v>
      </c>
      <c r="Y88" s="2">
        <f>SUMIFS(DataRegularSeason20242025!$AA$3:$AA$1315,DataRegularSeason20242025!$B$3:$B$1315, "&lt;=" &amp; $A88, DataRegularSeason20242025!$D$3:$D$1315, Y$1)+SUMIFS(DataRegularSeason20242025!$AB$3:$AB$1315,DataRegularSeason20242025!$B$3:$B$1315, "&lt;=" &amp; $A88, DataRegularSeason20242025!$E$3:$E$1315, Y$1)</f>
        <v>27</v>
      </c>
      <c r="Z88" s="2">
        <f>SUMIFS(DataRegularSeason20242025!$AA$3:$AA$1315,DataRegularSeason20242025!$B$3:$B$1315, "&lt;=" &amp; $A88, DataRegularSeason20242025!$D$3:$D$1315, Z$1)+SUMIFS(DataRegularSeason20242025!$AB$3:$AB$1315,DataRegularSeason20242025!$B$3:$B$1315, "&lt;=" &amp; $A88, DataRegularSeason20242025!$E$3:$E$1315, Z$1)</f>
        <v>33</v>
      </c>
      <c r="AA88" s="2">
        <f>SUMIFS(DataRegularSeason20242025!$AA$3:$AA$1315,DataRegularSeason20242025!$B$3:$B$1315, "&lt;=" &amp; $A88, DataRegularSeason20242025!$D$3:$D$1315, AA$1)+SUMIFS(DataRegularSeason20242025!$AB$3:$AB$1315,DataRegularSeason20242025!$B$3:$B$1315, "&lt;=" &amp; $A88, DataRegularSeason20242025!$E$3:$E$1315, AA$1)</f>
        <v>36</v>
      </c>
      <c r="AB88" s="2">
        <f>SUMIFS(DataRegularSeason20242025!$AA$3:$AA$1315,DataRegularSeason20242025!$B$3:$B$1315, "&lt;=" &amp; $A88, DataRegularSeason20242025!$D$3:$D$1315, AB$1)+SUMIFS(DataRegularSeason20242025!$AB$3:$AB$1315,DataRegularSeason20242025!$B$3:$B$1315, "&lt;=" &amp; $A88, DataRegularSeason20242025!$E$3:$E$1315, AB$1)</f>
        <v>40</v>
      </c>
      <c r="AC88" s="2">
        <f>SUMIFS(DataRegularSeason20242025!$AA$3:$AA$1315,DataRegularSeason20242025!$B$3:$B$1315, "&lt;=" &amp; $A88, DataRegularSeason20242025!$D$3:$D$1315, AC$1)+SUMIFS(DataRegularSeason20242025!$AB$3:$AB$1315,DataRegularSeason20242025!$B$3:$B$1315, "&lt;=" &amp; $A88, DataRegularSeason20242025!$E$3:$E$1315, AC$1)</f>
        <v>33</v>
      </c>
      <c r="AD88" s="2">
        <f>SUMIFS(DataRegularSeason20242025!$AA$3:$AA$1315,DataRegularSeason20242025!$B$3:$B$1315, "&lt;=" &amp; $A88, DataRegularSeason20242025!$D$3:$D$1315, AD$1)+SUMIFS(DataRegularSeason20242025!$AB$3:$AB$1315,DataRegularSeason20242025!$B$3:$B$1315, "&lt;=" &amp; $A88, DataRegularSeason20242025!$E$3:$E$1315, AD$1)</f>
        <v>37</v>
      </c>
      <c r="AE88" s="2">
        <f>SUMIFS(DataRegularSeason20242025!$AA$3:$AA$1315,DataRegularSeason20242025!$B$3:$B$1315, "&lt;=" &amp; $A88, DataRegularSeason20242025!$D$3:$D$1315, AE$1)+SUMIFS(DataRegularSeason20242025!$AB$3:$AB$1315,DataRegularSeason20242025!$B$3:$B$1315, "&lt;=" &amp; $A88, DataRegularSeason20242025!$E$3:$E$1315, AE$1)</f>
        <v>43</v>
      </c>
      <c r="AF88" s="2">
        <f>SUMIFS(DataRegularSeason20242025!$AA$3:$AA$1315,DataRegularSeason20242025!$B$3:$B$1315, "&lt;=" &amp; $A88, DataRegularSeason20242025!$D$3:$D$1315, AF$1)+SUMIFS(DataRegularSeason20242025!$AB$3:$AB$1315,DataRegularSeason20242025!$B$3:$B$1315, "&lt;=" &amp; $A88, DataRegularSeason20242025!$E$3:$E$1315, AF$1)</f>
        <v>45</v>
      </c>
      <c r="AG88" s="2">
        <f>SUMIFS(DataRegularSeason20242025!$AA$3:$AA$1315,DataRegularSeason20242025!$B$3:$B$1315, "&lt;=" &amp; $A88, DataRegularSeason20242025!$D$3:$D$1315, AG$1)+SUMIFS(DataRegularSeason20242025!$AB$3:$AB$1315,DataRegularSeason20242025!$B$3:$B$1315, "&lt;=" &amp; $A88, DataRegularSeason20242025!$E$3:$E$1315, AG$1)</f>
        <v>44</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26</v>
      </c>
      <c r="C89" s="2">
        <f>SUMIFS(DataRegularSeason20242025!$AA$3:$AA$1315,DataRegularSeason20242025!$B$3:$B$1315, "&lt;=" &amp; $A89, DataRegularSeason20242025!$D$3:$D$1315, C$1)+SUMIFS(DataRegularSeason20242025!$AB$3:$AB$1315,DataRegularSeason20242025!$B$3:$B$1315, "&lt;=" &amp; $A89, DataRegularSeason20242025!$E$3:$E$1315, C$1)</f>
        <v>35</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41</v>
      </c>
      <c r="F89" s="2">
        <f>SUMIFS(DataRegularSeason20242025!$AA$3:$AA$1315,DataRegularSeason20242025!$B$3:$B$1315, "&lt;=" &amp; $A89, DataRegularSeason20242025!$D$3:$D$1315, F$1)+SUMIFS(DataRegularSeason20242025!$AB$3:$AB$1315,DataRegularSeason20242025!$B$3:$B$1315, "&lt;=" &amp; $A89, DataRegularSeason20242025!$E$3:$E$1315, F$1)</f>
        <v>29</v>
      </c>
      <c r="G89" s="2">
        <f>SUMIFS(DataRegularSeason20242025!$AA$3:$AA$1315,DataRegularSeason20242025!$B$3:$B$1315, "&lt;=" &amp; $A89, DataRegularSeason20242025!$D$3:$D$1315, G$1)+SUMIFS(DataRegularSeason20242025!$AB$3:$AB$1315,DataRegularSeason20242025!$B$3:$B$1315, "&lt;=" &amp; $A89, DataRegularSeason20242025!$E$3:$E$1315, G$1)</f>
        <v>35</v>
      </c>
      <c r="H89" s="2">
        <f>SUMIFS(DataRegularSeason20242025!$AA$3:$AA$1315,DataRegularSeason20242025!$B$3:$B$1315, "&lt;=" &amp; $A89, DataRegularSeason20242025!$D$3:$D$1315, H$1)+SUMIFS(DataRegularSeason20242025!$AB$3:$AB$1315,DataRegularSeason20242025!$B$3:$B$1315, "&lt;=" &amp; $A89, DataRegularSeason20242025!$E$3:$E$1315, H$1)</f>
        <v>22</v>
      </c>
      <c r="I89" s="2">
        <f>SUMIFS(DataRegularSeason20242025!$AA$3:$AA$1315,DataRegularSeason20242025!$B$3:$B$1315, "&lt;=" &amp; $A89, DataRegularSeason20242025!$D$3:$D$1315, I$1)+SUMIFS(DataRegularSeason20242025!$AB$3:$AB$1315,DataRegularSeason20242025!$B$3:$B$1315, "&lt;=" &amp; $A89, DataRegularSeason20242025!$E$3:$E$1315, I$1)</f>
        <v>36</v>
      </c>
      <c r="J89" s="2">
        <f>SUMIFS(DataRegularSeason20242025!$AA$3:$AA$1315,DataRegularSeason20242025!$B$3:$B$1315, "&lt;=" &amp; $A89, DataRegularSeason20242025!$D$3:$D$1315, J$1)+SUMIFS(DataRegularSeason20242025!$AB$3:$AB$1315,DataRegularSeason20242025!$B$3:$B$1315, "&lt;=" &amp; $A89, DataRegularSeason20242025!$E$3:$E$1315, J$1)</f>
        <v>38</v>
      </c>
      <c r="K89" s="2">
        <f>SUMIFS(DataRegularSeason20242025!$AA$3:$AA$1315,DataRegularSeason20242025!$B$3:$B$1315, "&lt;=" &amp; $A89, DataRegularSeason20242025!$D$3:$D$1315, K$1)+SUMIFS(DataRegularSeason20242025!$AB$3:$AB$1315,DataRegularSeason20242025!$B$3:$B$1315, "&lt;=" &amp; $A89, DataRegularSeason20242025!$E$3:$E$1315, K$1)</f>
        <v>28</v>
      </c>
      <c r="L89" s="2">
        <f>SUMIFS(DataRegularSeason20242025!$AA$3:$AA$1315,DataRegularSeason20242025!$B$3:$B$1315, "&lt;=" &amp; $A89, DataRegularSeason20242025!$D$3:$D$1315, L$1)+SUMIFS(DataRegularSeason20242025!$AB$3:$AB$1315,DataRegularSeason20242025!$B$3:$B$1315, "&lt;=" &amp; $A89, DataRegularSeason20242025!$E$3:$E$1315, L$1)</f>
        <v>38</v>
      </c>
      <c r="M89" s="2">
        <f>SUMIFS(DataRegularSeason20242025!$AA$3:$AA$1315,DataRegularSeason20242025!$B$3:$B$1315, "&lt;=" &amp; $A89, DataRegularSeason20242025!$D$3:$D$1315, M$1)+SUMIFS(DataRegularSeason20242025!$AB$3:$AB$1315,DataRegularSeason20242025!$B$3:$B$1315, "&lt;=" &amp; $A89, DataRegularSeason20242025!$E$3:$E$1315, M$1)</f>
        <v>40</v>
      </c>
      <c r="N89" s="2">
        <f>SUMIFS(DataRegularSeason20242025!$AA$3:$AA$1315,DataRegularSeason20242025!$B$3:$B$1315, "&lt;=" &amp; $A89, DataRegularSeason20242025!$D$3:$D$1315, N$1)+SUMIFS(DataRegularSeason20242025!$AB$3:$AB$1315,DataRegularSeason20242025!$B$3:$B$1315, "&lt;=" &amp; $A89, DataRegularSeason20242025!$E$3:$E$1315, N$1)</f>
        <v>40</v>
      </c>
      <c r="O89" s="2">
        <f>SUMIFS(DataRegularSeason20242025!$AA$3:$AA$1315,DataRegularSeason20242025!$B$3:$B$1315, "&lt;=" &amp; $A89, DataRegularSeason20242025!$D$3:$D$1315, O$1)+SUMIFS(DataRegularSeason20242025!$AB$3:$AB$1315,DataRegularSeason20242025!$B$3:$B$1315, "&lt;=" &amp; $A89, DataRegularSeason20242025!$E$3:$E$1315, O$1)</f>
        <v>44</v>
      </c>
      <c r="P89" s="2">
        <f>SUMIFS(DataRegularSeason20242025!$AA$3:$AA$1315,DataRegularSeason20242025!$B$3:$B$1315, "&lt;=" &amp; $A89, DataRegularSeason20242025!$D$3:$D$1315, P$1)+SUMIFS(DataRegularSeason20242025!$AB$3:$AB$1315,DataRegularSeason20242025!$B$3:$B$1315, "&lt;=" &amp; $A89, DataRegularSeason20242025!$E$3:$E$1315, P$1)</f>
        <v>27</v>
      </c>
      <c r="Q89" s="2">
        <f>SUMIFS(DataRegularSeason20242025!$AA$3:$AA$1315,DataRegularSeason20242025!$B$3:$B$1315, "&lt;=" &amp; $A89, DataRegularSeason20242025!$D$3:$D$1315, Q$1)+SUMIFS(DataRegularSeason20242025!$AB$3:$AB$1315,DataRegularSeason20242025!$B$3:$B$1315, "&lt;=" &amp; $A89, DataRegularSeason20242025!$E$3:$E$1315, Q$1)</f>
        <v>45</v>
      </c>
      <c r="R89" s="2">
        <f>SUMIFS(DataRegularSeason20242025!$AA$3:$AA$1315,DataRegularSeason20242025!$B$3:$B$1315, "&lt;=" &amp; $A89, DataRegularSeason20242025!$D$3:$D$1315, R$1)+SUMIFS(DataRegularSeason20242025!$AB$3:$AB$1315,DataRegularSeason20242025!$B$3:$B$1315, "&lt;=" &amp; $A89, DataRegularSeason20242025!$E$3:$E$1315, R$1)</f>
        <v>22</v>
      </c>
      <c r="S89" s="2">
        <f>SUMIFS(DataRegularSeason20242025!$AA$3:$AA$1315,DataRegularSeason20242025!$B$3:$B$1315, "&lt;=" &amp; $A89, DataRegularSeason20242025!$D$3:$D$1315, S$1)+SUMIFS(DataRegularSeason20242025!$AB$3:$AB$1315,DataRegularSeason20242025!$B$3:$B$1315, "&lt;=" &amp; $A89, DataRegularSeason20242025!$E$3:$E$1315, S$1)</f>
        <v>31</v>
      </c>
      <c r="T89" s="2">
        <f>SUMIFS(DataRegularSeason20242025!$AA$3:$AA$1315,DataRegularSeason20242025!$B$3:$B$1315, "&lt;=" &amp; $A89, DataRegularSeason20242025!$D$3:$D$1315, T$1)+SUMIFS(DataRegularSeason20242025!$AB$3:$AB$1315,DataRegularSeason20242025!$B$3:$B$1315, "&lt;=" &amp; $A89, DataRegularSeason20242025!$E$3:$E$1315, T$1)</f>
        <v>31</v>
      </c>
      <c r="U89" s="2">
        <f>SUMIFS(DataRegularSeason20242025!$AA$3:$AA$1315,DataRegularSeason20242025!$B$3:$B$1315, "&lt;=" &amp; $A89, DataRegularSeason20242025!$D$3:$D$1315, U$1)+SUMIFS(DataRegularSeason20242025!$AB$3:$AB$1315,DataRegularSeason20242025!$B$3:$B$1315, "&lt;=" &amp; $A89, DataRegularSeason20242025!$E$3:$E$1315, U$1)</f>
        <v>34</v>
      </c>
      <c r="V89" s="2">
        <f>SUMIFS(DataRegularSeason20242025!$AA$3:$AA$1315,DataRegularSeason20242025!$B$3:$B$1315, "&lt;=" &amp; $A89, DataRegularSeason20242025!$D$3:$D$1315, V$1)+SUMIFS(DataRegularSeason20242025!$AB$3:$AB$1315,DataRegularSeason20242025!$B$3:$B$1315, "&lt;=" &amp; $A89, DataRegularSeason20242025!$E$3:$E$1315, V$1)</f>
        <v>32</v>
      </c>
      <c r="W89" s="2">
        <f>SUMIFS(DataRegularSeason20242025!$AA$3:$AA$1315,DataRegularSeason20242025!$B$3:$B$1315, "&lt;=" &amp; $A89, DataRegularSeason20242025!$D$3:$D$1315, W$1)+SUMIFS(DataRegularSeason20242025!$AB$3:$AB$1315,DataRegularSeason20242025!$B$3:$B$1315, "&lt;=" &amp; $A89, DataRegularSeason20242025!$E$3:$E$1315, W$1)</f>
        <v>33</v>
      </c>
      <c r="X89" s="2">
        <f>SUMIFS(DataRegularSeason20242025!$AA$3:$AA$1315,DataRegularSeason20242025!$B$3:$B$1315, "&lt;=" &amp; $A89, DataRegularSeason20242025!$D$3:$D$1315, X$1)+SUMIFS(DataRegularSeason20242025!$AB$3:$AB$1315,DataRegularSeason20242025!$B$3:$B$1315, "&lt;=" &amp; $A89, DataRegularSeason20242025!$E$3:$E$1315, X$1)</f>
        <v>32</v>
      </c>
      <c r="Y89" s="2">
        <f>SUMIFS(DataRegularSeason20242025!$AA$3:$AA$1315,DataRegularSeason20242025!$B$3:$B$1315, "&lt;=" &amp; $A89, DataRegularSeason20242025!$D$3:$D$1315, Y$1)+SUMIFS(DataRegularSeason20242025!$AB$3:$AB$1315,DataRegularSeason20242025!$B$3:$B$1315, "&lt;=" &amp; $A89, DataRegularSeason20242025!$E$3:$E$1315, Y$1)</f>
        <v>27</v>
      </c>
      <c r="Z89" s="2">
        <f>SUMIFS(DataRegularSeason20242025!$AA$3:$AA$1315,DataRegularSeason20242025!$B$3:$B$1315, "&lt;=" &amp; $A89, DataRegularSeason20242025!$D$3:$D$1315, Z$1)+SUMIFS(DataRegularSeason20242025!$AB$3:$AB$1315,DataRegularSeason20242025!$B$3:$B$1315, "&lt;=" &amp; $A89, DataRegularSeason20242025!$E$3:$E$1315, Z$1)</f>
        <v>33</v>
      </c>
      <c r="AA89" s="2">
        <f>SUMIFS(DataRegularSeason20242025!$AA$3:$AA$1315,DataRegularSeason20242025!$B$3:$B$1315, "&lt;=" &amp; $A89, DataRegularSeason20242025!$D$3:$D$1315, AA$1)+SUMIFS(DataRegularSeason20242025!$AB$3:$AB$1315,DataRegularSeason20242025!$B$3:$B$1315, "&lt;=" &amp; $A89, DataRegularSeason20242025!$E$3:$E$1315, AA$1)</f>
        <v>36</v>
      </c>
      <c r="AB89" s="2">
        <f>SUMIFS(DataRegularSeason20242025!$AA$3:$AA$1315,DataRegularSeason20242025!$B$3:$B$1315, "&lt;=" &amp; $A89, DataRegularSeason20242025!$D$3:$D$1315, AB$1)+SUMIFS(DataRegularSeason20242025!$AB$3:$AB$1315,DataRegularSeason20242025!$B$3:$B$1315, "&lt;=" &amp; $A89, DataRegularSeason20242025!$E$3:$E$1315, AB$1)</f>
        <v>40</v>
      </c>
      <c r="AC89" s="2">
        <f>SUMIFS(DataRegularSeason20242025!$AA$3:$AA$1315,DataRegularSeason20242025!$B$3:$B$1315, "&lt;=" &amp; $A89, DataRegularSeason20242025!$D$3:$D$1315, AC$1)+SUMIFS(DataRegularSeason20242025!$AB$3:$AB$1315,DataRegularSeason20242025!$B$3:$B$1315, "&lt;=" &amp; $A89, DataRegularSeason20242025!$E$3:$E$1315, AC$1)</f>
        <v>33</v>
      </c>
      <c r="AD89" s="2">
        <f>SUMIFS(DataRegularSeason20242025!$AA$3:$AA$1315,DataRegularSeason20242025!$B$3:$B$1315, "&lt;=" &amp; $A89, DataRegularSeason20242025!$D$3:$D$1315, AD$1)+SUMIFS(DataRegularSeason20242025!$AB$3:$AB$1315,DataRegularSeason20242025!$B$3:$B$1315, "&lt;=" &amp; $A89, DataRegularSeason20242025!$E$3:$E$1315, AD$1)</f>
        <v>37</v>
      </c>
      <c r="AE89" s="2">
        <f>SUMIFS(DataRegularSeason20242025!$AA$3:$AA$1315,DataRegularSeason20242025!$B$3:$B$1315, "&lt;=" &amp; $A89, DataRegularSeason20242025!$D$3:$D$1315, AE$1)+SUMIFS(DataRegularSeason20242025!$AB$3:$AB$1315,DataRegularSeason20242025!$B$3:$B$1315, "&lt;=" &amp; $A89, DataRegularSeason20242025!$E$3:$E$1315, AE$1)</f>
        <v>43</v>
      </c>
      <c r="AF89" s="2">
        <f>SUMIFS(DataRegularSeason20242025!$AA$3:$AA$1315,DataRegularSeason20242025!$B$3:$B$1315, "&lt;=" &amp; $A89, DataRegularSeason20242025!$D$3:$D$1315, AF$1)+SUMIFS(DataRegularSeason20242025!$AB$3:$AB$1315,DataRegularSeason20242025!$B$3:$B$1315, "&lt;=" &amp; $A89, DataRegularSeason20242025!$E$3:$E$1315, AF$1)</f>
        <v>45</v>
      </c>
      <c r="AG89" s="2">
        <f>SUMIFS(DataRegularSeason20242025!$AA$3:$AA$1315,DataRegularSeason20242025!$B$3:$B$1315, "&lt;=" &amp; $A89, DataRegularSeason20242025!$D$3:$D$1315, AG$1)+SUMIFS(DataRegularSeason20242025!$AB$3:$AB$1315,DataRegularSeason20242025!$B$3:$B$1315, "&lt;=" &amp; $A89, DataRegularSeason20242025!$E$3:$E$1315, AG$1)</f>
        <v>44</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26</v>
      </c>
      <c r="C90" s="2">
        <f>SUMIFS(DataRegularSeason20242025!$AA$3:$AA$1315,DataRegularSeason20242025!$B$3:$B$1315, "&lt;=" &amp; $A90, DataRegularSeason20242025!$D$3:$D$1315, C$1)+SUMIFS(DataRegularSeason20242025!$AB$3:$AB$1315,DataRegularSeason20242025!$B$3:$B$1315, "&lt;=" &amp; $A90, DataRegularSeason20242025!$E$3:$E$1315, C$1)</f>
        <v>35</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41</v>
      </c>
      <c r="F90" s="2">
        <f>SUMIFS(DataRegularSeason20242025!$AA$3:$AA$1315,DataRegularSeason20242025!$B$3:$B$1315, "&lt;=" &amp; $A90, DataRegularSeason20242025!$D$3:$D$1315, F$1)+SUMIFS(DataRegularSeason20242025!$AB$3:$AB$1315,DataRegularSeason20242025!$B$3:$B$1315, "&lt;=" &amp; $A90, DataRegularSeason20242025!$E$3:$E$1315, F$1)</f>
        <v>29</v>
      </c>
      <c r="G90" s="2">
        <f>SUMIFS(DataRegularSeason20242025!$AA$3:$AA$1315,DataRegularSeason20242025!$B$3:$B$1315, "&lt;=" &amp; $A90, DataRegularSeason20242025!$D$3:$D$1315, G$1)+SUMIFS(DataRegularSeason20242025!$AB$3:$AB$1315,DataRegularSeason20242025!$B$3:$B$1315, "&lt;=" &amp; $A90, DataRegularSeason20242025!$E$3:$E$1315, G$1)</f>
        <v>35</v>
      </c>
      <c r="H90" s="2">
        <f>SUMIFS(DataRegularSeason20242025!$AA$3:$AA$1315,DataRegularSeason20242025!$B$3:$B$1315, "&lt;=" &amp; $A90, DataRegularSeason20242025!$D$3:$D$1315, H$1)+SUMIFS(DataRegularSeason20242025!$AB$3:$AB$1315,DataRegularSeason20242025!$B$3:$B$1315, "&lt;=" &amp; $A90, DataRegularSeason20242025!$E$3:$E$1315, H$1)</f>
        <v>22</v>
      </c>
      <c r="I90" s="2">
        <f>SUMIFS(DataRegularSeason20242025!$AA$3:$AA$1315,DataRegularSeason20242025!$B$3:$B$1315, "&lt;=" &amp; $A90, DataRegularSeason20242025!$D$3:$D$1315, I$1)+SUMIFS(DataRegularSeason20242025!$AB$3:$AB$1315,DataRegularSeason20242025!$B$3:$B$1315, "&lt;=" &amp; $A90, DataRegularSeason20242025!$E$3:$E$1315, I$1)</f>
        <v>36</v>
      </c>
      <c r="J90" s="2">
        <f>SUMIFS(DataRegularSeason20242025!$AA$3:$AA$1315,DataRegularSeason20242025!$B$3:$B$1315, "&lt;=" &amp; $A90, DataRegularSeason20242025!$D$3:$D$1315, J$1)+SUMIFS(DataRegularSeason20242025!$AB$3:$AB$1315,DataRegularSeason20242025!$B$3:$B$1315, "&lt;=" &amp; $A90, DataRegularSeason20242025!$E$3:$E$1315, J$1)</f>
        <v>38</v>
      </c>
      <c r="K90" s="2">
        <f>SUMIFS(DataRegularSeason20242025!$AA$3:$AA$1315,DataRegularSeason20242025!$B$3:$B$1315, "&lt;=" &amp; $A90, DataRegularSeason20242025!$D$3:$D$1315, K$1)+SUMIFS(DataRegularSeason20242025!$AB$3:$AB$1315,DataRegularSeason20242025!$B$3:$B$1315, "&lt;=" &amp; $A90, DataRegularSeason20242025!$E$3:$E$1315, K$1)</f>
        <v>28</v>
      </c>
      <c r="L90" s="2">
        <f>SUMIFS(DataRegularSeason20242025!$AA$3:$AA$1315,DataRegularSeason20242025!$B$3:$B$1315, "&lt;=" &amp; $A90, DataRegularSeason20242025!$D$3:$D$1315, L$1)+SUMIFS(DataRegularSeason20242025!$AB$3:$AB$1315,DataRegularSeason20242025!$B$3:$B$1315, "&lt;=" &amp; $A90, DataRegularSeason20242025!$E$3:$E$1315, L$1)</f>
        <v>38</v>
      </c>
      <c r="M90" s="2">
        <f>SUMIFS(DataRegularSeason20242025!$AA$3:$AA$1315,DataRegularSeason20242025!$B$3:$B$1315, "&lt;=" &amp; $A90, DataRegularSeason20242025!$D$3:$D$1315, M$1)+SUMIFS(DataRegularSeason20242025!$AB$3:$AB$1315,DataRegularSeason20242025!$B$3:$B$1315, "&lt;=" &amp; $A90, DataRegularSeason20242025!$E$3:$E$1315, M$1)</f>
        <v>40</v>
      </c>
      <c r="N90" s="2">
        <f>SUMIFS(DataRegularSeason20242025!$AA$3:$AA$1315,DataRegularSeason20242025!$B$3:$B$1315, "&lt;=" &amp; $A90, DataRegularSeason20242025!$D$3:$D$1315, N$1)+SUMIFS(DataRegularSeason20242025!$AB$3:$AB$1315,DataRegularSeason20242025!$B$3:$B$1315, "&lt;=" &amp; $A90, DataRegularSeason20242025!$E$3:$E$1315, N$1)</f>
        <v>40</v>
      </c>
      <c r="O90" s="2">
        <f>SUMIFS(DataRegularSeason20242025!$AA$3:$AA$1315,DataRegularSeason20242025!$B$3:$B$1315, "&lt;=" &amp; $A90, DataRegularSeason20242025!$D$3:$D$1315, O$1)+SUMIFS(DataRegularSeason20242025!$AB$3:$AB$1315,DataRegularSeason20242025!$B$3:$B$1315, "&lt;=" &amp; $A90, DataRegularSeason20242025!$E$3:$E$1315, O$1)</f>
        <v>44</v>
      </c>
      <c r="P90" s="2">
        <f>SUMIFS(DataRegularSeason20242025!$AA$3:$AA$1315,DataRegularSeason20242025!$B$3:$B$1315, "&lt;=" &amp; $A90, DataRegularSeason20242025!$D$3:$D$1315, P$1)+SUMIFS(DataRegularSeason20242025!$AB$3:$AB$1315,DataRegularSeason20242025!$B$3:$B$1315, "&lt;=" &amp; $A90, DataRegularSeason20242025!$E$3:$E$1315, P$1)</f>
        <v>27</v>
      </c>
      <c r="Q90" s="2">
        <f>SUMIFS(DataRegularSeason20242025!$AA$3:$AA$1315,DataRegularSeason20242025!$B$3:$B$1315, "&lt;=" &amp; $A90, DataRegularSeason20242025!$D$3:$D$1315, Q$1)+SUMIFS(DataRegularSeason20242025!$AB$3:$AB$1315,DataRegularSeason20242025!$B$3:$B$1315, "&lt;=" &amp; $A90, DataRegularSeason20242025!$E$3:$E$1315, Q$1)</f>
        <v>45</v>
      </c>
      <c r="R90" s="2">
        <f>SUMIFS(DataRegularSeason20242025!$AA$3:$AA$1315,DataRegularSeason20242025!$B$3:$B$1315, "&lt;=" &amp; $A90, DataRegularSeason20242025!$D$3:$D$1315, R$1)+SUMIFS(DataRegularSeason20242025!$AB$3:$AB$1315,DataRegularSeason20242025!$B$3:$B$1315, "&lt;=" &amp; $A90, DataRegularSeason20242025!$E$3:$E$1315, R$1)</f>
        <v>22</v>
      </c>
      <c r="S90" s="2">
        <f>SUMIFS(DataRegularSeason20242025!$AA$3:$AA$1315,DataRegularSeason20242025!$B$3:$B$1315, "&lt;=" &amp; $A90, DataRegularSeason20242025!$D$3:$D$1315, S$1)+SUMIFS(DataRegularSeason20242025!$AB$3:$AB$1315,DataRegularSeason20242025!$B$3:$B$1315, "&lt;=" &amp; $A90, DataRegularSeason20242025!$E$3:$E$1315, S$1)</f>
        <v>31</v>
      </c>
      <c r="T90" s="2">
        <f>SUMIFS(DataRegularSeason20242025!$AA$3:$AA$1315,DataRegularSeason20242025!$B$3:$B$1315, "&lt;=" &amp; $A90, DataRegularSeason20242025!$D$3:$D$1315, T$1)+SUMIFS(DataRegularSeason20242025!$AB$3:$AB$1315,DataRegularSeason20242025!$B$3:$B$1315, "&lt;=" &amp; $A90, DataRegularSeason20242025!$E$3:$E$1315, T$1)</f>
        <v>31</v>
      </c>
      <c r="U90" s="2">
        <f>SUMIFS(DataRegularSeason20242025!$AA$3:$AA$1315,DataRegularSeason20242025!$B$3:$B$1315, "&lt;=" &amp; $A90, DataRegularSeason20242025!$D$3:$D$1315, U$1)+SUMIFS(DataRegularSeason20242025!$AB$3:$AB$1315,DataRegularSeason20242025!$B$3:$B$1315, "&lt;=" &amp; $A90, DataRegularSeason20242025!$E$3:$E$1315, U$1)</f>
        <v>34</v>
      </c>
      <c r="V90" s="2">
        <f>SUMIFS(DataRegularSeason20242025!$AA$3:$AA$1315,DataRegularSeason20242025!$B$3:$B$1315, "&lt;=" &amp; $A90, DataRegularSeason20242025!$D$3:$D$1315, V$1)+SUMIFS(DataRegularSeason20242025!$AB$3:$AB$1315,DataRegularSeason20242025!$B$3:$B$1315, "&lt;=" &amp; $A90, DataRegularSeason20242025!$E$3:$E$1315, V$1)</f>
        <v>32</v>
      </c>
      <c r="W90" s="2">
        <f>SUMIFS(DataRegularSeason20242025!$AA$3:$AA$1315,DataRegularSeason20242025!$B$3:$B$1315, "&lt;=" &amp; $A90, DataRegularSeason20242025!$D$3:$D$1315, W$1)+SUMIFS(DataRegularSeason20242025!$AB$3:$AB$1315,DataRegularSeason20242025!$B$3:$B$1315, "&lt;=" &amp; $A90, DataRegularSeason20242025!$E$3:$E$1315, W$1)</f>
        <v>33</v>
      </c>
      <c r="X90" s="2">
        <f>SUMIFS(DataRegularSeason20242025!$AA$3:$AA$1315,DataRegularSeason20242025!$B$3:$B$1315, "&lt;=" &amp; $A90, DataRegularSeason20242025!$D$3:$D$1315, X$1)+SUMIFS(DataRegularSeason20242025!$AB$3:$AB$1315,DataRegularSeason20242025!$B$3:$B$1315, "&lt;=" &amp; $A90, DataRegularSeason20242025!$E$3:$E$1315, X$1)</f>
        <v>32</v>
      </c>
      <c r="Y90" s="2">
        <f>SUMIFS(DataRegularSeason20242025!$AA$3:$AA$1315,DataRegularSeason20242025!$B$3:$B$1315, "&lt;=" &amp; $A90, DataRegularSeason20242025!$D$3:$D$1315, Y$1)+SUMIFS(DataRegularSeason20242025!$AB$3:$AB$1315,DataRegularSeason20242025!$B$3:$B$1315, "&lt;=" &amp; $A90, DataRegularSeason20242025!$E$3:$E$1315, Y$1)</f>
        <v>27</v>
      </c>
      <c r="Z90" s="2">
        <f>SUMIFS(DataRegularSeason20242025!$AA$3:$AA$1315,DataRegularSeason20242025!$B$3:$B$1315, "&lt;=" &amp; $A90, DataRegularSeason20242025!$D$3:$D$1315, Z$1)+SUMIFS(DataRegularSeason20242025!$AB$3:$AB$1315,DataRegularSeason20242025!$B$3:$B$1315, "&lt;=" &amp; $A90, DataRegularSeason20242025!$E$3:$E$1315, Z$1)</f>
        <v>33</v>
      </c>
      <c r="AA90" s="2">
        <f>SUMIFS(DataRegularSeason20242025!$AA$3:$AA$1315,DataRegularSeason20242025!$B$3:$B$1315, "&lt;=" &amp; $A90, DataRegularSeason20242025!$D$3:$D$1315, AA$1)+SUMIFS(DataRegularSeason20242025!$AB$3:$AB$1315,DataRegularSeason20242025!$B$3:$B$1315, "&lt;=" &amp; $A90, DataRegularSeason20242025!$E$3:$E$1315, AA$1)</f>
        <v>36</v>
      </c>
      <c r="AB90" s="2">
        <f>SUMIFS(DataRegularSeason20242025!$AA$3:$AA$1315,DataRegularSeason20242025!$B$3:$B$1315, "&lt;=" &amp; $A90, DataRegularSeason20242025!$D$3:$D$1315, AB$1)+SUMIFS(DataRegularSeason20242025!$AB$3:$AB$1315,DataRegularSeason20242025!$B$3:$B$1315, "&lt;=" &amp; $A90, DataRegularSeason20242025!$E$3:$E$1315, AB$1)</f>
        <v>40</v>
      </c>
      <c r="AC90" s="2">
        <f>SUMIFS(DataRegularSeason20242025!$AA$3:$AA$1315,DataRegularSeason20242025!$B$3:$B$1315, "&lt;=" &amp; $A90, DataRegularSeason20242025!$D$3:$D$1315, AC$1)+SUMIFS(DataRegularSeason20242025!$AB$3:$AB$1315,DataRegularSeason20242025!$B$3:$B$1315, "&lt;=" &amp; $A90, DataRegularSeason20242025!$E$3:$E$1315, AC$1)</f>
        <v>33</v>
      </c>
      <c r="AD90" s="2">
        <f>SUMIFS(DataRegularSeason20242025!$AA$3:$AA$1315,DataRegularSeason20242025!$B$3:$B$1315, "&lt;=" &amp; $A90, DataRegularSeason20242025!$D$3:$D$1315, AD$1)+SUMIFS(DataRegularSeason20242025!$AB$3:$AB$1315,DataRegularSeason20242025!$B$3:$B$1315, "&lt;=" &amp; $A90, DataRegularSeason20242025!$E$3:$E$1315, AD$1)</f>
        <v>37</v>
      </c>
      <c r="AE90" s="2">
        <f>SUMIFS(DataRegularSeason20242025!$AA$3:$AA$1315,DataRegularSeason20242025!$B$3:$B$1315, "&lt;=" &amp; $A90, DataRegularSeason20242025!$D$3:$D$1315, AE$1)+SUMIFS(DataRegularSeason20242025!$AB$3:$AB$1315,DataRegularSeason20242025!$B$3:$B$1315, "&lt;=" &amp; $A90, DataRegularSeason20242025!$E$3:$E$1315, AE$1)</f>
        <v>43</v>
      </c>
      <c r="AF90" s="2">
        <f>SUMIFS(DataRegularSeason20242025!$AA$3:$AA$1315,DataRegularSeason20242025!$B$3:$B$1315, "&lt;=" &amp; $A90, DataRegularSeason20242025!$D$3:$D$1315, AF$1)+SUMIFS(DataRegularSeason20242025!$AB$3:$AB$1315,DataRegularSeason20242025!$B$3:$B$1315, "&lt;=" &amp; $A90, DataRegularSeason20242025!$E$3:$E$1315, AF$1)</f>
        <v>45</v>
      </c>
      <c r="AG90" s="2">
        <f>SUMIFS(DataRegularSeason20242025!$AA$3:$AA$1315,DataRegularSeason20242025!$B$3:$B$1315, "&lt;=" &amp; $A90, DataRegularSeason20242025!$D$3:$D$1315, AG$1)+SUMIFS(DataRegularSeason20242025!$AB$3:$AB$1315,DataRegularSeason20242025!$B$3:$B$1315, "&lt;=" &amp; $A90, DataRegularSeason20242025!$E$3:$E$1315, AG$1)</f>
        <v>44</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26</v>
      </c>
      <c r="C91" s="2">
        <f>SUMIFS(DataRegularSeason20242025!$AA$3:$AA$1315,DataRegularSeason20242025!$B$3:$B$1315, "&lt;=" &amp; $A91, DataRegularSeason20242025!$D$3:$D$1315, C$1)+SUMIFS(DataRegularSeason20242025!$AB$3:$AB$1315,DataRegularSeason20242025!$B$3:$B$1315, "&lt;=" &amp; $A91, DataRegularSeason20242025!$E$3:$E$1315, C$1)</f>
        <v>35</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41</v>
      </c>
      <c r="F91" s="2">
        <f>SUMIFS(DataRegularSeason20242025!$AA$3:$AA$1315,DataRegularSeason20242025!$B$3:$B$1315, "&lt;=" &amp; $A91, DataRegularSeason20242025!$D$3:$D$1315, F$1)+SUMIFS(DataRegularSeason20242025!$AB$3:$AB$1315,DataRegularSeason20242025!$B$3:$B$1315, "&lt;=" &amp; $A91, DataRegularSeason20242025!$E$3:$E$1315, F$1)</f>
        <v>29</v>
      </c>
      <c r="G91" s="2">
        <f>SUMIFS(DataRegularSeason20242025!$AA$3:$AA$1315,DataRegularSeason20242025!$B$3:$B$1315, "&lt;=" &amp; $A91, DataRegularSeason20242025!$D$3:$D$1315, G$1)+SUMIFS(DataRegularSeason20242025!$AB$3:$AB$1315,DataRegularSeason20242025!$B$3:$B$1315, "&lt;=" &amp; $A91, DataRegularSeason20242025!$E$3:$E$1315, G$1)</f>
        <v>35</v>
      </c>
      <c r="H91" s="2">
        <f>SUMIFS(DataRegularSeason20242025!$AA$3:$AA$1315,DataRegularSeason20242025!$B$3:$B$1315, "&lt;=" &amp; $A91, DataRegularSeason20242025!$D$3:$D$1315, H$1)+SUMIFS(DataRegularSeason20242025!$AB$3:$AB$1315,DataRegularSeason20242025!$B$3:$B$1315, "&lt;=" &amp; $A91, DataRegularSeason20242025!$E$3:$E$1315, H$1)</f>
        <v>22</v>
      </c>
      <c r="I91" s="2">
        <f>SUMIFS(DataRegularSeason20242025!$AA$3:$AA$1315,DataRegularSeason20242025!$B$3:$B$1315, "&lt;=" &amp; $A91, DataRegularSeason20242025!$D$3:$D$1315, I$1)+SUMIFS(DataRegularSeason20242025!$AB$3:$AB$1315,DataRegularSeason20242025!$B$3:$B$1315, "&lt;=" &amp; $A91, DataRegularSeason20242025!$E$3:$E$1315, I$1)</f>
        <v>36</v>
      </c>
      <c r="J91" s="2">
        <f>SUMIFS(DataRegularSeason20242025!$AA$3:$AA$1315,DataRegularSeason20242025!$B$3:$B$1315, "&lt;=" &amp; $A91, DataRegularSeason20242025!$D$3:$D$1315, J$1)+SUMIFS(DataRegularSeason20242025!$AB$3:$AB$1315,DataRegularSeason20242025!$B$3:$B$1315, "&lt;=" &amp; $A91, DataRegularSeason20242025!$E$3:$E$1315, J$1)</f>
        <v>38</v>
      </c>
      <c r="K91" s="2">
        <f>SUMIFS(DataRegularSeason20242025!$AA$3:$AA$1315,DataRegularSeason20242025!$B$3:$B$1315, "&lt;=" &amp; $A91, DataRegularSeason20242025!$D$3:$D$1315, K$1)+SUMIFS(DataRegularSeason20242025!$AB$3:$AB$1315,DataRegularSeason20242025!$B$3:$B$1315, "&lt;=" &amp; $A91, DataRegularSeason20242025!$E$3:$E$1315, K$1)</f>
        <v>28</v>
      </c>
      <c r="L91" s="2">
        <f>SUMIFS(DataRegularSeason20242025!$AA$3:$AA$1315,DataRegularSeason20242025!$B$3:$B$1315, "&lt;=" &amp; $A91, DataRegularSeason20242025!$D$3:$D$1315, L$1)+SUMIFS(DataRegularSeason20242025!$AB$3:$AB$1315,DataRegularSeason20242025!$B$3:$B$1315, "&lt;=" &amp; $A91, DataRegularSeason20242025!$E$3:$E$1315, L$1)</f>
        <v>38</v>
      </c>
      <c r="M91" s="2">
        <f>SUMIFS(DataRegularSeason20242025!$AA$3:$AA$1315,DataRegularSeason20242025!$B$3:$B$1315, "&lt;=" &amp; $A91, DataRegularSeason20242025!$D$3:$D$1315, M$1)+SUMIFS(DataRegularSeason20242025!$AB$3:$AB$1315,DataRegularSeason20242025!$B$3:$B$1315, "&lt;=" &amp; $A91, DataRegularSeason20242025!$E$3:$E$1315, M$1)</f>
        <v>40</v>
      </c>
      <c r="N91" s="2">
        <f>SUMIFS(DataRegularSeason20242025!$AA$3:$AA$1315,DataRegularSeason20242025!$B$3:$B$1315, "&lt;=" &amp; $A91, DataRegularSeason20242025!$D$3:$D$1315, N$1)+SUMIFS(DataRegularSeason20242025!$AB$3:$AB$1315,DataRegularSeason20242025!$B$3:$B$1315, "&lt;=" &amp; $A91, DataRegularSeason20242025!$E$3:$E$1315, N$1)</f>
        <v>40</v>
      </c>
      <c r="O91" s="2">
        <f>SUMIFS(DataRegularSeason20242025!$AA$3:$AA$1315,DataRegularSeason20242025!$B$3:$B$1315, "&lt;=" &amp; $A91, DataRegularSeason20242025!$D$3:$D$1315, O$1)+SUMIFS(DataRegularSeason20242025!$AB$3:$AB$1315,DataRegularSeason20242025!$B$3:$B$1315, "&lt;=" &amp; $A91, DataRegularSeason20242025!$E$3:$E$1315, O$1)</f>
        <v>44</v>
      </c>
      <c r="P91" s="2">
        <f>SUMIFS(DataRegularSeason20242025!$AA$3:$AA$1315,DataRegularSeason20242025!$B$3:$B$1315, "&lt;=" &amp; $A91, DataRegularSeason20242025!$D$3:$D$1315, P$1)+SUMIFS(DataRegularSeason20242025!$AB$3:$AB$1315,DataRegularSeason20242025!$B$3:$B$1315, "&lt;=" &amp; $A91, DataRegularSeason20242025!$E$3:$E$1315, P$1)</f>
        <v>27</v>
      </c>
      <c r="Q91" s="2">
        <f>SUMIFS(DataRegularSeason20242025!$AA$3:$AA$1315,DataRegularSeason20242025!$B$3:$B$1315, "&lt;=" &amp; $A91, DataRegularSeason20242025!$D$3:$D$1315, Q$1)+SUMIFS(DataRegularSeason20242025!$AB$3:$AB$1315,DataRegularSeason20242025!$B$3:$B$1315, "&lt;=" &amp; $A91, DataRegularSeason20242025!$E$3:$E$1315, Q$1)</f>
        <v>45</v>
      </c>
      <c r="R91" s="2">
        <f>SUMIFS(DataRegularSeason20242025!$AA$3:$AA$1315,DataRegularSeason20242025!$B$3:$B$1315, "&lt;=" &amp; $A91, DataRegularSeason20242025!$D$3:$D$1315, R$1)+SUMIFS(DataRegularSeason20242025!$AB$3:$AB$1315,DataRegularSeason20242025!$B$3:$B$1315, "&lt;=" &amp; $A91, DataRegularSeason20242025!$E$3:$E$1315, R$1)</f>
        <v>22</v>
      </c>
      <c r="S91" s="2">
        <f>SUMIFS(DataRegularSeason20242025!$AA$3:$AA$1315,DataRegularSeason20242025!$B$3:$B$1315, "&lt;=" &amp; $A91, DataRegularSeason20242025!$D$3:$D$1315, S$1)+SUMIFS(DataRegularSeason20242025!$AB$3:$AB$1315,DataRegularSeason20242025!$B$3:$B$1315, "&lt;=" &amp; $A91, DataRegularSeason20242025!$E$3:$E$1315, S$1)</f>
        <v>31</v>
      </c>
      <c r="T91" s="2">
        <f>SUMIFS(DataRegularSeason20242025!$AA$3:$AA$1315,DataRegularSeason20242025!$B$3:$B$1315, "&lt;=" &amp; $A91, DataRegularSeason20242025!$D$3:$D$1315, T$1)+SUMIFS(DataRegularSeason20242025!$AB$3:$AB$1315,DataRegularSeason20242025!$B$3:$B$1315, "&lt;=" &amp; $A91, DataRegularSeason20242025!$E$3:$E$1315, T$1)</f>
        <v>31</v>
      </c>
      <c r="U91" s="2">
        <f>SUMIFS(DataRegularSeason20242025!$AA$3:$AA$1315,DataRegularSeason20242025!$B$3:$B$1315, "&lt;=" &amp; $A91, DataRegularSeason20242025!$D$3:$D$1315, U$1)+SUMIFS(DataRegularSeason20242025!$AB$3:$AB$1315,DataRegularSeason20242025!$B$3:$B$1315, "&lt;=" &amp; $A91, DataRegularSeason20242025!$E$3:$E$1315, U$1)</f>
        <v>34</v>
      </c>
      <c r="V91" s="2">
        <f>SUMIFS(DataRegularSeason20242025!$AA$3:$AA$1315,DataRegularSeason20242025!$B$3:$B$1315, "&lt;=" &amp; $A91, DataRegularSeason20242025!$D$3:$D$1315, V$1)+SUMIFS(DataRegularSeason20242025!$AB$3:$AB$1315,DataRegularSeason20242025!$B$3:$B$1315, "&lt;=" &amp; $A91, DataRegularSeason20242025!$E$3:$E$1315, V$1)</f>
        <v>32</v>
      </c>
      <c r="W91" s="2">
        <f>SUMIFS(DataRegularSeason20242025!$AA$3:$AA$1315,DataRegularSeason20242025!$B$3:$B$1315, "&lt;=" &amp; $A91, DataRegularSeason20242025!$D$3:$D$1315, W$1)+SUMIFS(DataRegularSeason20242025!$AB$3:$AB$1315,DataRegularSeason20242025!$B$3:$B$1315, "&lt;=" &amp; $A91, DataRegularSeason20242025!$E$3:$E$1315, W$1)</f>
        <v>33</v>
      </c>
      <c r="X91" s="2">
        <f>SUMIFS(DataRegularSeason20242025!$AA$3:$AA$1315,DataRegularSeason20242025!$B$3:$B$1315, "&lt;=" &amp; $A91, DataRegularSeason20242025!$D$3:$D$1315, X$1)+SUMIFS(DataRegularSeason20242025!$AB$3:$AB$1315,DataRegularSeason20242025!$B$3:$B$1315, "&lt;=" &amp; $A91, DataRegularSeason20242025!$E$3:$E$1315, X$1)</f>
        <v>32</v>
      </c>
      <c r="Y91" s="2">
        <f>SUMIFS(DataRegularSeason20242025!$AA$3:$AA$1315,DataRegularSeason20242025!$B$3:$B$1315, "&lt;=" &amp; $A91, DataRegularSeason20242025!$D$3:$D$1315, Y$1)+SUMIFS(DataRegularSeason20242025!$AB$3:$AB$1315,DataRegularSeason20242025!$B$3:$B$1315, "&lt;=" &amp; $A91, DataRegularSeason20242025!$E$3:$E$1315, Y$1)</f>
        <v>27</v>
      </c>
      <c r="Z91" s="2">
        <f>SUMIFS(DataRegularSeason20242025!$AA$3:$AA$1315,DataRegularSeason20242025!$B$3:$B$1315, "&lt;=" &amp; $A91, DataRegularSeason20242025!$D$3:$D$1315, Z$1)+SUMIFS(DataRegularSeason20242025!$AB$3:$AB$1315,DataRegularSeason20242025!$B$3:$B$1315, "&lt;=" &amp; $A91, DataRegularSeason20242025!$E$3:$E$1315, Z$1)</f>
        <v>33</v>
      </c>
      <c r="AA91" s="2">
        <f>SUMIFS(DataRegularSeason20242025!$AA$3:$AA$1315,DataRegularSeason20242025!$B$3:$B$1315, "&lt;=" &amp; $A91, DataRegularSeason20242025!$D$3:$D$1315, AA$1)+SUMIFS(DataRegularSeason20242025!$AB$3:$AB$1315,DataRegularSeason20242025!$B$3:$B$1315, "&lt;=" &amp; $A91, DataRegularSeason20242025!$E$3:$E$1315, AA$1)</f>
        <v>36</v>
      </c>
      <c r="AB91" s="2">
        <f>SUMIFS(DataRegularSeason20242025!$AA$3:$AA$1315,DataRegularSeason20242025!$B$3:$B$1315, "&lt;=" &amp; $A91, DataRegularSeason20242025!$D$3:$D$1315, AB$1)+SUMIFS(DataRegularSeason20242025!$AB$3:$AB$1315,DataRegularSeason20242025!$B$3:$B$1315, "&lt;=" &amp; $A91, DataRegularSeason20242025!$E$3:$E$1315, AB$1)</f>
        <v>40</v>
      </c>
      <c r="AC91" s="2">
        <f>SUMIFS(DataRegularSeason20242025!$AA$3:$AA$1315,DataRegularSeason20242025!$B$3:$B$1315, "&lt;=" &amp; $A91, DataRegularSeason20242025!$D$3:$D$1315, AC$1)+SUMIFS(DataRegularSeason20242025!$AB$3:$AB$1315,DataRegularSeason20242025!$B$3:$B$1315, "&lt;=" &amp; $A91, DataRegularSeason20242025!$E$3:$E$1315, AC$1)</f>
        <v>33</v>
      </c>
      <c r="AD91" s="2">
        <f>SUMIFS(DataRegularSeason20242025!$AA$3:$AA$1315,DataRegularSeason20242025!$B$3:$B$1315, "&lt;=" &amp; $A91, DataRegularSeason20242025!$D$3:$D$1315, AD$1)+SUMIFS(DataRegularSeason20242025!$AB$3:$AB$1315,DataRegularSeason20242025!$B$3:$B$1315, "&lt;=" &amp; $A91, DataRegularSeason20242025!$E$3:$E$1315, AD$1)</f>
        <v>37</v>
      </c>
      <c r="AE91" s="2">
        <f>SUMIFS(DataRegularSeason20242025!$AA$3:$AA$1315,DataRegularSeason20242025!$B$3:$B$1315, "&lt;=" &amp; $A91, DataRegularSeason20242025!$D$3:$D$1315, AE$1)+SUMIFS(DataRegularSeason20242025!$AB$3:$AB$1315,DataRegularSeason20242025!$B$3:$B$1315, "&lt;=" &amp; $A91, DataRegularSeason20242025!$E$3:$E$1315, AE$1)</f>
        <v>43</v>
      </c>
      <c r="AF91" s="2">
        <f>SUMIFS(DataRegularSeason20242025!$AA$3:$AA$1315,DataRegularSeason20242025!$B$3:$B$1315, "&lt;=" &amp; $A91, DataRegularSeason20242025!$D$3:$D$1315, AF$1)+SUMIFS(DataRegularSeason20242025!$AB$3:$AB$1315,DataRegularSeason20242025!$B$3:$B$1315, "&lt;=" &amp; $A91, DataRegularSeason20242025!$E$3:$E$1315, AF$1)</f>
        <v>45</v>
      </c>
      <c r="AG91" s="2">
        <f>SUMIFS(DataRegularSeason20242025!$AA$3:$AA$1315,DataRegularSeason20242025!$B$3:$B$1315, "&lt;=" &amp; $A91, DataRegularSeason20242025!$D$3:$D$1315, AG$1)+SUMIFS(DataRegularSeason20242025!$AB$3:$AB$1315,DataRegularSeason20242025!$B$3:$B$1315, "&lt;=" &amp; $A91, DataRegularSeason20242025!$E$3:$E$1315, AG$1)</f>
        <v>44</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26</v>
      </c>
      <c r="C92" s="2">
        <f>SUMIFS(DataRegularSeason20242025!$AA$3:$AA$1315,DataRegularSeason20242025!$B$3:$B$1315, "&lt;=" &amp; $A92, DataRegularSeason20242025!$D$3:$D$1315, C$1)+SUMIFS(DataRegularSeason20242025!$AB$3:$AB$1315,DataRegularSeason20242025!$B$3:$B$1315, "&lt;=" &amp; $A92, DataRegularSeason20242025!$E$3:$E$1315, C$1)</f>
        <v>35</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41</v>
      </c>
      <c r="F92" s="2">
        <f>SUMIFS(DataRegularSeason20242025!$AA$3:$AA$1315,DataRegularSeason20242025!$B$3:$B$1315, "&lt;=" &amp; $A92, DataRegularSeason20242025!$D$3:$D$1315, F$1)+SUMIFS(DataRegularSeason20242025!$AB$3:$AB$1315,DataRegularSeason20242025!$B$3:$B$1315, "&lt;=" &amp; $A92, DataRegularSeason20242025!$E$3:$E$1315, F$1)</f>
        <v>29</v>
      </c>
      <c r="G92" s="2">
        <f>SUMIFS(DataRegularSeason20242025!$AA$3:$AA$1315,DataRegularSeason20242025!$B$3:$B$1315, "&lt;=" &amp; $A92, DataRegularSeason20242025!$D$3:$D$1315, G$1)+SUMIFS(DataRegularSeason20242025!$AB$3:$AB$1315,DataRegularSeason20242025!$B$3:$B$1315, "&lt;=" &amp; $A92, DataRegularSeason20242025!$E$3:$E$1315, G$1)</f>
        <v>35</v>
      </c>
      <c r="H92" s="2">
        <f>SUMIFS(DataRegularSeason20242025!$AA$3:$AA$1315,DataRegularSeason20242025!$B$3:$B$1315, "&lt;=" &amp; $A92, DataRegularSeason20242025!$D$3:$D$1315, H$1)+SUMIFS(DataRegularSeason20242025!$AB$3:$AB$1315,DataRegularSeason20242025!$B$3:$B$1315, "&lt;=" &amp; $A92, DataRegularSeason20242025!$E$3:$E$1315, H$1)</f>
        <v>22</v>
      </c>
      <c r="I92" s="2">
        <f>SUMIFS(DataRegularSeason20242025!$AA$3:$AA$1315,DataRegularSeason20242025!$B$3:$B$1315, "&lt;=" &amp; $A92, DataRegularSeason20242025!$D$3:$D$1315, I$1)+SUMIFS(DataRegularSeason20242025!$AB$3:$AB$1315,DataRegularSeason20242025!$B$3:$B$1315, "&lt;=" &amp; $A92, DataRegularSeason20242025!$E$3:$E$1315, I$1)</f>
        <v>36</v>
      </c>
      <c r="J92" s="2">
        <f>SUMIFS(DataRegularSeason20242025!$AA$3:$AA$1315,DataRegularSeason20242025!$B$3:$B$1315, "&lt;=" &amp; $A92, DataRegularSeason20242025!$D$3:$D$1315, J$1)+SUMIFS(DataRegularSeason20242025!$AB$3:$AB$1315,DataRegularSeason20242025!$B$3:$B$1315, "&lt;=" &amp; $A92, DataRegularSeason20242025!$E$3:$E$1315, J$1)</f>
        <v>38</v>
      </c>
      <c r="K92" s="2">
        <f>SUMIFS(DataRegularSeason20242025!$AA$3:$AA$1315,DataRegularSeason20242025!$B$3:$B$1315, "&lt;=" &amp; $A92, DataRegularSeason20242025!$D$3:$D$1315, K$1)+SUMIFS(DataRegularSeason20242025!$AB$3:$AB$1315,DataRegularSeason20242025!$B$3:$B$1315, "&lt;=" &amp; $A92, DataRegularSeason20242025!$E$3:$E$1315, K$1)</f>
        <v>28</v>
      </c>
      <c r="L92" s="2">
        <f>SUMIFS(DataRegularSeason20242025!$AA$3:$AA$1315,DataRegularSeason20242025!$B$3:$B$1315, "&lt;=" &amp; $A92, DataRegularSeason20242025!$D$3:$D$1315, L$1)+SUMIFS(DataRegularSeason20242025!$AB$3:$AB$1315,DataRegularSeason20242025!$B$3:$B$1315, "&lt;=" &amp; $A92, DataRegularSeason20242025!$E$3:$E$1315, L$1)</f>
        <v>38</v>
      </c>
      <c r="M92" s="2">
        <f>SUMIFS(DataRegularSeason20242025!$AA$3:$AA$1315,DataRegularSeason20242025!$B$3:$B$1315, "&lt;=" &amp; $A92, DataRegularSeason20242025!$D$3:$D$1315, M$1)+SUMIFS(DataRegularSeason20242025!$AB$3:$AB$1315,DataRegularSeason20242025!$B$3:$B$1315, "&lt;=" &amp; $A92, DataRegularSeason20242025!$E$3:$E$1315, M$1)</f>
        <v>40</v>
      </c>
      <c r="N92" s="2">
        <f>SUMIFS(DataRegularSeason20242025!$AA$3:$AA$1315,DataRegularSeason20242025!$B$3:$B$1315, "&lt;=" &amp; $A92, DataRegularSeason20242025!$D$3:$D$1315, N$1)+SUMIFS(DataRegularSeason20242025!$AB$3:$AB$1315,DataRegularSeason20242025!$B$3:$B$1315, "&lt;=" &amp; $A92, DataRegularSeason20242025!$E$3:$E$1315, N$1)</f>
        <v>40</v>
      </c>
      <c r="O92" s="2">
        <f>SUMIFS(DataRegularSeason20242025!$AA$3:$AA$1315,DataRegularSeason20242025!$B$3:$B$1315, "&lt;=" &amp; $A92, DataRegularSeason20242025!$D$3:$D$1315, O$1)+SUMIFS(DataRegularSeason20242025!$AB$3:$AB$1315,DataRegularSeason20242025!$B$3:$B$1315, "&lt;=" &amp; $A92, DataRegularSeason20242025!$E$3:$E$1315, O$1)</f>
        <v>44</v>
      </c>
      <c r="P92" s="2">
        <f>SUMIFS(DataRegularSeason20242025!$AA$3:$AA$1315,DataRegularSeason20242025!$B$3:$B$1315, "&lt;=" &amp; $A92, DataRegularSeason20242025!$D$3:$D$1315, P$1)+SUMIFS(DataRegularSeason20242025!$AB$3:$AB$1315,DataRegularSeason20242025!$B$3:$B$1315, "&lt;=" &amp; $A92, DataRegularSeason20242025!$E$3:$E$1315, P$1)</f>
        <v>27</v>
      </c>
      <c r="Q92" s="2">
        <f>SUMIFS(DataRegularSeason20242025!$AA$3:$AA$1315,DataRegularSeason20242025!$B$3:$B$1315, "&lt;=" &amp; $A92, DataRegularSeason20242025!$D$3:$D$1315, Q$1)+SUMIFS(DataRegularSeason20242025!$AB$3:$AB$1315,DataRegularSeason20242025!$B$3:$B$1315, "&lt;=" &amp; $A92, DataRegularSeason20242025!$E$3:$E$1315, Q$1)</f>
        <v>45</v>
      </c>
      <c r="R92" s="2">
        <f>SUMIFS(DataRegularSeason20242025!$AA$3:$AA$1315,DataRegularSeason20242025!$B$3:$B$1315, "&lt;=" &amp; $A92, DataRegularSeason20242025!$D$3:$D$1315, R$1)+SUMIFS(DataRegularSeason20242025!$AB$3:$AB$1315,DataRegularSeason20242025!$B$3:$B$1315, "&lt;=" &amp; $A92, DataRegularSeason20242025!$E$3:$E$1315, R$1)</f>
        <v>22</v>
      </c>
      <c r="S92" s="2">
        <f>SUMIFS(DataRegularSeason20242025!$AA$3:$AA$1315,DataRegularSeason20242025!$B$3:$B$1315, "&lt;=" &amp; $A92, DataRegularSeason20242025!$D$3:$D$1315, S$1)+SUMIFS(DataRegularSeason20242025!$AB$3:$AB$1315,DataRegularSeason20242025!$B$3:$B$1315, "&lt;=" &amp; $A92, DataRegularSeason20242025!$E$3:$E$1315, S$1)</f>
        <v>31</v>
      </c>
      <c r="T92" s="2">
        <f>SUMIFS(DataRegularSeason20242025!$AA$3:$AA$1315,DataRegularSeason20242025!$B$3:$B$1315, "&lt;=" &amp; $A92, DataRegularSeason20242025!$D$3:$D$1315, T$1)+SUMIFS(DataRegularSeason20242025!$AB$3:$AB$1315,DataRegularSeason20242025!$B$3:$B$1315, "&lt;=" &amp; $A92, DataRegularSeason20242025!$E$3:$E$1315, T$1)</f>
        <v>31</v>
      </c>
      <c r="U92" s="2">
        <f>SUMIFS(DataRegularSeason20242025!$AA$3:$AA$1315,DataRegularSeason20242025!$B$3:$B$1315, "&lt;=" &amp; $A92, DataRegularSeason20242025!$D$3:$D$1315, U$1)+SUMIFS(DataRegularSeason20242025!$AB$3:$AB$1315,DataRegularSeason20242025!$B$3:$B$1315, "&lt;=" &amp; $A92, DataRegularSeason20242025!$E$3:$E$1315, U$1)</f>
        <v>34</v>
      </c>
      <c r="V92" s="2">
        <f>SUMIFS(DataRegularSeason20242025!$AA$3:$AA$1315,DataRegularSeason20242025!$B$3:$B$1315, "&lt;=" &amp; $A92, DataRegularSeason20242025!$D$3:$D$1315, V$1)+SUMIFS(DataRegularSeason20242025!$AB$3:$AB$1315,DataRegularSeason20242025!$B$3:$B$1315, "&lt;=" &amp; $A92, DataRegularSeason20242025!$E$3:$E$1315, V$1)</f>
        <v>32</v>
      </c>
      <c r="W92" s="2">
        <f>SUMIFS(DataRegularSeason20242025!$AA$3:$AA$1315,DataRegularSeason20242025!$B$3:$B$1315, "&lt;=" &amp; $A92, DataRegularSeason20242025!$D$3:$D$1315, W$1)+SUMIFS(DataRegularSeason20242025!$AB$3:$AB$1315,DataRegularSeason20242025!$B$3:$B$1315, "&lt;=" &amp; $A92, DataRegularSeason20242025!$E$3:$E$1315, W$1)</f>
        <v>33</v>
      </c>
      <c r="X92" s="2">
        <f>SUMIFS(DataRegularSeason20242025!$AA$3:$AA$1315,DataRegularSeason20242025!$B$3:$B$1315, "&lt;=" &amp; $A92, DataRegularSeason20242025!$D$3:$D$1315, X$1)+SUMIFS(DataRegularSeason20242025!$AB$3:$AB$1315,DataRegularSeason20242025!$B$3:$B$1315, "&lt;=" &amp; $A92, DataRegularSeason20242025!$E$3:$E$1315, X$1)</f>
        <v>32</v>
      </c>
      <c r="Y92" s="2">
        <f>SUMIFS(DataRegularSeason20242025!$AA$3:$AA$1315,DataRegularSeason20242025!$B$3:$B$1315, "&lt;=" &amp; $A92, DataRegularSeason20242025!$D$3:$D$1315, Y$1)+SUMIFS(DataRegularSeason20242025!$AB$3:$AB$1315,DataRegularSeason20242025!$B$3:$B$1315, "&lt;=" &amp; $A92, DataRegularSeason20242025!$E$3:$E$1315, Y$1)</f>
        <v>27</v>
      </c>
      <c r="Z92" s="2">
        <f>SUMIFS(DataRegularSeason20242025!$AA$3:$AA$1315,DataRegularSeason20242025!$B$3:$B$1315, "&lt;=" &amp; $A92, DataRegularSeason20242025!$D$3:$D$1315, Z$1)+SUMIFS(DataRegularSeason20242025!$AB$3:$AB$1315,DataRegularSeason20242025!$B$3:$B$1315, "&lt;=" &amp; $A92, DataRegularSeason20242025!$E$3:$E$1315, Z$1)</f>
        <v>33</v>
      </c>
      <c r="AA92" s="2">
        <f>SUMIFS(DataRegularSeason20242025!$AA$3:$AA$1315,DataRegularSeason20242025!$B$3:$B$1315, "&lt;=" &amp; $A92, DataRegularSeason20242025!$D$3:$D$1315, AA$1)+SUMIFS(DataRegularSeason20242025!$AB$3:$AB$1315,DataRegularSeason20242025!$B$3:$B$1315, "&lt;=" &amp; $A92, DataRegularSeason20242025!$E$3:$E$1315, AA$1)</f>
        <v>36</v>
      </c>
      <c r="AB92" s="2">
        <f>SUMIFS(DataRegularSeason20242025!$AA$3:$AA$1315,DataRegularSeason20242025!$B$3:$B$1315, "&lt;=" &amp; $A92, DataRegularSeason20242025!$D$3:$D$1315, AB$1)+SUMIFS(DataRegularSeason20242025!$AB$3:$AB$1315,DataRegularSeason20242025!$B$3:$B$1315, "&lt;=" &amp; $A92, DataRegularSeason20242025!$E$3:$E$1315, AB$1)</f>
        <v>40</v>
      </c>
      <c r="AC92" s="2">
        <f>SUMIFS(DataRegularSeason20242025!$AA$3:$AA$1315,DataRegularSeason20242025!$B$3:$B$1315, "&lt;=" &amp; $A92, DataRegularSeason20242025!$D$3:$D$1315, AC$1)+SUMIFS(DataRegularSeason20242025!$AB$3:$AB$1315,DataRegularSeason20242025!$B$3:$B$1315, "&lt;=" &amp; $A92, DataRegularSeason20242025!$E$3:$E$1315, AC$1)</f>
        <v>33</v>
      </c>
      <c r="AD92" s="2">
        <f>SUMIFS(DataRegularSeason20242025!$AA$3:$AA$1315,DataRegularSeason20242025!$B$3:$B$1315, "&lt;=" &amp; $A92, DataRegularSeason20242025!$D$3:$D$1315, AD$1)+SUMIFS(DataRegularSeason20242025!$AB$3:$AB$1315,DataRegularSeason20242025!$B$3:$B$1315, "&lt;=" &amp; $A92, DataRegularSeason20242025!$E$3:$E$1315, AD$1)</f>
        <v>37</v>
      </c>
      <c r="AE92" s="2">
        <f>SUMIFS(DataRegularSeason20242025!$AA$3:$AA$1315,DataRegularSeason20242025!$B$3:$B$1315, "&lt;=" &amp; $A92, DataRegularSeason20242025!$D$3:$D$1315, AE$1)+SUMIFS(DataRegularSeason20242025!$AB$3:$AB$1315,DataRegularSeason20242025!$B$3:$B$1315, "&lt;=" &amp; $A92, DataRegularSeason20242025!$E$3:$E$1315, AE$1)</f>
        <v>43</v>
      </c>
      <c r="AF92" s="2">
        <f>SUMIFS(DataRegularSeason20242025!$AA$3:$AA$1315,DataRegularSeason20242025!$B$3:$B$1315, "&lt;=" &amp; $A92, DataRegularSeason20242025!$D$3:$D$1315, AF$1)+SUMIFS(DataRegularSeason20242025!$AB$3:$AB$1315,DataRegularSeason20242025!$B$3:$B$1315, "&lt;=" &amp; $A92, DataRegularSeason20242025!$E$3:$E$1315, AF$1)</f>
        <v>45</v>
      </c>
      <c r="AG92" s="2">
        <f>SUMIFS(DataRegularSeason20242025!$AA$3:$AA$1315,DataRegularSeason20242025!$B$3:$B$1315, "&lt;=" &amp; $A92, DataRegularSeason20242025!$D$3:$D$1315, AG$1)+SUMIFS(DataRegularSeason20242025!$AB$3:$AB$1315,DataRegularSeason20242025!$B$3:$B$1315, "&lt;=" &amp; $A92, DataRegularSeason20242025!$E$3:$E$1315, AG$1)</f>
        <v>44</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26</v>
      </c>
      <c r="C93" s="2">
        <f>SUMIFS(DataRegularSeason20242025!$AA$3:$AA$1315,DataRegularSeason20242025!$B$3:$B$1315, "&lt;=" &amp; $A93, DataRegularSeason20242025!$D$3:$D$1315, C$1)+SUMIFS(DataRegularSeason20242025!$AB$3:$AB$1315,DataRegularSeason20242025!$B$3:$B$1315, "&lt;=" &amp; $A93, DataRegularSeason20242025!$E$3:$E$1315, C$1)</f>
        <v>35</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41</v>
      </c>
      <c r="F93" s="2">
        <f>SUMIFS(DataRegularSeason20242025!$AA$3:$AA$1315,DataRegularSeason20242025!$B$3:$B$1315, "&lt;=" &amp; $A93, DataRegularSeason20242025!$D$3:$D$1315, F$1)+SUMIFS(DataRegularSeason20242025!$AB$3:$AB$1315,DataRegularSeason20242025!$B$3:$B$1315, "&lt;=" &amp; $A93, DataRegularSeason20242025!$E$3:$E$1315, F$1)</f>
        <v>29</v>
      </c>
      <c r="G93" s="2">
        <f>SUMIFS(DataRegularSeason20242025!$AA$3:$AA$1315,DataRegularSeason20242025!$B$3:$B$1315, "&lt;=" &amp; $A93, DataRegularSeason20242025!$D$3:$D$1315, G$1)+SUMIFS(DataRegularSeason20242025!$AB$3:$AB$1315,DataRegularSeason20242025!$B$3:$B$1315, "&lt;=" &amp; $A93, DataRegularSeason20242025!$E$3:$E$1315, G$1)</f>
        <v>35</v>
      </c>
      <c r="H93" s="2">
        <f>SUMIFS(DataRegularSeason20242025!$AA$3:$AA$1315,DataRegularSeason20242025!$B$3:$B$1315, "&lt;=" &amp; $A93, DataRegularSeason20242025!$D$3:$D$1315, H$1)+SUMIFS(DataRegularSeason20242025!$AB$3:$AB$1315,DataRegularSeason20242025!$B$3:$B$1315, "&lt;=" &amp; $A93, DataRegularSeason20242025!$E$3:$E$1315, H$1)</f>
        <v>22</v>
      </c>
      <c r="I93" s="2">
        <f>SUMIFS(DataRegularSeason20242025!$AA$3:$AA$1315,DataRegularSeason20242025!$B$3:$B$1315, "&lt;=" &amp; $A93, DataRegularSeason20242025!$D$3:$D$1315, I$1)+SUMIFS(DataRegularSeason20242025!$AB$3:$AB$1315,DataRegularSeason20242025!$B$3:$B$1315, "&lt;=" &amp; $A93, DataRegularSeason20242025!$E$3:$E$1315, I$1)</f>
        <v>36</v>
      </c>
      <c r="J93" s="2">
        <f>SUMIFS(DataRegularSeason20242025!$AA$3:$AA$1315,DataRegularSeason20242025!$B$3:$B$1315, "&lt;=" &amp; $A93, DataRegularSeason20242025!$D$3:$D$1315, J$1)+SUMIFS(DataRegularSeason20242025!$AB$3:$AB$1315,DataRegularSeason20242025!$B$3:$B$1315, "&lt;=" &amp; $A93, DataRegularSeason20242025!$E$3:$E$1315, J$1)</f>
        <v>38</v>
      </c>
      <c r="K93" s="2">
        <f>SUMIFS(DataRegularSeason20242025!$AA$3:$AA$1315,DataRegularSeason20242025!$B$3:$B$1315, "&lt;=" &amp; $A93, DataRegularSeason20242025!$D$3:$D$1315, K$1)+SUMIFS(DataRegularSeason20242025!$AB$3:$AB$1315,DataRegularSeason20242025!$B$3:$B$1315, "&lt;=" &amp; $A93, DataRegularSeason20242025!$E$3:$E$1315, K$1)</f>
        <v>28</v>
      </c>
      <c r="L93" s="2">
        <f>SUMIFS(DataRegularSeason20242025!$AA$3:$AA$1315,DataRegularSeason20242025!$B$3:$B$1315, "&lt;=" &amp; $A93, DataRegularSeason20242025!$D$3:$D$1315, L$1)+SUMIFS(DataRegularSeason20242025!$AB$3:$AB$1315,DataRegularSeason20242025!$B$3:$B$1315, "&lt;=" &amp; $A93, DataRegularSeason20242025!$E$3:$E$1315, L$1)</f>
        <v>38</v>
      </c>
      <c r="M93" s="2">
        <f>SUMIFS(DataRegularSeason20242025!$AA$3:$AA$1315,DataRegularSeason20242025!$B$3:$B$1315, "&lt;=" &amp; $A93, DataRegularSeason20242025!$D$3:$D$1315, M$1)+SUMIFS(DataRegularSeason20242025!$AB$3:$AB$1315,DataRegularSeason20242025!$B$3:$B$1315, "&lt;=" &amp; $A93, DataRegularSeason20242025!$E$3:$E$1315, M$1)</f>
        <v>40</v>
      </c>
      <c r="N93" s="2">
        <f>SUMIFS(DataRegularSeason20242025!$AA$3:$AA$1315,DataRegularSeason20242025!$B$3:$B$1315, "&lt;=" &amp; $A93, DataRegularSeason20242025!$D$3:$D$1315, N$1)+SUMIFS(DataRegularSeason20242025!$AB$3:$AB$1315,DataRegularSeason20242025!$B$3:$B$1315, "&lt;=" &amp; $A93, DataRegularSeason20242025!$E$3:$E$1315, N$1)</f>
        <v>40</v>
      </c>
      <c r="O93" s="2">
        <f>SUMIFS(DataRegularSeason20242025!$AA$3:$AA$1315,DataRegularSeason20242025!$B$3:$B$1315, "&lt;=" &amp; $A93, DataRegularSeason20242025!$D$3:$D$1315, O$1)+SUMIFS(DataRegularSeason20242025!$AB$3:$AB$1315,DataRegularSeason20242025!$B$3:$B$1315, "&lt;=" &amp; $A93, DataRegularSeason20242025!$E$3:$E$1315, O$1)</f>
        <v>44</v>
      </c>
      <c r="P93" s="2">
        <f>SUMIFS(DataRegularSeason20242025!$AA$3:$AA$1315,DataRegularSeason20242025!$B$3:$B$1315, "&lt;=" &amp; $A93, DataRegularSeason20242025!$D$3:$D$1315, P$1)+SUMIFS(DataRegularSeason20242025!$AB$3:$AB$1315,DataRegularSeason20242025!$B$3:$B$1315, "&lt;=" &amp; $A93, DataRegularSeason20242025!$E$3:$E$1315, P$1)</f>
        <v>27</v>
      </c>
      <c r="Q93" s="2">
        <f>SUMIFS(DataRegularSeason20242025!$AA$3:$AA$1315,DataRegularSeason20242025!$B$3:$B$1315, "&lt;=" &amp; $A93, DataRegularSeason20242025!$D$3:$D$1315, Q$1)+SUMIFS(DataRegularSeason20242025!$AB$3:$AB$1315,DataRegularSeason20242025!$B$3:$B$1315, "&lt;=" &amp; $A93, DataRegularSeason20242025!$E$3:$E$1315, Q$1)</f>
        <v>45</v>
      </c>
      <c r="R93" s="2">
        <f>SUMIFS(DataRegularSeason20242025!$AA$3:$AA$1315,DataRegularSeason20242025!$B$3:$B$1315, "&lt;=" &amp; $A93, DataRegularSeason20242025!$D$3:$D$1315, R$1)+SUMIFS(DataRegularSeason20242025!$AB$3:$AB$1315,DataRegularSeason20242025!$B$3:$B$1315, "&lt;=" &amp; $A93, DataRegularSeason20242025!$E$3:$E$1315, R$1)</f>
        <v>22</v>
      </c>
      <c r="S93" s="2">
        <f>SUMIFS(DataRegularSeason20242025!$AA$3:$AA$1315,DataRegularSeason20242025!$B$3:$B$1315, "&lt;=" &amp; $A93, DataRegularSeason20242025!$D$3:$D$1315, S$1)+SUMIFS(DataRegularSeason20242025!$AB$3:$AB$1315,DataRegularSeason20242025!$B$3:$B$1315, "&lt;=" &amp; $A93, DataRegularSeason20242025!$E$3:$E$1315, S$1)</f>
        <v>31</v>
      </c>
      <c r="T93" s="2">
        <f>SUMIFS(DataRegularSeason20242025!$AA$3:$AA$1315,DataRegularSeason20242025!$B$3:$B$1315, "&lt;=" &amp; $A93, DataRegularSeason20242025!$D$3:$D$1315, T$1)+SUMIFS(DataRegularSeason20242025!$AB$3:$AB$1315,DataRegularSeason20242025!$B$3:$B$1315, "&lt;=" &amp; $A93, DataRegularSeason20242025!$E$3:$E$1315, T$1)</f>
        <v>31</v>
      </c>
      <c r="U93" s="2">
        <f>SUMIFS(DataRegularSeason20242025!$AA$3:$AA$1315,DataRegularSeason20242025!$B$3:$B$1315, "&lt;=" &amp; $A93, DataRegularSeason20242025!$D$3:$D$1315, U$1)+SUMIFS(DataRegularSeason20242025!$AB$3:$AB$1315,DataRegularSeason20242025!$B$3:$B$1315, "&lt;=" &amp; $A93, DataRegularSeason20242025!$E$3:$E$1315, U$1)</f>
        <v>34</v>
      </c>
      <c r="V93" s="2">
        <f>SUMIFS(DataRegularSeason20242025!$AA$3:$AA$1315,DataRegularSeason20242025!$B$3:$B$1315, "&lt;=" &amp; $A93, DataRegularSeason20242025!$D$3:$D$1315, V$1)+SUMIFS(DataRegularSeason20242025!$AB$3:$AB$1315,DataRegularSeason20242025!$B$3:$B$1315, "&lt;=" &amp; $A93, DataRegularSeason20242025!$E$3:$E$1315, V$1)</f>
        <v>32</v>
      </c>
      <c r="W93" s="2">
        <f>SUMIFS(DataRegularSeason20242025!$AA$3:$AA$1315,DataRegularSeason20242025!$B$3:$B$1315, "&lt;=" &amp; $A93, DataRegularSeason20242025!$D$3:$D$1315, W$1)+SUMIFS(DataRegularSeason20242025!$AB$3:$AB$1315,DataRegularSeason20242025!$B$3:$B$1315, "&lt;=" &amp; $A93, DataRegularSeason20242025!$E$3:$E$1315, W$1)</f>
        <v>33</v>
      </c>
      <c r="X93" s="2">
        <f>SUMIFS(DataRegularSeason20242025!$AA$3:$AA$1315,DataRegularSeason20242025!$B$3:$B$1315, "&lt;=" &amp; $A93, DataRegularSeason20242025!$D$3:$D$1315, X$1)+SUMIFS(DataRegularSeason20242025!$AB$3:$AB$1315,DataRegularSeason20242025!$B$3:$B$1315, "&lt;=" &amp; $A93, DataRegularSeason20242025!$E$3:$E$1315, X$1)</f>
        <v>32</v>
      </c>
      <c r="Y93" s="2">
        <f>SUMIFS(DataRegularSeason20242025!$AA$3:$AA$1315,DataRegularSeason20242025!$B$3:$B$1315, "&lt;=" &amp; $A93, DataRegularSeason20242025!$D$3:$D$1315, Y$1)+SUMIFS(DataRegularSeason20242025!$AB$3:$AB$1315,DataRegularSeason20242025!$B$3:$B$1315, "&lt;=" &amp; $A93, DataRegularSeason20242025!$E$3:$E$1315, Y$1)</f>
        <v>27</v>
      </c>
      <c r="Z93" s="2">
        <f>SUMIFS(DataRegularSeason20242025!$AA$3:$AA$1315,DataRegularSeason20242025!$B$3:$B$1315, "&lt;=" &amp; $A93, DataRegularSeason20242025!$D$3:$D$1315, Z$1)+SUMIFS(DataRegularSeason20242025!$AB$3:$AB$1315,DataRegularSeason20242025!$B$3:$B$1315, "&lt;=" &amp; $A93, DataRegularSeason20242025!$E$3:$E$1315, Z$1)</f>
        <v>33</v>
      </c>
      <c r="AA93" s="2">
        <f>SUMIFS(DataRegularSeason20242025!$AA$3:$AA$1315,DataRegularSeason20242025!$B$3:$B$1315, "&lt;=" &amp; $A93, DataRegularSeason20242025!$D$3:$D$1315, AA$1)+SUMIFS(DataRegularSeason20242025!$AB$3:$AB$1315,DataRegularSeason20242025!$B$3:$B$1315, "&lt;=" &amp; $A93, DataRegularSeason20242025!$E$3:$E$1315, AA$1)</f>
        <v>36</v>
      </c>
      <c r="AB93" s="2">
        <f>SUMIFS(DataRegularSeason20242025!$AA$3:$AA$1315,DataRegularSeason20242025!$B$3:$B$1315, "&lt;=" &amp; $A93, DataRegularSeason20242025!$D$3:$D$1315, AB$1)+SUMIFS(DataRegularSeason20242025!$AB$3:$AB$1315,DataRegularSeason20242025!$B$3:$B$1315, "&lt;=" &amp; $A93, DataRegularSeason20242025!$E$3:$E$1315, AB$1)</f>
        <v>40</v>
      </c>
      <c r="AC93" s="2">
        <f>SUMIFS(DataRegularSeason20242025!$AA$3:$AA$1315,DataRegularSeason20242025!$B$3:$B$1315, "&lt;=" &amp; $A93, DataRegularSeason20242025!$D$3:$D$1315, AC$1)+SUMIFS(DataRegularSeason20242025!$AB$3:$AB$1315,DataRegularSeason20242025!$B$3:$B$1315, "&lt;=" &amp; $A93, DataRegularSeason20242025!$E$3:$E$1315, AC$1)</f>
        <v>33</v>
      </c>
      <c r="AD93" s="2">
        <f>SUMIFS(DataRegularSeason20242025!$AA$3:$AA$1315,DataRegularSeason20242025!$B$3:$B$1315, "&lt;=" &amp; $A93, DataRegularSeason20242025!$D$3:$D$1315, AD$1)+SUMIFS(DataRegularSeason20242025!$AB$3:$AB$1315,DataRegularSeason20242025!$B$3:$B$1315, "&lt;=" &amp; $A93, DataRegularSeason20242025!$E$3:$E$1315, AD$1)</f>
        <v>37</v>
      </c>
      <c r="AE93" s="2">
        <f>SUMIFS(DataRegularSeason20242025!$AA$3:$AA$1315,DataRegularSeason20242025!$B$3:$B$1315, "&lt;=" &amp; $A93, DataRegularSeason20242025!$D$3:$D$1315, AE$1)+SUMIFS(DataRegularSeason20242025!$AB$3:$AB$1315,DataRegularSeason20242025!$B$3:$B$1315, "&lt;=" &amp; $A93, DataRegularSeason20242025!$E$3:$E$1315, AE$1)</f>
        <v>43</v>
      </c>
      <c r="AF93" s="2">
        <f>SUMIFS(DataRegularSeason20242025!$AA$3:$AA$1315,DataRegularSeason20242025!$B$3:$B$1315, "&lt;=" &amp; $A93, DataRegularSeason20242025!$D$3:$D$1315, AF$1)+SUMIFS(DataRegularSeason20242025!$AB$3:$AB$1315,DataRegularSeason20242025!$B$3:$B$1315, "&lt;=" &amp; $A93, DataRegularSeason20242025!$E$3:$E$1315, AF$1)</f>
        <v>45</v>
      </c>
      <c r="AG93" s="2">
        <f>SUMIFS(DataRegularSeason20242025!$AA$3:$AA$1315,DataRegularSeason20242025!$B$3:$B$1315, "&lt;=" &amp; $A93, DataRegularSeason20242025!$D$3:$D$1315, AG$1)+SUMIFS(DataRegularSeason20242025!$AB$3:$AB$1315,DataRegularSeason20242025!$B$3:$B$1315, "&lt;=" &amp; $A93, DataRegularSeason20242025!$E$3:$E$1315, AG$1)</f>
        <v>44</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26</v>
      </c>
      <c r="C94" s="2">
        <f>SUMIFS(DataRegularSeason20242025!$AA$3:$AA$1315,DataRegularSeason20242025!$B$3:$B$1315, "&lt;=" &amp; $A94, DataRegularSeason20242025!$D$3:$D$1315, C$1)+SUMIFS(DataRegularSeason20242025!$AB$3:$AB$1315,DataRegularSeason20242025!$B$3:$B$1315, "&lt;=" &amp; $A94, DataRegularSeason20242025!$E$3:$E$1315, C$1)</f>
        <v>35</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41</v>
      </c>
      <c r="F94" s="2">
        <f>SUMIFS(DataRegularSeason20242025!$AA$3:$AA$1315,DataRegularSeason20242025!$B$3:$B$1315, "&lt;=" &amp; $A94, DataRegularSeason20242025!$D$3:$D$1315, F$1)+SUMIFS(DataRegularSeason20242025!$AB$3:$AB$1315,DataRegularSeason20242025!$B$3:$B$1315, "&lt;=" &amp; $A94, DataRegularSeason20242025!$E$3:$E$1315, F$1)</f>
        <v>29</v>
      </c>
      <c r="G94" s="2">
        <f>SUMIFS(DataRegularSeason20242025!$AA$3:$AA$1315,DataRegularSeason20242025!$B$3:$B$1315, "&lt;=" &amp; $A94, DataRegularSeason20242025!$D$3:$D$1315, G$1)+SUMIFS(DataRegularSeason20242025!$AB$3:$AB$1315,DataRegularSeason20242025!$B$3:$B$1315, "&lt;=" &amp; $A94, DataRegularSeason20242025!$E$3:$E$1315, G$1)</f>
        <v>35</v>
      </c>
      <c r="H94" s="2">
        <f>SUMIFS(DataRegularSeason20242025!$AA$3:$AA$1315,DataRegularSeason20242025!$B$3:$B$1315, "&lt;=" &amp; $A94, DataRegularSeason20242025!$D$3:$D$1315, H$1)+SUMIFS(DataRegularSeason20242025!$AB$3:$AB$1315,DataRegularSeason20242025!$B$3:$B$1315, "&lt;=" &amp; $A94, DataRegularSeason20242025!$E$3:$E$1315, H$1)</f>
        <v>22</v>
      </c>
      <c r="I94" s="2">
        <f>SUMIFS(DataRegularSeason20242025!$AA$3:$AA$1315,DataRegularSeason20242025!$B$3:$B$1315, "&lt;=" &amp; $A94, DataRegularSeason20242025!$D$3:$D$1315, I$1)+SUMIFS(DataRegularSeason20242025!$AB$3:$AB$1315,DataRegularSeason20242025!$B$3:$B$1315, "&lt;=" &amp; $A94, DataRegularSeason20242025!$E$3:$E$1315, I$1)</f>
        <v>36</v>
      </c>
      <c r="J94" s="2">
        <f>SUMIFS(DataRegularSeason20242025!$AA$3:$AA$1315,DataRegularSeason20242025!$B$3:$B$1315, "&lt;=" &amp; $A94, DataRegularSeason20242025!$D$3:$D$1315, J$1)+SUMIFS(DataRegularSeason20242025!$AB$3:$AB$1315,DataRegularSeason20242025!$B$3:$B$1315, "&lt;=" &amp; $A94, DataRegularSeason20242025!$E$3:$E$1315, J$1)</f>
        <v>38</v>
      </c>
      <c r="K94" s="2">
        <f>SUMIFS(DataRegularSeason20242025!$AA$3:$AA$1315,DataRegularSeason20242025!$B$3:$B$1315, "&lt;=" &amp; $A94, DataRegularSeason20242025!$D$3:$D$1315, K$1)+SUMIFS(DataRegularSeason20242025!$AB$3:$AB$1315,DataRegularSeason20242025!$B$3:$B$1315, "&lt;=" &amp; $A94, DataRegularSeason20242025!$E$3:$E$1315, K$1)</f>
        <v>28</v>
      </c>
      <c r="L94" s="2">
        <f>SUMIFS(DataRegularSeason20242025!$AA$3:$AA$1315,DataRegularSeason20242025!$B$3:$B$1315, "&lt;=" &amp; $A94, DataRegularSeason20242025!$D$3:$D$1315, L$1)+SUMIFS(DataRegularSeason20242025!$AB$3:$AB$1315,DataRegularSeason20242025!$B$3:$B$1315, "&lt;=" &amp; $A94, DataRegularSeason20242025!$E$3:$E$1315, L$1)</f>
        <v>38</v>
      </c>
      <c r="M94" s="2">
        <f>SUMIFS(DataRegularSeason20242025!$AA$3:$AA$1315,DataRegularSeason20242025!$B$3:$B$1315, "&lt;=" &amp; $A94, DataRegularSeason20242025!$D$3:$D$1315, M$1)+SUMIFS(DataRegularSeason20242025!$AB$3:$AB$1315,DataRegularSeason20242025!$B$3:$B$1315, "&lt;=" &amp; $A94, DataRegularSeason20242025!$E$3:$E$1315, M$1)</f>
        <v>40</v>
      </c>
      <c r="N94" s="2">
        <f>SUMIFS(DataRegularSeason20242025!$AA$3:$AA$1315,DataRegularSeason20242025!$B$3:$B$1315, "&lt;=" &amp; $A94, DataRegularSeason20242025!$D$3:$D$1315, N$1)+SUMIFS(DataRegularSeason20242025!$AB$3:$AB$1315,DataRegularSeason20242025!$B$3:$B$1315, "&lt;=" &amp; $A94, DataRegularSeason20242025!$E$3:$E$1315, N$1)</f>
        <v>40</v>
      </c>
      <c r="O94" s="2">
        <f>SUMIFS(DataRegularSeason20242025!$AA$3:$AA$1315,DataRegularSeason20242025!$B$3:$B$1315, "&lt;=" &amp; $A94, DataRegularSeason20242025!$D$3:$D$1315, O$1)+SUMIFS(DataRegularSeason20242025!$AB$3:$AB$1315,DataRegularSeason20242025!$B$3:$B$1315, "&lt;=" &amp; $A94, DataRegularSeason20242025!$E$3:$E$1315, O$1)</f>
        <v>44</v>
      </c>
      <c r="P94" s="2">
        <f>SUMIFS(DataRegularSeason20242025!$AA$3:$AA$1315,DataRegularSeason20242025!$B$3:$B$1315, "&lt;=" &amp; $A94, DataRegularSeason20242025!$D$3:$D$1315, P$1)+SUMIFS(DataRegularSeason20242025!$AB$3:$AB$1315,DataRegularSeason20242025!$B$3:$B$1315, "&lt;=" &amp; $A94, DataRegularSeason20242025!$E$3:$E$1315, P$1)</f>
        <v>27</v>
      </c>
      <c r="Q94" s="2">
        <f>SUMIFS(DataRegularSeason20242025!$AA$3:$AA$1315,DataRegularSeason20242025!$B$3:$B$1315, "&lt;=" &amp; $A94, DataRegularSeason20242025!$D$3:$D$1315, Q$1)+SUMIFS(DataRegularSeason20242025!$AB$3:$AB$1315,DataRegularSeason20242025!$B$3:$B$1315, "&lt;=" &amp; $A94, DataRegularSeason20242025!$E$3:$E$1315, Q$1)</f>
        <v>45</v>
      </c>
      <c r="R94" s="2">
        <f>SUMIFS(DataRegularSeason20242025!$AA$3:$AA$1315,DataRegularSeason20242025!$B$3:$B$1315, "&lt;=" &amp; $A94, DataRegularSeason20242025!$D$3:$D$1315, R$1)+SUMIFS(DataRegularSeason20242025!$AB$3:$AB$1315,DataRegularSeason20242025!$B$3:$B$1315, "&lt;=" &amp; $A94, DataRegularSeason20242025!$E$3:$E$1315, R$1)</f>
        <v>22</v>
      </c>
      <c r="S94" s="2">
        <f>SUMIFS(DataRegularSeason20242025!$AA$3:$AA$1315,DataRegularSeason20242025!$B$3:$B$1315, "&lt;=" &amp; $A94, DataRegularSeason20242025!$D$3:$D$1315, S$1)+SUMIFS(DataRegularSeason20242025!$AB$3:$AB$1315,DataRegularSeason20242025!$B$3:$B$1315, "&lt;=" &amp; $A94, DataRegularSeason20242025!$E$3:$E$1315, S$1)</f>
        <v>31</v>
      </c>
      <c r="T94" s="2">
        <f>SUMIFS(DataRegularSeason20242025!$AA$3:$AA$1315,DataRegularSeason20242025!$B$3:$B$1315, "&lt;=" &amp; $A94, DataRegularSeason20242025!$D$3:$D$1315, T$1)+SUMIFS(DataRegularSeason20242025!$AB$3:$AB$1315,DataRegularSeason20242025!$B$3:$B$1315, "&lt;=" &amp; $A94, DataRegularSeason20242025!$E$3:$E$1315, T$1)</f>
        <v>31</v>
      </c>
      <c r="U94" s="2">
        <f>SUMIFS(DataRegularSeason20242025!$AA$3:$AA$1315,DataRegularSeason20242025!$B$3:$B$1315, "&lt;=" &amp; $A94, DataRegularSeason20242025!$D$3:$D$1315, U$1)+SUMIFS(DataRegularSeason20242025!$AB$3:$AB$1315,DataRegularSeason20242025!$B$3:$B$1315, "&lt;=" &amp; $A94, DataRegularSeason20242025!$E$3:$E$1315, U$1)</f>
        <v>34</v>
      </c>
      <c r="V94" s="2">
        <f>SUMIFS(DataRegularSeason20242025!$AA$3:$AA$1315,DataRegularSeason20242025!$B$3:$B$1315, "&lt;=" &amp; $A94, DataRegularSeason20242025!$D$3:$D$1315, V$1)+SUMIFS(DataRegularSeason20242025!$AB$3:$AB$1315,DataRegularSeason20242025!$B$3:$B$1315, "&lt;=" &amp; $A94, DataRegularSeason20242025!$E$3:$E$1315, V$1)</f>
        <v>32</v>
      </c>
      <c r="W94" s="2">
        <f>SUMIFS(DataRegularSeason20242025!$AA$3:$AA$1315,DataRegularSeason20242025!$B$3:$B$1315, "&lt;=" &amp; $A94, DataRegularSeason20242025!$D$3:$D$1315, W$1)+SUMIFS(DataRegularSeason20242025!$AB$3:$AB$1315,DataRegularSeason20242025!$B$3:$B$1315, "&lt;=" &amp; $A94, DataRegularSeason20242025!$E$3:$E$1315, W$1)</f>
        <v>33</v>
      </c>
      <c r="X94" s="2">
        <f>SUMIFS(DataRegularSeason20242025!$AA$3:$AA$1315,DataRegularSeason20242025!$B$3:$B$1315, "&lt;=" &amp; $A94, DataRegularSeason20242025!$D$3:$D$1315, X$1)+SUMIFS(DataRegularSeason20242025!$AB$3:$AB$1315,DataRegularSeason20242025!$B$3:$B$1315, "&lt;=" &amp; $A94, DataRegularSeason20242025!$E$3:$E$1315, X$1)</f>
        <v>32</v>
      </c>
      <c r="Y94" s="2">
        <f>SUMIFS(DataRegularSeason20242025!$AA$3:$AA$1315,DataRegularSeason20242025!$B$3:$B$1315, "&lt;=" &amp; $A94, DataRegularSeason20242025!$D$3:$D$1315, Y$1)+SUMIFS(DataRegularSeason20242025!$AB$3:$AB$1315,DataRegularSeason20242025!$B$3:$B$1315, "&lt;=" &amp; $A94, DataRegularSeason20242025!$E$3:$E$1315, Y$1)</f>
        <v>27</v>
      </c>
      <c r="Z94" s="2">
        <f>SUMIFS(DataRegularSeason20242025!$AA$3:$AA$1315,DataRegularSeason20242025!$B$3:$B$1315, "&lt;=" &amp; $A94, DataRegularSeason20242025!$D$3:$D$1315, Z$1)+SUMIFS(DataRegularSeason20242025!$AB$3:$AB$1315,DataRegularSeason20242025!$B$3:$B$1315, "&lt;=" &amp; $A94, DataRegularSeason20242025!$E$3:$E$1315, Z$1)</f>
        <v>33</v>
      </c>
      <c r="AA94" s="2">
        <f>SUMIFS(DataRegularSeason20242025!$AA$3:$AA$1315,DataRegularSeason20242025!$B$3:$B$1315, "&lt;=" &amp; $A94, DataRegularSeason20242025!$D$3:$D$1315, AA$1)+SUMIFS(DataRegularSeason20242025!$AB$3:$AB$1315,DataRegularSeason20242025!$B$3:$B$1315, "&lt;=" &amp; $A94, DataRegularSeason20242025!$E$3:$E$1315, AA$1)</f>
        <v>36</v>
      </c>
      <c r="AB94" s="2">
        <f>SUMIFS(DataRegularSeason20242025!$AA$3:$AA$1315,DataRegularSeason20242025!$B$3:$B$1315, "&lt;=" &amp; $A94, DataRegularSeason20242025!$D$3:$D$1315, AB$1)+SUMIFS(DataRegularSeason20242025!$AB$3:$AB$1315,DataRegularSeason20242025!$B$3:$B$1315, "&lt;=" &amp; $A94, DataRegularSeason20242025!$E$3:$E$1315, AB$1)</f>
        <v>40</v>
      </c>
      <c r="AC94" s="2">
        <f>SUMIFS(DataRegularSeason20242025!$AA$3:$AA$1315,DataRegularSeason20242025!$B$3:$B$1315, "&lt;=" &amp; $A94, DataRegularSeason20242025!$D$3:$D$1315, AC$1)+SUMIFS(DataRegularSeason20242025!$AB$3:$AB$1315,DataRegularSeason20242025!$B$3:$B$1315, "&lt;=" &amp; $A94, DataRegularSeason20242025!$E$3:$E$1315, AC$1)</f>
        <v>33</v>
      </c>
      <c r="AD94" s="2">
        <f>SUMIFS(DataRegularSeason20242025!$AA$3:$AA$1315,DataRegularSeason20242025!$B$3:$B$1315, "&lt;=" &amp; $A94, DataRegularSeason20242025!$D$3:$D$1315, AD$1)+SUMIFS(DataRegularSeason20242025!$AB$3:$AB$1315,DataRegularSeason20242025!$B$3:$B$1315, "&lt;=" &amp; $A94, DataRegularSeason20242025!$E$3:$E$1315, AD$1)</f>
        <v>37</v>
      </c>
      <c r="AE94" s="2">
        <f>SUMIFS(DataRegularSeason20242025!$AA$3:$AA$1315,DataRegularSeason20242025!$B$3:$B$1315, "&lt;=" &amp; $A94, DataRegularSeason20242025!$D$3:$D$1315, AE$1)+SUMIFS(DataRegularSeason20242025!$AB$3:$AB$1315,DataRegularSeason20242025!$B$3:$B$1315, "&lt;=" &amp; $A94, DataRegularSeason20242025!$E$3:$E$1315, AE$1)</f>
        <v>43</v>
      </c>
      <c r="AF94" s="2">
        <f>SUMIFS(DataRegularSeason20242025!$AA$3:$AA$1315,DataRegularSeason20242025!$B$3:$B$1315, "&lt;=" &amp; $A94, DataRegularSeason20242025!$D$3:$D$1315, AF$1)+SUMIFS(DataRegularSeason20242025!$AB$3:$AB$1315,DataRegularSeason20242025!$B$3:$B$1315, "&lt;=" &amp; $A94, DataRegularSeason20242025!$E$3:$E$1315, AF$1)</f>
        <v>45</v>
      </c>
      <c r="AG94" s="2">
        <f>SUMIFS(DataRegularSeason20242025!$AA$3:$AA$1315,DataRegularSeason20242025!$B$3:$B$1315, "&lt;=" &amp; $A94, DataRegularSeason20242025!$D$3:$D$1315, AG$1)+SUMIFS(DataRegularSeason20242025!$AB$3:$AB$1315,DataRegularSeason20242025!$B$3:$B$1315, "&lt;=" &amp; $A94, DataRegularSeason20242025!$E$3:$E$1315, AG$1)</f>
        <v>44</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26</v>
      </c>
      <c r="C95" s="2">
        <f>SUMIFS(DataRegularSeason20242025!$AA$3:$AA$1315,DataRegularSeason20242025!$B$3:$B$1315, "&lt;=" &amp; $A95, DataRegularSeason20242025!$D$3:$D$1315, C$1)+SUMIFS(DataRegularSeason20242025!$AB$3:$AB$1315,DataRegularSeason20242025!$B$3:$B$1315, "&lt;=" &amp; $A95, DataRegularSeason20242025!$E$3:$E$1315, C$1)</f>
        <v>35</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41</v>
      </c>
      <c r="F95" s="2">
        <f>SUMIFS(DataRegularSeason20242025!$AA$3:$AA$1315,DataRegularSeason20242025!$B$3:$B$1315, "&lt;=" &amp; $A95, DataRegularSeason20242025!$D$3:$D$1315, F$1)+SUMIFS(DataRegularSeason20242025!$AB$3:$AB$1315,DataRegularSeason20242025!$B$3:$B$1315, "&lt;=" &amp; $A95, DataRegularSeason20242025!$E$3:$E$1315, F$1)</f>
        <v>29</v>
      </c>
      <c r="G95" s="2">
        <f>SUMIFS(DataRegularSeason20242025!$AA$3:$AA$1315,DataRegularSeason20242025!$B$3:$B$1315, "&lt;=" &amp; $A95, DataRegularSeason20242025!$D$3:$D$1315, G$1)+SUMIFS(DataRegularSeason20242025!$AB$3:$AB$1315,DataRegularSeason20242025!$B$3:$B$1315, "&lt;=" &amp; $A95, DataRegularSeason20242025!$E$3:$E$1315, G$1)</f>
        <v>35</v>
      </c>
      <c r="H95" s="2">
        <f>SUMIFS(DataRegularSeason20242025!$AA$3:$AA$1315,DataRegularSeason20242025!$B$3:$B$1315, "&lt;=" &amp; $A95, DataRegularSeason20242025!$D$3:$D$1315, H$1)+SUMIFS(DataRegularSeason20242025!$AB$3:$AB$1315,DataRegularSeason20242025!$B$3:$B$1315, "&lt;=" &amp; $A95, DataRegularSeason20242025!$E$3:$E$1315, H$1)</f>
        <v>22</v>
      </c>
      <c r="I95" s="2">
        <f>SUMIFS(DataRegularSeason20242025!$AA$3:$AA$1315,DataRegularSeason20242025!$B$3:$B$1315, "&lt;=" &amp; $A95, DataRegularSeason20242025!$D$3:$D$1315, I$1)+SUMIFS(DataRegularSeason20242025!$AB$3:$AB$1315,DataRegularSeason20242025!$B$3:$B$1315, "&lt;=" &amp; $A95, DataRegularSeason20242025!$E$3:$E$1315, I$1)</f>
        <v>36</v>
      </c>
      <c r="J95" s="2">
        <f>SUMIFS(DataRegularSeason20242025!$AA$3:$AA$1315,DataRegularSeason20242025!$B$3:$B$1315, "&lt;=" &amp; $A95, DataRegularSeason20242025!$D$3:$D$1315, J$1)+SUMIFS(DataRegularSeason20242025!$AB$3:$AB$1315,DataRegularSeason20242025!$B$3:$B$1315, "&lt;=" &amp; $A95, DataRegularSeason20242025!$E$3:$E$1315, J$1)</f>
        <v>38</v>
      </c>
      <c r="K95" s="2">
        <f>SUMIFS(DataRegularSeason20242025!$AA$3:$AA$1315,DataRegularSeason20242025!$B$3:$B$1315, "&lt;=" &amp; $A95, DataRegularSeason20242025!$D$3:$D$1315, K$1)+SUMIFS(DataRegularSeason20242025!$AB$3:$AB$1315,DataRegularSeason20242025!$B$3:$B$1315, "&lt;=" &amp; $A95, DataRegularSeason20242025!$E$3:$E$1315, K$1)</f>
        <v>28</v>
      </c>
      <c r="L95" s="2">
        <f>SUMIFS(DataRegularSeason20242025!$AA$3:$AA$1315,DataRegularSeason20242025!$B$3:$B$1315, "&lt;=" &amp; $A95, DataRegularSeason20242025!$D$3:$D$1315, L$1)+SUMIFS(DataRegularSeason20242025!$AB$3:$AB$1315,DataRegularSeason20242025!$B$3:$B$1315, "&lt;=" &amp; $A95, DataRegularSeason20242025!$E$3:$E$1315, L$1)</f>
        <v>38</v>
      </c>
      <c r="M95" s="2">
        <f>SUMIFS(DataRegularSeason20242025!$AA$3:$AA$1315,DataRegularSeason20242025!$B$3:$B$1315, "&lt;=" &amp; $A95, DataRegularSeason20242025!$D$3:$D$1315, M$1)+SUMIFS(DataRegularSeason20242025!$AB$3:$AB$1315,DataRegularSeason20242025!$B$3:$B$1315, "&lt;=" &amp; $A95, DataRegularSeason20242025!$E$3:$E$1315, M$1)</f>
        <v>40</v>
      </c>
      <c r="N95" s="2">
        <f>SUMIFS(DataRegularSeason20242025!$AA$3:$AA$1315,DataRegularSeason20242025!$B$3:$B$1315, "&lt;=" &amp; $A95, DataRegularSeason20242025!$D$3:$D$1315, N$1)+SUMIFS(DataRegularSeason20242025!$AB$3:$AB$1315,DataRegularSeason20242025!$B$3:$B$1315, "&lt;=" &amp; $A95, DataRegularSeason20242025!$E$3:$E$1315, N$1)</f>
        <v>40</v>
      </c>
      <c r="O95" s="2">
        <f>SUMIFS(DataRegularSeason20242025!$AA$3:$AA$1315,DataRegularSeason20242025!$B$3:$B$1315, "&lt;=" &amp; $A95, DataRegularSeason20242025!$D$3:$D$1315, O$1)+SUMIFS(DataRegularSeason20242025!$AB$3:$AB$1315,DataRegularSeason20242025!$B$3:$B$1315, "&lt;=" &amp; $A95, DataRegularSeason20242025!$E$3:$E$1315, O$1)</f>
        <v>44</v>
      </c>
      <c r="P95" s="2">
        <f>SUMIFS(DataRegularSeason20242025!$AA$3:$AA$1315,DataRegularSeason20242025!$B$3:$B$1315, "&lt;=" &amp; $A95, DataRegularSeason20242025!$D$3:$D$1315, P$1)+SUMIFS(DataRegularSeason20242025!$AB$3:$AB$1315,DataRegularSeason20242025!$B$3:$B$1315, "&lt;=" &amp; $A95, DataRegularSeason20242025!$E$3:$E$1315, P$1)</f>
        <v>27</v>
      </c>
      <c r="Q95" s="2">
        <f>SUMIFS(DataRegularSeason20242025!$AA$3:$AA$1315,DataRegularSeason20242025!$B$3:$B$1315, "&lt;=" &amp; $A95, DataRegularSeason20242025!$D$3:$D$1315, Q$1)+SUMIFS(DataRegularSeason20242025!$AB$3:$AB$1315,DataRegularSeason20242025!$B$3:$B$1315, "&lt;=" &amp; $A95, DataRegularSeason20242025!$E$3:$E$1315, Q$1)</f>
        <v>45</v>
      </c>
      <c r="R95" s="2">
        <f>SUMIFS(DataRegularSeason20242025!$AA$3:$AA$1315,DataRegularSeason20242025!$B$3:$B$1315, "&lt;=" &amp; $A95, DataRegularSeason20242025!$D$3:$D$1315, R$1)+SUMIFS(DataRegularSeason20242025!$AB$3:$AB$1315,DataRegularSeason20242025!$B$3:$B$1315, "&lt;=" &amp; $A95, DataRegularSeason20242025!$E$3:$E$1315, R$1)</f>
        <v>22</v>
      </c>
      <c r="S95" s="2">
        <f>SUMIFS(DataRegularSeason20242025!$AA$3:$AA$1315,DataRegularSeason20242025!$B$3:$B$1315, "&lt;=" &amp; $A95, DataRegularSeason20242025!$D$3:$D$1315, S$1)+SUMIFS(DataRegularSeason20242025!$AB$3:$AB$1315,DataRegularSeason20242025!$B$3:$B$1315, "&lt;=" &amp; $A95, DataRegularSeason20242025!$E$3:$E$1315, S$1)</f>
        <v>31</v>
      </c>
      <c r="T95" s="2">
        <f>SUMIFS(DataRegularSeason20242025!$AA$3:$AA$1315,DataRegularSeason20242025!$B$3:$B$1315, "&lt;=" &amp; $A95, DataRegularSeason20242025!$D$3:$D$1315, T$1)+SUMIFS(DataRegularSeason20242025!$AB$3:$AB$1315,DataRegularSeason20242025!$B$3:$B$1315, "&lt;=" &amp; $A95, DataRegularSeason20242025!$E$3:$E$1315, T$1)</f>
        <v>31</v>
      </c>
      <c r="U95" s="2">
        <f>SUMIFS(DataRegularSeason20242025!$AA$3:$AA$1315,DataRegularSeason20242025!$B$3:$B$1315, "&lt;=" &amp; $A95, DataRegularSeason20242025!$D$3:$D$1315, U$1)+SUMIFS(DataRegularSeason20242025!$AB$3:$AB$1315,DataRegularSeason20242025!$B$3:$B$1315, "&lt;=" &amp; $A95, DataRegularSeason20242025!$E$3:$E$1315, U$1)</f>
        <v>34</v>
      </c>
      <c r="V95" s="2">
        <f>SUMIFS(DataRegularSeason20242025!$AA$3:$AA$1315,DataRegularSeason20242025!$B$3:$B$1315, "&lt;=" &amp; $A95, DataRegularSeason20242025!$D$3:$D$1315, V$1)+SUMIFS(DataRegularSeason20242025!$AB$3:$AB$1315,DataRegularSeason20242025!$B$3:$B$1315, "&lt;=" &amp; $A95, DataRegularSeason20242025!$E$3:$E$1315, V$1)</f>
        <v>32</v>
      </c>
      <c r="W95" s="2">
        <f>SUMIFS(DataRegularSeason20242025!$AA$3:$AA$1315,DataRegularSeason20242025!$B$3:$B$1315, "&lt;=" &amp; $A95, DataRegularSeason20242025!$D$3:$D$1315, W$1)+SUMIFS(DataRegularSeason20242025!$AB$3:$AB$1315,DataRegularSeason20242025!$B$3:$B$1315, "&lt;=" &amp; $A95, DataRegularSeason20242025!$E$3:$E$1315, W$1)</f>
        <v>33</v>
      </c>
      <c r="X95" s="2">
        <f>SUMIFS(DataRegularSeason20242025!$AA$3:$AA$1315,DataRegularSeason20242025!$B$3:$B$1315, "&lt;=" &amp; $A95, DataRegularSeason20242025!$D$3:$D$1315, X$1)+SUMIFS(DataRegularSeason20242025!$AB$3:$AB$1315,DataRegularSeason20242025!$B$3:$B$1315, "&lt;=" &amp; $A95, DataRegularSeason20242025!$E$3:$E$1315, X$1)</f>
        <v>32</v>
      </c>
      <c r="Y95" s="2">
        <f>SUMIFS(DataRegularSeason20242025!$AA$3:$AA$1315,DataRegularSeason20242025!$B$3:$B$1315, "&lt;=" &amp; $A95, DataRegularSeason20242025!$D$3:$D$1315, Y$1)+SUMIFS(DataRegularSeason20242025!$AB$3:$AB$1315,DataRegularSeason20242025!$B$3:$B$1315, "&lt;=" &amp; $A95, DataRegularSeason20242025!$E$3:$E$1315, Y$1)</f>
        <v>27</v>
      </c>
      <c r="Z95" s="2">
        <f>SUMIFS(DataRegularSeason20242025!$AA$3:$AA$1315,DataRegularSeason20242025!$B$3:$B$1315, "&lt;=" &amp; $A95, DataRegularSeason20242025!$D$3:$D$1315, Z$1)+SUMIFS(DataRegularSeason20242025!$AB$3:$AB$1315,DataRegularSeason20242025!$B$3:$B$1315, "&lt;=" &amp; $A95, DataRegularSeason20242025!$E$3:$E$1315, Z$1)</f>
        <v>33</v>
      </c>
      <c r="AA95" s="2">
        <f>SUMIFS(DataRegularSeason20242025!$AA$3:$AA$1315,DataRegularSeason20242025!$B$3:$B$1315, "&lt;=" &amp; $A95, DataRegularSeason20242025!$D$3:$D$1315, AA$1)+SUMIFS(DataRegularSeason20242025!$AB$3:$AB$1315,DataRegularSeason20242025!$B$3:$B$1315, "&lt;=" &amp; $A95, DataRegularSeason20242025!$E$3:$E$1315, AA$1)</f>
        <v>36</v>
      </c>
      <c r="AB95" s="2">
        <f>SUMIFS(DataRegularSeason20242025!$AA$3:$AA$1315,DataRegularSeason20242025!$B$3:$B$1315, "&lt;=" &amp; $A95, DataRegularSeason20242025!$D$3:$D$1315, AB$1)+SUMIFS(DataRegularSeason20242025!$AB$3:$AB$1315,DataRegularSeason20242025!$B$3:$B$1315, "&lt;=" &amp; $A95, DataRegularSeason20242025!$E$3:$E$1315, AB$1)</f>
        <v>40</v>
      </c>
      <c r="AC95" s="2">
        <f>SUMIFS(DataRegularSeason20242025!$AA$3:$AA$1315,DataRegularSeason20242025!$B$3:$B$1315, "&lt;=" &amp; $A95, DataRegularSeason20242025!$D$3:$D$1315, AC$1)+SUMIFS(DataRegularSeason20242025!$AB$3:$AB$1315,DataRegularSeason20242025!$B$3:$B$1315, "&lt;=" &amp; $A95, DataRegularSeason20242025!$E$3:$E$1315, AC$1)</f>
        <v>33</v>
      </c>
      <c r="AD95" s="2">
        <f>SUMIFS(DataRegularSeason20242025!$AA$3:$AA$1315,DataRegularSeason20242025!$B$3:$B$1315, "&lt;=" &amp; $A95, DataRegularSeason20242025!$D$3:$D$1315, AD$1)+SUMIFS(DataRegularSeason20242025!$AB$3:$AB$1315,DataRegularSeason20242025!$B$3:$B$1315, "&lt;=" &amp; $A95, DataRegularSeason20242025!$E$3:$E$1315, AD$1)</f>
        <v>37</v>
      </c>
      <c r="AE95" s="2">
        <f>SUMIFS(DataRegularSeason20242025!$AA$3:$AA$1315,DataRegularSeason20242025!$B$3:$B$1315, "&lt;=" &amp; $A95, DataRegularSeason20242025!$D$3:$D$1315, AE$1)+SUMIFS(DataRegularSeason20242025!$AB$3:$AB$1315,DataRegularSeason20242025!$B$3:$B$1315, "&lt;=" &amp; $A95, DataRegularSeason20242025!$E$3:$E$1315, AE$1)</f>
        <v>43</v>
      </c>
      <c r="AF95" s="2">
        <f>SUMIFS(DataRegularSeason20242025!$AA$3:$AA$1315,DataRegularSeason20242025!$B$3:$B$1315, "&lt;=" &amp; $A95, DataRegularSeason20242025!$D$3:$D$1315, AF$1)+SUMIFS(DataRegularSeason20242025!$AB$3:$AB$1315,DataRegularSeason20242025!$B$3:$B$1315, "&lt;=" &amp; $A95, DataRegularSeason20242025!$E$3:$E$1315, AF$1)</f>
        <v>45</v>
      </c>
      <c r="AG95" s="2">
        <f>SUMIFS(DataRegularSeason20242025!$AA$3:$AA$1315,DataRegularSeason20242025!$B$3:$B$1315, "&lt;=" &amp; $A95, DataRegularSeason20242025!$D$3:$D$1315, AG$1)+SUMIFS(DataRegularSeason20242025!$AB$3:$AB$1315,DataRegularSeason20242025!$B$3:$B$1315, "&lt;=" &amp; $A95, DataRegularSeason20242025!$E$3:$E$1315, AG$1)</f>
        <v>44</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26</v>
      </c>
      <c r="C96" s="2">
        <f>SUMIFS(DataRegularSeason20242025!$AA$3:$AA$1315,DataRegularSeason20242025!$B$3:$B$1315, "&lt;=" &amp; $A96, DataRegularSeason20242025!$D$3:$D$1315, C$1)+SUMIFS(DataRegularSeason20242025!$AB$3:$AB$1315,DataRegularSeason20242025!$B$3:$B$1315, "&lt;=" &amp; $A96, DataRegularSeason20242025!$E$3:$E$1315, C$1)</f>
        <v>35</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41</v>
      </c>
      <c r="F96" s="2">
        <f>SUMIFS(DataRegularSeason20242025!$AA$3:$AA$1315,DataRegularSeason20242025!$B$3:$B$1315, "&lt;=" &amp; $A96, DataRegularSeason20242025!$D$3:$D$1315, F$1)+SUMIFS(DataRegularSeason20242025!$AB$3:$AB$1315,DataRegularSeason20242025!$B$3:$B$1315, "&lt;=" &amp; $A96, DataRegularSeason20242025!$E$3:$E$1315, F$1)</f>
        <v>29</v>
      </c>
      <c r="G96" s="2">
        <f>SUMIFS(DataRegularSeason20242025!$AA$3:$AA$1315,DataRegularSeason20242025!$B$3:$B$1315, "&lt;=" &amp; $A96, DataRegularSeason20242025!$D$3:$D$1315, G$1)+SUMIFS(DataRegularSeason20242025!$AB$3:$AB$1315,DataRegularSeason20242025!$B$3:$B$1315, "&lt;=" &amp; $A96, DataRegularSeason20242025!$E$3:$E$1315, G$1)</f>
        <v>35</v>
      </c>
      <c r="H96" s="2">
        <f>SUMIFS(DataRegularSeason20242025!$AA$3:$AA$1315,DataRegularSeason20242025!$B$3:$B$1315, "&lt;=" &amp; $A96, DataRegularSeason20242025!$D$3:$D$1315, H$1)+SUMIFS(DataRegularSeason20242025!$AB$3:$AB$1315,DataRegularSeason20242025!$B$3:$B$1315, "&lt;=" &amp; $A96, DataRegularSeason20242025!$E$3:$E$1315, H$1)</f>
        <v>22</v>
      </c>
      <c r="I96" s="2">
        <f>SUMIFS(DataRegularSeason20242025!$AA$3:$AA$1315,DataRegularSeason20242025!$B$3:$B$1315, "&lt;=" &amp; $A96, DataRegularSeason20242025!$D$3:$D$1315, I$1)+SUMIFS(DataRegularSeason20242025!$AB$3:$AB$1315,DataRegularSeason20242025!$B$3:$B$1315, "&lt;=" &amp; $A96, DataRegularSeason20242025!$E$3:$E$1315, I$1)</f>
        <v>36</v>
      </c>
      <c r="J96" s="2">
        <f>SUMIFS(DataRegularSeason20242025!$AA$3:$AA$1315,DataRegularSeason20242025!$B$3:$B$1315, "&lt;=" &amp; $A96, DataRegularSeason20242025!$D$3:$D$1315, J$1)+SUMIFS(DataRegularSeason20242025!$AB$3:$AB$1315,DataRegularSeason20242025!$B$3:$B$1315, "&lt;=" &amp; $A96, DataRegularSeason20242025!$E$3:$E$1315, J$1)</f>
        <v>38</v>
      </c>
      <c r="K96" s="2">
        <f>SUMIFS(DataRegularSeason20242025!$AA$3:$AA$1315,DataRegularSeason20242025!$B$3:$B$1315, "&lt;=" &amp; $A96, DataRegularSeason20242025!$D$3:$D$1315, K$1)+SUMIFS(DataRegularSeason20242025!$AB$3:$AB$1315,DataRegularSeason20242025!$B$3:$B$1315, "&lt;=" &amp; $A96, DataRegularSeason20242025!$E$3:$E$1315, K$1)</f>
        <v>28</v>
      </c>
      <c r="L96" s="2">
        <f>SUMIFS(DataRegularSeason20242025!$AA$3:$AA$1315,DataRegularSeason20242025!$B$3:$B$1315, "&lt;=" &amp; $A96, DataRegularSeason20242025!$D$3:$D$1315, L$1)+SUMIFS(DataRegularSeason20242025!$AB$3:$AB$1315,DataRegularSeason20242025!$B$3:$B$1315, "&lt;=" &amp; $A96, DataRegularSeason20242025!$E$3:$E$1315, L$1)</f>
        <v>38</v>
      </c>
      <c r="M96" s="2">
        <f>SUMIFS(DataRegularSeason20242025!$AA$3:$AA$1315,DataRegularSeason20242025!$B$3:$B$1315, "&lt;=" &amp; $A96, DataRegularSeason20242025!$D$3:$D$1315, M$1)+SUMIFS(DataRegularSeason20242025!$AB$3:$AB$1315,DataRegularSeason20242025!$B$3:$B$1315, "&lt;=" &amp; $A96, DataRegularSeason20242025!$E$3:$E$1315, M$1)</f>
        <v>40</v>
      </c>
      <c r="N96" s="2">
        <f>SUMIFS(DataRegularSeason20242025!$AA$3:$AA$1315,DataRegularSeason20242025!$B$3:$B$1315, "&lt;=" &amp; $A96, DataRegularSeason20242025!$D$3:$D$1315, N$1)+SUMIFS(DataRegularSeason20242025!$AB$3:$AB$1315,DataRegularSeason20242025!$B$3:$B$1315, "&lt;=" &amp; $A96, DataRegularSeason20242025!$E$3:$E$1315, N$1)</f>
        <v>40</v>
      </c>
      <c r="O96" s="2">
        <f>SUMIFS(DataRegularSeason20242025!$AA$3:$AA$1315,DataRegularSeason20242025!$B$3:$B$1315, "&lt;=" &amp; $A96, DataRegularSeason20242025!$D$3:$D$1315, O$1)+SUMIFS(DataRegularSeason20242025!$AB$3:$AB$1315,DataRegularSeason20242025!$B$3:$B$1315, "&lt;=" &amp; $A96, DataRegularSeason20242025!$E$3:$E$1315, O$1)</f>
        <v>44</v>
      </c>
      <c r="P96" s="2">
        <f>SUMIFS(DataRegularSeason20242025!$AA$3:$AA$1315,DataRegularSeason20242025!$B$3:$B$1315, "&lt;=" &amp; $A96, DataRegularSeason20242025!$D$3:$D$1315, P$1)+SUMIFS(DataRegularSeason20242025!$AB$3:$AB$1315,DataRegularSeason20242025!$B$3:$B$1315, "&lt;=" &amp; $A96, DataRegularSeason20242025!$E$3:$E$1315, P$1)</f>
        <v>27</v>
      </c>
      <c r="Q96" s="2">
        <f>SUMIFS(DataRegularSeason20242025!$AA$3:$AA$1315,DataRegularSeason20242025!$B$3:$B$1315, "&lt;=" &amp; $A96, DataRegularSeason20242025!$D$3:$D$1315, Q$1)+SUMIFS(DataRegularSeason20242025!$AB$3:$AB$1315,DataRegularSeason20242025!$B$3:$B$1315, "&lt;=" &amp; $A96, DataRegularSeason20242025!$E$3:$E$1315, Q$1)</f>
        <v>45</v>
      </c>
      <c r="R96" s="2">
        <f>SUMIFS(DataRegularSeason20242025!$AA$3:$AA$1315,DataRegularSeason20242025!$B$3:$B$1315, "&lt;=" &amp; $A96, DataRegularSeason20242025!$D$3:$D$1315, R$1)+SUMIFS(DataRegularSeason20242025!$AB$3:$AB$1315,DataRegularSeason20242025!$B$3:$B$1315, "&lt;=" &amp; $A96, DataRegularSeason20242025!$E$3:$E$1315, R$1)</f>
        <v>22</v>
      </c>
      <c r="S96" s="2">
        <f>SUMIFS(DataRegularSeason20242025!$AA$3:$AA$1315,DataRegularSeason20242025!$B$3:$B$1315, "&lt;=" &amp; $A96, DataRegularSeason20242025!$D$3:$D$1315, S$1)+SUMIFS(DataRegularSeason20242025!$AB$3:$AB$1315,DataRegularSeason20242025!$B$3:$B$1315, "&lt;=" &amp; $A96, DataRegularSeason20242025!$E$3:$E$1315, S$1)</f>
        <v>31</v>
      </c>
      <c r="T96" s="2">
        <f>SUMIFS(DataRegularSeason20242025!$AA$3:$AA$1315,DataRegularSeason20242025!$B$3:$B$1315, "&lt;=" &amp; $A96, DataRegularSeason20242025!$D$3:$D$1315, T$1)+SUMIFS(DataRegularSeason20242025!$AB$3:$AB$1315,DataRegularSeason20242025!$B$3:$B$1315, "&lt;=" &amp; $A96, DataRegularSeason20242025!$E$3:$E$1315, T$1)</f>
        <v>31</v>
      </c>
      <c r="U96" s="2">
        <f>SUMIFS(DataRegularSeason20242025!$AA$3:$AA$1315,DataRegularSeason20242025!$B$3:$B$1315, "&lt;=" &amp; $A96, DataRegularSeason20242025!$D$3:$D$1315, U$1)+SUMIFS(DataRegularSeason20242025!$AB$3:$AB$1315,DataRegularSeason20242025!$B$3:$B$1315, "&lt;=" &amp; $A96, DataRegularSeason20242025!$E$3:$E$1315, U$1)</f>
        <v>34</v>
      </c>
      <c r="V96" s="2">
        <f>SUMIFS(DataRegularSeason20242025!$AA$3:$AA$1315,DataRegularSeason20242025!$B$3:$B$1315, "&lt;=" &amp; $A96, DataRegularSeason20242025!$D$3:$D$1315, V$1)+SUMIFS(DataRegularSeason20242025!$AB$3:$AB$1315,DataRegularSeason20242025!$B$3:$B$1315, "&lt;=" &amp; $A96, DataRegularSeason20242025!$E$3:$E$1315, V$1)</f>
        <v>32</v>
      </c>
      <c r="W96" s="2">
        <f>SUMIFS(DataRegularSeason20242025!$AA$3:$AA$1315,DataRegularSeason20242025!$B$3:$B$1315, "&lt;=" &amp; $A96, DataRegularSeason20242025!$D$3:$D$1315, W$1)+SUMIFS(DataRegularSeason20242025!$AB$3:$AB$1315,DataRegularSeason20242025!$B$3:$B$1315, "&lt;=" &amp; $A96, DataRegularSeason20242025!$E$3:$E$1315, W$1)</f>
        <v>33</v>
      </c>
      <c r="X96" s="2">
        <f>SUMIFS(DataRegularSeason20242025!$AA$3:$AA$1315,DataRegularSeason20242025!$B$3:$B$1315, "&lt;=" &amp; $A96, DataRegularSeason20242025!$D$3:$D$1315, X$1)+SUMIFS(DataRegularSeason20242025!$AB$3:$AB$1315,DataRegularSeason20242025!$B$3:$B$1315, "&lt;=" &amp; $A96, DataRegularSeason20242025!$E$3:$E$1315, X$1)</f>
        <v>32</v>
      </c>
      <c r="Y96" s="2">
        <f>SUMIFS(DataRegularSeason20242025!$AA$3:$AA$1315,DataRegularSeason20242025!$B$3:$B$1315, "&lt;=" &amp; $A96, DataRegularSeason20242025!$D$3:$D$1315, Y$1)+SUMIFS(DataRegularSeason20242025!$AB$3:$AB$1315,DataRegularSeason20242025!$B$3:$B$1315, "&lt;=" &amp; $A96, DataRegularSeason20242025!$E$3:$E$1315, Y$1)</f>
        <v>27</v>
      </c>
      <c r="Z96" s="2">
        <f>SUMIFS(DataRegularSeason20242025!$AA$3:$AA$1315,DataRegularSeason20242025!$B$3:$B$1315, "&lt;=" &amp; $A96, DataRegularSeason20242025!$D$3:$D$1315, Z$1)+SUMIFS(DataRegularSeason20242025!$AB$3:$AB$1315,DataRegularSeason20242025!$B$3:$B$1315, "&lt;=" &amp; $A96, DataRegularSeason20242025!$E$3:$E$1315, Z$1)</f>
        <v>33</v>
      </c>
      <c r="AA96" s="2">
        <f>SUMIFS(DataRegularSeason20242025!$AA$3:$AA$1315,DataRegularSeason20242025!$B$3:$B$1315, "&lt;=" &amp; $A96, DataRegularSeason20242025!$D$3:$D$1315, AA$1)+SUMIFS(DataRegularSeason20242025!$AB$3:$AB$1315,DataRegularSeason20242025!$B$3:$B$1315, "&lt;=" &amp; $A96, DataRegularSeason20242025!$E$3:$E$1315, AA$1)</f>
        <v>36</v>
      </c>
      <c r="AB96" s="2">
        <f>SUMIFS(DataRegularSeason20242025!$AA$3:$AA$1315,DataRegularSeason20242025!$B$3:$B$1315, "&lt;=" &amp; $A96, DataRegularSeason20242025!$D$3:$D$1315, AB$1)+SUMIFS(DataRegularSeason20242025!$AB$3:$AB$1315,DataRegularSeason20242025!$B$3:$B$1315, "&lt;=" &amp; $A96, DataRegularSeason20242025!$E$3:$E$1315, AB$1)</f>
        <v>40</v>
      </c>
      <c r="AC96" s="2">
        <f>SUMIFS(DataRegularSeason20242025!$AA$3:$AA$1315,DataRegularSeason20242025!$B$3:$B$1315, "&lt;=" &amp; $A96, DataRegularSeason20242025!$D$3:$D$1315, AC$1)+SUMIFS(DataRegularSeason20242025!$AB$3:$AB$1315,DataRegularSeason20242025!$B$3:$B$1315, "&lt;=" &amp; $A96, DataRegularSeason20242025!$E$3:$E$1315, AC$1)</f>
        <v>33</v>
      </c>
      <c r="AD96" s="2">
        <f>SUMIFS(DataRegularSeason20242025!$AA$3:$AA$1315,DataRegularSeason20242025!$B$3:$B$1315, "&lt;=" &amp; $A96, DataRegularSeason20242025!$D$3:$D$1315, AD$1)+SUMIFS(DataRegularSeason20242025!$AB$3:$AB$1315,DataRegularSeason20242025!$B$3:$B$1315, "&lt;=" &amp; $A96, DataRegularSeason20242025!$E$3:$E$1315, AD$1)</f>
        <v>37</v>
      </c>
      <c r="AE96" s="2">
        <f>SUMIFS(DataRegularSeason20242025!$AA$3:$AA$1315,DataRegularSeason20242025!$B$3:$B$1315, "&lt;=" &amp; $A96, DataRegularSeason20242025!$D$3:$D$1315, AE$1)+SUMIFS(DataRegularSeason20242025!$AB$3:$AB$1315,DataRegularSeason20242025!$B$3:$B$1315, "&lt;=" &amp; $A96, DataRegularSeason20242025!$E$3:$E$1315, AE$1)</f>
        <v>43</v>
      </c>
      <c r="AF96" s="2">
        <f>SUMIFS(DataRegularSeason20242025!$AA$3:$AA$1315,DataRegularSeason20242025!$B$3:$B$1315, "&lt;=" &amp; $A96, DataRegularSeason20242025!$D$3:$D$1315, AF$1)+SUMIFS(DataRegularSeason20242025!$AB$3:$AB$1315,DataRegularSeason20242025!$B$3:$B$1315, "&lt;=" &amp; $A96, DataRegularSeason20242025!$E$3:$E$1315, AF$1)</f>
        <v>45</v>
      </c>
      <c r="AG96" s="2">
        <f>SUMIFS(DataRegularSeason20242025!$AA$3:$AA$1315,DataRegularSeason20242025!$B$3:$B$1315, "&lt;=" &amp; $A96, DataRegularSeason20242025!$D$3:$D$1315, AG$1)+SUMIFS(DataRegularSeason20242025!$AB$3:$AB$1315,DataRegularSeason20242025!$B$3:$B$1315, "&lt;=" &amp; $A96, DataRegularSeason20242025!$E$3:$E$1315, AG$1)</f>
        <v>44</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26</v>
      </c>
      <c r="C97" s="2">
        <f>SUMIFS(DataRegularSeason20242025!$AA$3:$AA$1315,DataRegularSeason20242025!$B$3:$B$1315, "&lt;=" &amp; $A97, DataRegularSeason20242025!$D$3:$D$1315, C$1)+SUMIFS(DataRegularSeason20242025!$AB$3:$AB$1315,DataRegularSeason20242025!$B$3:$B$1315, "&lt;=" &amp; $A97, DataRegularSeason20242025!$E$3:$E$1315, C$1)</f>
        <v>35</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41</v>
      </c>
      <c r="F97" s="2">
        <f>SUMIFS(DataRegularSeason20242025!$AA$3:$AA$1315,DataRegularSeason20242025!$B$3:$B$1315, "&lt;=" &amp; $A97, DataRegularSeason20242025!$D$3:$D$1315, F$1)+SUMIFS(DataRegularSeason20242025!$AB$3:$AB$1315,DataRegularSeason20242025!$B$3:$B$1315, "&lt;=" &amp; $A97, DataRegularSeason20242025!$E$3:$E$1315, F$1)</f>
        <v>29</v>
      </c>
      <c r="G97" s="2">
        <f>SUMIFS(DataRegularSeason20242025!$AA$3:$AA$1315,DataRegularSeason20242025!$B$3:$B$1315, "&lt;=" &amp; $A97, DataRegularSeason20242025!$D$3:$D$1315, G$1)+SUMIFS(DataRegularSeason20242025!$AB$3:$AB$1315,DataRegularSeason20242025!$B$3:$B$1315, "&lt;=" &amp; $A97, DataRegularSeason20242025!$E$3:$E$1315, G$1)</f>
        <v>35</v>
      </c>
      <c r="H97" s="2">
        <f>SUMIFS(DataRegularSeason20242025!$AA$3:$AA$1315,DataRegularSeason20242025!$B$3:$B$1315, "&lt;=" &amp; $A97, DataRegularSeason20242025!$D$3:$D$1315, H$1)+SUMIFS(DataRegularSeason20242025!$AB$3:$AB$1315,DataRegularSeason20242025!$B$3:$B$1315, "&lt;=" &amp; $A97, DataRegularSeason20242025!$E$3:$E$1315, H$1)</f>
        <v>22</v>
      </c>
      <c r="I97" s="2">
        <f>SUMIFS(DataRegularSeason20242025!$AA$3:$AA$1315,DataRegularSeason20242025!$B$3:$B$1315, "&lt;=" &amp; $A97, DataRegularSeason20242025!$D$3:$D$1315, I$1)+SUMIFS(DataRegularSeason20242025!$AB$3:$AB$1315,DataRegularSeason20242025!$B$3:$B$1315, "&lt;=" &amp; $A97, DataRegularSeason20242025!$E$3:$E$1315, I$1)</f>
        <v>36</v>
      </c>
      <c r="J97" s="2">
        <f>SUMIFS(DataRegularSeason20242025!$AA$3:$AA$1315,DataRegularSeason20242025!$B$3:$B$1315, "&lt;=" &amp; $A97, DataRegularSeason20242025!$D$3:$D$1315, J$1)+SUMIFS(DataRegularSeason20242025!$AB$3:$AB$1315,DataRegularSeason20242025!$B$3:$B$1315, "&lt;=" &amp; $A97, DataRegularSeason20242025!$E$3:$E$1315, J$1)</f>
        <v>38</v>
      </c>
      <c r="K97" s="2">
        <f>SUMIFS(DataRegularSeason20242025!$AA$3:$AA$1315,DataRegularSeason20242025!$B$3:$B$1315, "&lt;=" &amp; $A97, DataRegularSeason20242025!$D$3:$D$1315, K$1)+SUMIFS(DataRegularSeason20242025!$AB$3:$AB$1315,DataRegularSeason20242025!$B$3:$B$1315, "&lt;=" &amp; $A97, DataRegularSeason20242025!$E$3:$E$1315, K$1)</f>
        <v>28</v>
      </c>
      <c r="L97" s="2">
        <f>SUMIFS(DataRegularSeason20242025!$AA$3:$AA$1315,DataRegularSeason20242025!$B$3:$B$1315, "&lt;=" &amp; $A97, DataRegularSeason20242025!$D$3:$D$1315, L$1)+SUMIFS(DataRegularSeason20242025!$AB$3:$AB$1315,DataRegularSeason20242025!$B$3:$B$1315, "&lt;=" &amp; $A97, DataRegularSeason20242025!$E$3:$E$1315, L$1)</f>
        <v>38</v>
      </c>
      <c r="M97" s="2">
        <f>SUMIFS(DataRegularSeason20242025!$AA$3:$AA$1315,DataRegularSeason20242025!$B$3:$B$1315, "&lt;=" &amp; $A97, DataRegularSeason20242025!$D$3:$D$1315, M$1)+SUMIFS(DataRegularSeason20242025!$AB$3:$AB$1315,DataRegularSeason20242025!$B$3:$B$1315, "&lt;=" &amp; $A97, DataRegularSeason20242025!$E$3:$E$1315, M$1)</f>
        <v>40</v>
      </c>
      <c r="N97" s="2">
        <f>SUMIFS(DataRegularSeason20242025!$AA$3:$AA$1315,DataRegularSeason20242025!$B$3:$B$1315, "&lt;=" &amp; $A97, DataRegularSeason20242025!$D$3:$D$1315, N$1)+SUMIFS(DataRegularSeason20242025!$AB$3:$AB$1315,DataRegularSeason20242025!$B$3:$B$1315, "&lt;=" &amp; $A97, DataRegularSeason20242025!$E$3:$E$1315, N$1)</f>
        <v>40</v>
      </c>
      <c r="O97" s="2">
        <f>SUMIFS(DataRegularSeason20242025!$AA$3:$AA$1315,DataRegularSeason20242025!$B$3:$B$1315, "&lt;=" &amp; $A97, DataRegularSeason20242025!$D$3:$D$1315, O$1)+SUMIFS(DataRegularSeason20242025!$AB$3:$AB$1315,DataRegularSeason20242025!$B$3:$B$1315, "&lt;=" &amp; $A97, DataRegularSeason20242025!$E$3:$E$1315, O$1)</f>
        <v>44</v>
      </c>
      <c r="P97" s="2">
        <f>SUMIFS(DataRegularSeason20242025!$AA$3:$AA$1315,DataRegularSeason20242025!$B$3:$B$1315, "&lt;=" &amp; $A97, DataRegularSeason20242025!$D$3:$D$1315, P$1)+SUMIFS(DataRegularSeason20242025!$AB$3:$AB$1315,DataRegularSeason20242025!$B$3:$B$1315, "&lt;=" &amp; $A97, DataRegularSeason20242025!$E$3:$E$1315, P$1)</f>
        <v>27</v>
      </c>
      <c r="Q97" s="2">
        <f>SUMIFS(DataRegularSeason20242025!$AA$3:$AA$1315,DataRegularSeason20242025!$B$3:$B$1315, "&lt;=" &amp; $A97, DataRegularSeason20242025!$D$3:$D$1315, Q$1)+SUMIFS(DataRegularSeason20242025!$AB$3:$AB$1315,DataRegularSeason20242025!$B$3:$B$1315, "&lt;=" &amp; $A97, DataRegularSeason20242025!$E$3:$E$1315, Q$1)</f>
        <v>45</v>
      </c>
      <c r="R97" s="2">
        <f>SUMIFS(DataRegularSeason20242025!$AA$3:$AA$1315,DataRegularSeason20242025!$B$3:$B$1315, "&lt;=" &amp; $A97, DataRegularSeason20242025!$D$3:$D$1315, R$1)+SUMIFS(DataRegularSeason20242025!$AB$3:$AB$1315,DataRegularSeason20242025!$B$3:$B$1315, "&lt;=" &amp; $A97, DataRegularSeason20242025!$E$3:$E$1315, R$1)</f>
        <v>22</v>
      </c>
      <c r="S97" s="2">
        <f>SUMIFS(DataRegularSeason20242025!$AA$3:$AA$1315,DataRegularSeason20242025!$B$3:$B$1315, "&lt;=" &amp; $A97, DataRegularSeason20242025!$D$3:$D$1315, S$1)+SUMIFS(DataRegularSeason20242025!$AB$3:$AB$1315,DataRegularSeason20242025!$B$3:$B$1315, "&lt;=" &amp; $A97, DataRegularSeason20242025!$E$3:$E$1315, S$1)</f>
        <v>31</v>
      </c>
      <c r="T97" s="2">
        <f>SUMIFS(DataRegularSeason20242025!$AA$3:$AA$1315,DataRegularSeason20242025!$B$3:$B$1315, "&lt;=" &amp; $A97, DataRegularSeason20242025!$D$3:$D$1315, T$1)+SUMIFS(DataRegularSeason20242025!$AB$3:$AB$1315,DataRegularSeason20242025!$B$3:$B$1315, "&lt;=" &amp; $A97, DataRegularSeason20242025!$E$3:$E$1315, T$1)</f>
        <v>31</v>
      </c>
      <c r="U97" s="2">
        <f>SUMIFS(DataRegularSeason20242025!$AA$3:$AA$1315,DataRegularSeason20242025!$B$3:$B$1315, "&lt;=" &amp; $A97, DataRegularSeason20242025!$D$3:$D$1315, U$1)+SUMIFS(DataRegularSeason20242025!$AB$3:$AB$1315,DataRegularSeason20242025!$B$3:$B$1315, "&lt;=" &amp; $A97, DataRegularSeason20242025!$E$3:$E$1315, U$1)</f>
        <v>34</v>
      </c>
      <c r="V97" s="2">
        <f>SUMIFS(DataRegularSeason20242025!$AA$3:$AA$1315,DataRegularSeason20242025!$B$3:$B$1315, "&lt;=" &amp; $A97, DataRegularSeason20242025!$D$3:$D$1315, V$1)+SUMIFS(DataRegularSeason20242025!$AB$3:$AB$1315,DataRegularSeason20242025!$B$3:$B$1315, "&lt;=" &amp; $A97, DataRegularSeason20242025!$E$3:$E$1315, V$1)</f>
        <v>32</v>
      </c>
      <c r="W97" s="2">
        <f>SUMIFS(DataRegularSeason20242025!$AA$3:$AA$1315,DataRegularSeason20242025!$B$3:$B$1315, "&lt;=" &amp; $A97, DataRegularSeason20242025!$D$3:$D$1315, W$1)+SUMIFS(DataRegularSeason20242025!$AB$3:$AB$1315,DataRegularSeason20242025!$B$3:$B$1315, "&lt;=" &amp; $A97, DataRegularSeason20242025!$E$3:$E$1315, W$1)</f>
        <v>33</v>
      </c>
      <c r="X97" s="2">
        <f>SUMIFS(DataRegularSeason20242025!$AA$3:$AA$1315,DataRegularSeason20242025!$B$3:$B$1315, "&lt;=" &amp; $A97, DataRegularSeason20242025!$D$3:$D$1315, X$1)+SUMIFS(DataRegularSeason20242025!$AB$3:$AB$1315,DataRegularSeason20242025!$B$3:$B$1315, "&lt;=" &amp; $A97, DataRegularSeason20242025!$E$3:$E$1315, X$1)</f>
        <v>32</v>
      </c>
      <c r="Y97" s="2">
        <f>SUMIFS(DataRegularSeason20242025!$AA$3:$AA$1315,DataRegularSeason20242025!$B$3:$B$1315, "&lt;=" &amp; $A97, DataRegularSeason20242025!$D$3:$D$1315, Y$1)+SUMIFS(DataRegularSeason20242025!$AB$3:$AB$1315,DataRegularSeason20242025!$B$3:$B$1315, "&lt;=" &amp; $A97, DataRegularSeason20242025!$E$3:$E$1315, Y$1)</f>
        <v>27</v>
      </c>
      <c r="Z97" s="2">
        <f>SUMIFS(DataRegularSeason20242025!$AA$3:$AA$1315,DataRegularSeason20242025!$B$3:$B$1315, "&lt;=" &amp; $A97, DataRegularSeason20242025!$D$3:$D$1315, Z$1)+SUMIFS(DataRegularSeason20242025!$AB$3:$AB$1315,DataRegularSeason20242025!$B$3:$B$1315, "&lt;=" &amp; $A97, DataRegularSeason20242025!$E$3:$E$1315, Z$1)</f>
        <v>33</v>
      </c>
      <c r="AA97" s="2">
        <f>SUMIFS(DataRegularSeason20242025!$AA$3:$AA$1315,DataRegularSeason20242025!$B$3:$B$1315, "&lt;=" &amp; $A97, DataRegularSeason20242025!$D$3:$D$1315, AA$1)+SUMIFS(DataRegularSeason20242025!$AB$3:$AB$1315,DataRegularSeason20242025!$B$3:$B$1315, "&lt;=" &amp; $A97, DataRegularSeason20242025!$E$3:$E$1315, AA$1)</f>
        <v>36</v>
      </c>
      <c r="AB97" s="2">
        <f>SUMIFS(DataRegularSeason20242025!$AA$3:$AA$1315,DataRegularSeason20242025!$B$3:$B$1315, "&lt;=" &amp; $A97, DataRegularSeason20242025!$D$3:$D$1315, AB$1)+SUMIFS(DataRegularSeason20242025!$AB$3:$AB$1315,DataRegularSeason20242025!$B$3:$B$1315, "&lt;=" &amp; $A97, DataRegularSeason20242025!$E$3:$E$1315, AB$1)</f>
        <v>40</v>
      </c>
      <c r="AC97" s="2">
        <f>SUMIFS(DataRegularSeason20242025!$AA$3:$AA$1315,DataRegularSeason20242025!$B$3:$B$1315, "&lt;=" &amp; $A97, DataRegularSeason20242025!$D$3:$D$1315, AC$1)+SUMIFS(DataRegularSeason20242025!$AB$3:$AB$1315,DataRegularSeason20242025!$B$3:$B$1315, "&lt;=" &amp; $A97, DataRegularSeason20242025!$E$3:$E$1315, AC$1)</f>
        <v>33</v>
      </c>
      <c r="AD97" s="2">
        <f>SUMIFS(DataRegularSeason20242025!$AA$3:$AA$1315,DataRegularSeason20242025!$B$3:$B$1315, "&lt;=" &amp; $A97, DataRegularSeason20242025!$D$3:$D$1315, AD$1)+SUMIFS(DataRegularSeason20242025!$AB$3:$AB$1315,DataRegularSeason20242025!$B$3:$B$1315, "&lt;=" &amp; $A97, DataRegularSeason20242025!$E$3:$E$1315, AD$1)</f>
        <v>37</v>
      </c>
      <c r="AE97" s="2">
        <f>SUMIFS(DataRegularSeason20242025!$AA$3:$AA$1315,DataRegularSeason20242025!$B$3:$B$1315, "&lt;=" &amp; $A97, DataRegularSeason20242025!$D$3:$D$1315, AE$1)+SUMIFS(DataRegularSeason20242025!$AB$3:$AB$1315,DataRegularSeason20242025!$B$3:$B$1315, "&lt;=" &amp; $A97, DataRegularSeason20242025!$E$3:$E$1315, AE$1)</f>
        <v>43</v>
      </c>
      <c r="AF97" s="2">
        <f>SUMIFS(DataRegularSeason20242025!$AA$3:$AA$1315,DataRegularSeason20242025!$B$3:$B$1315, "&lt;=" &amp; $A97, DataRegularSeason20242025!$D$3:$D$1315, AF$1)+SUMIFS(DataRegularSeason20242025!$AB$3:$AB$1315,DataRegularSeason20242025!$B$3:$B$1315, "&lt;=" &amp; $A97, DataRegularSeason20242025!$E$3:$E$1315, AF$1)</f>
        <v>45</v>
      </c>
      <c r="AG97" s="2">
        <f>SUMIFS(DataRegularSeason20242025!$AA$3:$AA$1315,DataRegularSeason20242025!$B$3:$B$1315, "&lt;=" &amp; $A97, DataRegularSeason20242025!$D$3:$D$1315, AG$1)+SUMIFS(DataRegularSeason20242025!$AB$3:$AB$1315,DataRegularSeason20242025!$B$3:$B$1315, "&lt;=" &amp; $A97, DataRegularSeason20242025!$E$3:$E$1315, AG$1)</f>
        <v>44</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26</v>
      </c>
      <c r="C98" s="2">
        <f>SUMIFS(DataRegularSeason20242025!$AA$3:$AA$1315,DataRegularSeason20242025!$B$3:$B$1315, "&lt;=" &amp; $A98, DataRegularSeason20242025!$D$3:$D$1315, C$1)+SUMIFS(DataRegularSeason20242025!$AB$3:$AB$1315,DataRegularSeason20242025!$B$3:$B$1315, "&lt;=" &amp; $A98, DataRegularSeason20242025!$E$3:$E$1315, C$1)</f>
        <v>35</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41</v>
      </c>
      <c r="F98" s="2">
        <f>SUMIFS(DataRegularSeason20242025!$AA$3:$AA$1315,DataRegularSeason20242025!$B$3:$B$1315, "&lt;=" &amp; $A98, DataRegularSeason20242025!$D$3:$D$1315, F$1)+SUMIFS(DataRegularSeason20242025!$AB$3:$AB$1315,DataRegularSeason20242025!$B$3:$B$1315, "&lt;=" &amp; $A98, DataRegularSeason20242025!$E$3:$E$1315, F$1)</f>
        <v>29</v>
      </c>
      <c r="G98" s="2">
        <f>SUMIFS(DataRegularSeason20242025!$AA$3:$AA$1315,DataRegularSeason20242025!$B$3:$B$1315, "&lt;=" &amp; $A98, DataRegularSeason20242025!$D$3:$D$1315, G$1)+SUMIFS(DataRegularSeason20242025!$AB$3:$AB$1315,DataRegularSeason20242025!$B$3:$B$1315, "&lt;=" &amp; $A98, DataRegularSeason20242025!$E$3:$E$1315, G$1)</f>
        <v>35</v>
      </c>
      <c r="H98" s="2">
        <f>SUMIFS(DataRegularSeason20242025!$AA$3:$AA$1315,DataRegularSeason20242025!$B$3:$B$1315, "&lt;=" &amp; $A98, DataRegularSeason20242025!$D$3:$D$1315, H$1)+SUMIFS(DataRegularSeason20242025!$AB$3:$AB$1315,DataRegularSeason20242025!$B$3:$B$1315, "&lt;=" &amp; $A98, DataRegularSeason20242025!$E$3:$E$1315, H$1)</f>
        <v>22</v>
      </c>
      <c r="I98" s="2">
        <f>SUMIFS(DataRegularSeason20242025!$AA$3:$AA$1315,DataRegularSeason20242025!$B$3:$B$1315, "&lt;=" &amp; $A98, DataRegularSeason20242025!$D$3:$D$1315, I$1)+SUMIFS(DataRegularSeason20242025!$AB$3:$AB$1315,DataRegularSeason20242025!$B$3:$B$1315, "&lt;=" &amp; $A98, DataRegularSeason20242025!$E$3:$E$1315, I$1)</f>
        <v>36</v>
      </c>
      <c r="J98" s="2">
        <f>SUMIFS(DataRegularSeason20242025!$AA$3:$AA$1315,DataRegularSeason20242025!$B$3:$B$1315, "&lt;=" &amp; $A98, DataRegularSeason20242025!$D$3:$D$1315, J$1)+SUMIFS(DataRegularSeason20242025!$AB$3:$AB$1315,DataRegularSeason20242025!$B$3:$B$1315, "&lt;=" &amp; $A98, DataRegularSeason20242025!$E$3:$E$1315, J$1)</f>
        <v>38</v>
      </c>
      <c r="K98" s="2">
        <f>SUMIFS(DataRegularSeason20242025!$AA$3:$AA$1315,DataRegularSeason20242025!$B$3:$B$1315, "&lt;=" &amp; $A98, DataRegularSeason20242025!$D$3:$D$1315, K$1)+SUMIFS(DataRegularSeason20242025!$AB$3:$AB$1315,DataRegularSeason20242025!$B$3:$B$1315, "&lt;=" &amp; $A98, DataRegularSeason20242025!$E$3:$E$1315, K$1)</f>
        <v>28</v>
      </c>
      <c r="L98" s="2">
        <f>SUMIFS(DataRegularSeason20242025!$AA$3:$AA$1315,DataRegularSeason20242025!$B$3:$B$1315, "&lt;=" &amp; $A98, DataRegularSeason20242025!$D$3:$D$1315, L$1)+SUMIFS(DataRegularSeason20242025!$AB$3:$AB$1315,DataRegularSeason20242025!$B$3:$B$1315, "&lt;=" &amp; $A98, DataRegularSeason20242025!$E$3:$E$1315, L$1)</f>
        <v>38</v>
      </c>
      <c r="M98" s="2">
        <f>SUMIFS(DataRegularSeason20242025!$AA$3:$AA$1315,DataRegularSeason20242025!$B$3:$B$1315, "&lt;=" &amp; $A98, DataRegularSeason20242025!$D$3:$D$1315, M$1)+SUMIFS(DataRegularSeason20242025!$AB$3:$AB$1315,DataRegularSeason20242025!$B$3:$B$1315, "&lt;=" &amp; $A98, DataRegularSeason20242025!$E$3:$E$1315, M$1)</f>
        <v>40</v>
      </c>
      <c r="N98" s="2">
        <f>SUMIFS(DataRegularSeason20242025!$AA$3:$AA$1315,DataRegularSeason20242025!$B$3:$B$1315, "&lt;=" &amp; $A98, DataRegularSeason20242025!$D$3:$D$1315, N$1)+SUMIFS(DataRegularSeason20242025!$AB$3:$AB$1315,DataRegularSeason20242025!$B$3:$B$1315, "&lt;=" &amp; $A98, DataRegularSeason20242025!$E$3:$E$1315, N$1)</f>
        <v>40</v>
      </c>
      <c r="O98" s="2">
        <f>SUMIFS(DataRegularSeason20242025!$AA$3:$AA$1315,DataRegularSeason20242025!$B$3:$B$1315, "&lt;=" &amp; $A98, DataRegularSeason20242025!$D$3:$D$1315, O$1)+SUMIFS(DataRegularSeason20242025!$AB$3:$AB$1315,DataRegularSeason20242025!$B$3:$B$1315, "&lt;=" &amp; $A98, DataRegularSeason20242025!$E$3:$E$1315, O$1)</f>
        <v>44</v>
      </c>
      <c r="P98" s="2">
        <f>SUMIFS(DataRegularSeason20242025!$AA$3:$AA$1315,DataRegularSeason20242025!$B$3:$B$1315, "&lt;=" &amp; $A98, DataRegularSeason20242025!$D$3:$D$1315, P$1)+SUMIFS(DataRegularSeason20242025!$AB$3:$AB$1315,DataRegularSeason20242025!$B$3:$B$1315, "&lt;=" &amp; $A98, DataRegularSeason20242025!$E$3:$E$1315, P$1)</f>
        <v>27</v>
      </c>
      <c r="Q98" s="2">
        <f>SUMIFS(DataRegularSeason20242025!$AA$3:$AA$1315,DataRegularSeason20242025!$B$3:$B$1315, "&lt;=" &amp; $A98, DataRegularSeason20242025!$D$3:$D$1315, Q$1)+SUMIFS(DataRegularSeason20242025!$AB$3:$AB$1315,DataRegularSeason20242025!$B$3:$B$1315, "&lt;=" &amp; $A98, DataRegularSeason20242025!$E$3:$E$1315, Q$1)</f>
        <v>45</v>
      </c>
      <c r="R98" s="2">
        <f>SUMIFS(DataRegularSeason20242025!$AA$3:$AA$1315,DataRegularSeason20242025!$B$3:$B$1315, "&lt;=" &amp; $A98, DataRegularSeason20242025!$D$3:$D$1315, R$1)+SUMIFS(DataRegularSeason20242025!$AB$3:$AB$1315,DataRegularSeason20242025!$B$3:$B$1315, "&lt;=" &amp; $A98, DataRegularSeason20242025!$E$3:$E$1315, R$1)</f>
        <v>22</v>
      </c>
      <c r="S98" s="2">
        <f>SUMIFS(DataRegularSeason20242025!$AA$3:$AA$1315,DataRegularSeason20242025!$B$3:$B$1315, "&lt;=" &amp; $A98, DataRegularSeason20242025!$D$3:$D$1315, S$1)+SUMIFS(DataRegularSeason20242025!$AB$3:$AB$1315,DataRegularSeason20242025!$B$3:$B$1315, "&lt;=" &amp; $A98, DataRegularSeason20242025!$E$3:$E$1315, S$1)</f>
        <v>31</v>
      </c>
      <c r="T98" s="2">
        <f>SUMIFS(DataRegularSeason20242025!$AA$3:$AA$1315,DataRegularSeason20242025!$B$3:$B$1315, "&lt;=" &amp; $A98, DataRegularSeason20242025!$D$3:$D$1315, T$1)+SUMIFS(DataRegularSeason20242025!$AB$3:$AB$1315,DataRegularSeason20242025!$B$3:$B$1315, "&lt;=" &amp; $A98, DataRegularSeason20242025!$E$3:$E$1315, T$1)</f>
        <v>31</v>
      </c>
      <c r="U98" s="2">
        <f>SUMIFS(DataRegularSeason20242025!$AA$3:$AA$1315,DataRegularSeason20242025!$B$3:$B$1315, "&lt;=" &amp; $A98, DataRegularSeason20242025!$D$3:$D$1315, U$1)+SUMIFS(DataRegularSeason20242025!$AB$3:$AB$1315,DataRegularSeason20242025!$B$3:$B$1315, "&lt;=" &amp; $A98, DataRegularSeason20242025!$E$3:$E$1315, U$1)</f>
        <v>34</v>
      </c>
      <c r="V98" s="2">
        <f>SUMIFS(DataRegularSeason20242025!$AA$3:$AA$1315,DataRegularSeason20242025!$B$3:$B$1315, "&lt;=" &amp; $A98, DataRegularSeason20242025!$D$3:$D$1315, V$1)+SUMIFS(DataRegularSeason20242025!$AB$3:$AB$1315,DataRegularSeason20242025!$B$3:$B$1315, "&lt;=" &amp; $A98, DataRegularSeason20242025!$E$3:$E$1315, V$1)</f>
        <v>32</v>
      </c>
      <c r="W98" s="2">
        <f>SUMIFS(DataRegularSeason20242025!$AA$3:$AA$1315,DataRegularSeason20242025!$B$3:$B$1315, "&lt;=" &amp; $A98, DataRegularSeason20242025!$D$3:$D$1315, W$1)+SUMIFS(DataRegularSeason20242025!$AB$3:$AB$1315,DataRegularSeason20242025!$B$3:$B$1315, "&lt;=" &amp; $A98, DataRegularSeason20242025!$E$3:$E$1315, W$1)</f>
        <v>33</v>
      </c>
      <c r="X98" s="2">
        <f>SUMIFS(DataRegularSeason20242025!$AA$3:$AA$1315,DataRegularSeason20242025!$B$3:$B$1315, "&lt;=" &amp; $A98, DataRegularSeason20242025!$D$3:$D$1315, X$1)+SUMIFS(DataRegularSeason20242025!$AB$3:$AB$1315,DataRegularSeason20242025!$B$3:$B$1315, "&lt;=" &amp; $A98, DataRegularSeason20242025!$E$3:$E$1315, X$1)</f>
        <v>32</v>
      </c>
      <c r="Y98" s="2">
        <f>SUMIFS(DataRegularSeason20242025!$AA$3:$AA$1315,DataRegularSeason20242025!$B$3:$B$1315, "&lt;=" &amp; $A98, DataRegularSeason20242025!$D$3:$D$1315, Y$1)+SUMIFS(DataRegularSeason20242025!$AB$3:$AB$1315,DataRegularSeason20242025!$B$3:$B$1315, "&lt;=" &amp; $A98, DataRegularSeason20242025!$E$3:$E$1315, Y$1)</f>
        <v>27</v>
      </c>
      <c r="Z98" s="2">
        <f>SUMIFS(DataRegularSeason20242025!$AA$3:$AA$1315,DataRegularSeason20242025!$B$3:$B$1315, "&lt;=" &amp; $A98, DataRegularSeason20242025!$D$3:$D$1315, Z$1)+SUMIFS(DataRegularSeason20242025!$AB$3:$AB$1315,DataRegularSeason20242025!$B$3:$B$1315, "&lt;=" &amp; $A98, DataRegularSeason20242025!$E$3:$E$1315, Z$1)</f>
        <v>33</v>
      </c>
      <c r="AA98" s="2">
        <f>SUMIFS(DataRegularSeason20242025!$AA$3:$AA$1315,DataRegularSeason20242025!$B$3:$B$1315, "&lt;=" &amp; $A98, DataRegularSeason20242025!$D$3:$D$1315, AA$1)+SUMIFS(DataRegularSeason20242025!$AB$3:$AB$1315,DataRegularSeason20242025!$B$3:$B$1315, "&lt;=" &amp; $A98, DataRegularSeason20242025!$E$3:$E$1315, AA$1)</f>
        <v>36</v>
      </c>
      <c r="AB98" s="2">
        <f>SUMIFS(DataRegularSeason20242025!$AA$3:$AA$1315,DataRegularSeason20242025!$B$3:$B$1315, "&lt;=" &amp; $A98, DataRegularSeason20242025!$D$3:$D$1315, AB$1)+SUMIFS(DataRegularSeason20242025!$AB$3:$AB$1315,DataRegularSeason20242025!$B$3:$B$1315, "&lt;=" &amp; $A98, DataRegularSeason20242025!$E$3:$E$1315, AB$1)</f>
        <v>40</v>
      </c>
      <c r="AC98" s="2">
        <f>SUMIFS(DataRegularSeason20242025!$AA$3:$AA$1315,DataRegularSeason20242025!$B$3:$B$1315, "&lt;=" &amp; $A98, DataRegularSeason20242025!$D$3:$D$1315, AC$1)+SUMIFS(DataRegularSeason20242025!$AB$3:$AB$1315,DataRegularSeason20242025!$B$3:$B$1315, "&lt;=" &amp; $A98, DataRegularSeason20242025!$E$3:$E$1315, AC$1)</f>
        <v>33</v>
      </c>
      <c r="AD98" s="2">
        <f>SUMIFS(DataRegularSeason20242025!$AA$3:$AA$1315,DataRegularSeason20242025!$B$3:$B$1315, "&lt;=" &amp; $A98, DataRegularSeason20242025!$D$3:$D$1315, AD$1)+SUMIFS(DataRegularSeason20242025!$AB$3:$AB$1315,DataRegularSeason20242025!$B$3:$B$1315, "&lt;=" &amp; $A98, DataRegularSeason20242025!$E$3:$E$1315, AD$1)</f>
        <v>37</v>
      </c>
      <c r="AE98" s="2">
        <f>SUMIFS(DataRegularSeason20242025!$AA$3:$AA$1315,DataRegularSeason20242025!$B$3:$B$1315, "&lt;=" &amp; $A98, DataRegularSeason20242025!$D$3:$D$1315, AE$1)+SUMIFS(DataRegularSeason20242025!$AB$3:$AB$1315,DataRegularSeason20242025!$B$3:$B$1315, "&lt;=" &amp; $A98, DataRegularSeason20242025!$E$3:$E$1315, AE$1)</f>
        <v>43</v>
      </c>
      <c r="AF98" s="2">
        <f>SUMIFS(DataRegularSeason20242025!$AA$3:$AA$1315,DataRegularSeason20242025!$B$3:$B$1315, "&lt;=" &amp; $A98, DataRegularSeason20242025!$D$3:$D$1315, AF$1)+SUMIFS(DataRegularSeason20242025!$AB$3:$AB$1315,DataRegularSeason20242025!$B$3:$B$1315, "&lt;=" &amp; $A98, DataRegularSeason20242025!$E$3:$E$1315, AF$1)</f>
        <v>45</v>
      </c>
      <c r="AG98" s="2">
        <f>SUMIFS(DataRegularSeason20242025!$AA$3:$AA$1315,DataRegularSeason20242025!$B$3:$B$1315, "&lt;=" &amp; $A98, DataRegularSeason20242025!$D$3:$D$1315, AG$1)+SUMIFS(DataRegularSeason20242025!$AB$3:$AB$1315,DataRegularSeason20242025!$B$3:$B$1315, "&lt;=" &amp; $A98, DataRegularSeason20242025!$E$3:$E$1315, AG$1)</f>
        <v>44</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26</v>
      </c>
      <c r="C99" s="2">
        <f>SUMIFS(DataRegularSeason20242025!$AA$3:$AA$1315,DataRegularSeason20242025!$B$3:$B$1315, "&lt;=" &amp; $A99, DataRegularSeason20242025!$D$3:$D$1315, C$1)+SUMIFS(DataRegularSeason20242025!$AB$3:$AB$1315,DataRegularSeason20242025!$B$3:$B$1315, "&lt;=" &amp; $A99, DataRegularSeason20242025!$E$3:$E$1315, C$1)</f>
        <v>35</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41</v>
      </c>
      <c r="F99" s="2">
        <f>SUMIFS(DataRegularSeason20242025!$AA$3:$AA$1315,DataRegularSeason20242025!$B$3:$B$1315, "&lt;=" &amp; $A99, DataRegularSeason20242025!$D$3:$D$1315, F$1)+SUMIFS(DataRegularSeason20242025!$AB$3:$AB$1315,DataRegularSeason20242025!$B$3:$B$1315, "&lt;=" &amp; $A99, DataRegularSeason20242025!$E$3:$E$1315, F$1)</f>
        <v>29</v>
      </c>
      <c r="G99" s="2">
        <f>SUMIFS(DataRegularSeason20242025!$AA$3:$AA$1315,DataRegularSeason20242025!$B$3:$B$1315, "&lt;=" &amp; $A99, DataRegularSeason20242025!$D$3:$D$1315, G$1)+SUMIFS(DataRegularSeason20242025!$AB$3:$AB$1315,DataRegularSeason20242025!$B$3:$B$1315, "&lt;=" &amp; $A99, DataRegularSeason20242025!$E$3:$E$1315, G$1)</f>
        <v>35</v>
      </c>
      <c r="H99" s="2">
        <f>SUMIFS(DataRegularSeason20242025!$AA$3:$AA$1315,DataRegularSeason20242025!$B$3:$B$1315, "&lt;=" &amp; $A99, DataRegularSeason20242025!$D$3:$D$1315, H$1)+SUMIFS(DataRegularSeason20242025!$AB$3:$AB$1315,DataRegularSeason20242025!$B$3:$B$1315, "&lt;=" &amp; $A99, DataRegularSeason20242025!$E$3:$E$1315, H$1)</f>
        <v>22</v>
      </c>
      <c r="I99" s="2">
        <f>SUMIFS(DataRegularSeason20242025!$AA$3:$AA$1315,DataRegularSeason20242025!$B$3:$B$1315, "&lt;=" &amp; $A99, DataRegularSeason20242025!$D$3:$D$1315, I$1)+SUMIFS(DataRegularSeason20242025!$AB$3:$AB$1315,DataRegularSeason20242025!$B$3:$B$1315, "&lt;=" &amp; $A99, DataRegularSeason20242025!$E$3:$E$1315, I$1)</f>
        <v>36</v>
      </c>
      <c r="J99" s="2">
        <f>SUMIFS(DataRegularSeason20242025!$AA$3:$AA$1315,DataRegularSeason20242025!$B$3:$B$1315, "&lt;=" &amp; $A99, DataRegularSeason20242025!$D$3:$D$1315, J$1)+SUMIFS(DataRegularSeason20242025!$AB$3:$AB$1315,DataRegularSeason20242025!$B$3:$B$1315, "&lt;=" &amp; $A99, DataRegularSeason20242025!$E$3:$E$1315, J$1)</f>
        <v>38</v>
      </c>
      <c r="K99" s="2">
        <f>SUMIFS(DataRegularSeason20242025!$AA$3:$AA$1315,DataRegularSeason20242025!$B$3:$B$1315, "&lt;=" &amp; $A99, DataRegularSeason20242025!$D$3:$D$1315, K$1)+SUMIFS(DataRegularSeason20242025!$AB$3:$AB$1315,DataRegularSeason20242025!$B$3:$B$1315, "&lt;=" &amp; $A99, DataRegularSeason20242025!$E$3:$E$1315, K$1)</f>
        <v>28</v>
      </c>
      <c r="L99" s="2">
        <f>SUMIFS(DataRegularSeason20242025!$AA$3:$AA$1315,DataRegularSeason20242025!$B$3:$B$1315, "&lt;=" &amp; $A99, DataRegularSeason20242025!$D$3:$D$1315, L$1)+SUMIFS(DataRegularSeason20242025!$AB$3:$AB$1315,DataRegularSeason20242025!$B$3:$B$1315, "&lt;=" &amp; $A99, DataRegularSeason20242025!$E$3:$E$1315, L$1)</f>
        <v>38</v>
      </c>
      <c r="M99" s="2">
        <f>SUMIFS(DataRegularSeason20242025!$AA$3:$AA$1315,DataRegularSeason20242025!$B$3:$B$1315, "&lt;=" &amp; $A99, DataRegularSeason20242025!$D$3:$D$1315, M$1)+SUMIFS(DataRegularSeason20242025!$AB$3:$AB$1315,DataRegularSeason20242025!$B$3:$B$1315, "&lt;=" &amp; $A99, DataRegularSeason20242025!$E$3:$E$1315, M$1)</f>
        <v>40</v>
      </c>
      <c r="N99" s="2">
        <f>SUMIFS(DataRegularSeason20242025!$AA$3:$AA$1315,DataRegularSeason20242025!$B$3:$B$1315, "&lt;=" &amp; $A99, DataRegularSeason20242025!$D$3:$D$1315, N$1)+SUMIFS(DataRegularSeason20242025!$AB$3:$AB$1315,DataRegularSeason20242025!$B$3:$B$1315, "&lt;=" &amp; $A99, DataRegularSeason20242025!$E$3:$E$1315, N$1)</f>
        <v>40</v>
      </c>
      <c r="O99" s="2">
        <f>SUMIFS(DataRegularSeason20242025!$AA$3:$AA$1315,DataRegularSeason20242025!$B$3:$B$1315, "&lt;=" &amp; $A99, DataRegularSeason20242025!$D$3:$D$1315, O$1)+SUMIFS(DataRegularSeason20242025!$AB$3:$AB$1315,DataRegularSeason20242025!$B$3:$B$1315, "&lt;=" &amp; $A99, DataRegularSeason20242025!$E$3:$E$1315, O$1)</f>
        <v>44</v>
      </c>
      <c r="P99" s="2">
        <f>SUMIFS(DataRegularSeason20242025!$AA$3:$AA$1315,DataRegularSeason20242025!$B$3:$B$1315, "&lt;=" &amp; $A99, DataRegularSeason20242025!$D$3:$D$1315, P$1)+SUMIFS(DataRegularSeason20242025!$AB$3:$AB$1315,DataRegularSeason20242025!$B$3:$B$1315, "&lt;=" &amp; $A99, DataRegularSeason20242025!$E$3:$E$1315, P$1)</f>
        <v>27</v>
      </c>
      <c r="Q99" s="2">
        <f>SUMIFS(DataRegularSeason20242025!$AA$3:$AA$1315,DataRegularSeason20242025!$B$3:$B$1315, "&lt;=" &amp; $A99, DataRegularSeason20242025!$D$3:$D$1315, Q$1)+SUMIFS(DataRegularSeason20242025!$AB$3:$AB$1315,DataRegularSeason20242025!$B$3:$B$1315, "&lt;=" &amp; $A99, DataRegularSeason20242025!$E$3:$E$1315, Q$1)</f>
        <v>45</v>
      </c>
      <c r="R99" s="2">
        <f>SUMIFS(DataRegularSeason20242025!$AA$3:$AA$1315,DataRegularSeason20242025!$B$3:$B$1315, "&lt;=" &amp; $A99, DataRegularSeason20242025!$D$3:$D$1315, R$1)+SUMIFS(DataRegularSeason20242025!$AB$3:$AB$1315,DataRegularSeason20242025!$B$3:$B$1315, "&lt;=" &amp; $A99, DataRegularSeason20242025!$E$3:$E$1315, R$1)</f>
        <v>22</v>
      </c>
      <c r="S99" s="2">
        <f>SUMIFS(DataRegularSeason20242025!$AA$3:$AA$1315,DataRegularSeason20242025!$B$3:$B$1315, "&lt;=" &amp; $A99, DataRegularSeason20242025!$D$3:$D$1315, S$1)+SUMIFS(DataRegularSeason20242025!$AB$3:$AB$1315,DataRegularSeason20242025!$B$3:$B$1315, "&lt;=" &amp; $A99, DataRegularSeason20242025!$E$3:$E$1315, S$1)</f>
        <v>31</v>
      </c>
      <c r="T99" s="2">
        <f>SUMIFS(DataRegularSeason20242025!$AA$3:$AA$1315,DataRegularSeason20242025!$B$3:$B$1315, "&lt;=" &amp; $A99, DataRegularSeason20242025!$D$3:$D$1315, T$1)+SUMIFS(DataRegularSeason20242025!$AB$3:$AB$1315,DataRegularSeason20242025!$B$3:$B$1315, "&lt;=" &amp; $A99, DataRegularSeason20242025!$E$3:$E$1315, T$1)</f>
        <v>31</v>
      </c>
      <c r="U99" s="2">
        <f>SUMIFS(DataRegularSeason20242025!$AA$3:$AA$1315,DataRegularSeason20242025!$B$3:$B$1315, "&lt;=" &amp; $A99, DataRegularSeason20242025!$D$3:$D$1315, U$1)+SUMIFS(DataRegularSeason20242025!$AB$3:$AB$1315,DataRegularSeason20242025!$B$3:$B$1315, "&lt;=" &amp; $A99, DataRegularSeason20242025!$E$3:$E$1315, U$1)</f>
        <v>34</v>
      </c>
      <c r="V99" s="2">
        <f>SUMIFS(DataRegularSeason20242025!$AA$3:$AA$1315,DataRegularSeason20242025!$B$3:$B$1315, "&lt;=" &amp; $A99, DataRegularSeason20242025!$D$3:$D$1315, V$1)+SUMIFS(DataRegularSeason20242025!$AB$3:$AB$1315,DataRegularSeason20242025!$B$3:$B$1315, "&lt;=" &amp; $A99, DataRegularSeason20242025!$E$3:$E$1315, V$1)</f>
        <v>32</v>
      </c>
      <c r="W99" s="2">
        <f>SUMIFS(DataRegularSeason20242025!$AA$3:$AA$1315,DataRegularSeason20242025!$B$3:$B$1315, "&lt;=" &amp; $A99, DataRegularSeason20242025!$D$3:$D$1315, W$1)+SUMIFS(DataRegularSeason20242025!$AB$3:$AB$1315,DataRegularSeason20242025!$B$3:$B$1315, "&lt;=" &amp; $A99, DataRegularSeason20242025!$E$3:$E$1315, W$1)</f>
        <v>33</v>
      </c>
      <c r="X99" s="2">
        <f>SUMIFS(DataRegularSeason20242025!$AA$3:$AA$1315,DataRegularSeason20242025!$B$3:$B$1315, "&lt;=" &amp; $A99, DataRegularSeason20242025!$D$3:$D$1315, X$1)+SUMIFS(DataRegularSeason20242025!$AB$3:$AB$1315,DataRegularSeason20242025!$B$3:$B$1315, "&lt;=" &amp; $A99, DataRegularSeason20242025!$E$3:$E$1315, X$1)</f>
        <v>32</v>
      </c>
      <c r="Y99" s="2">
        <f>SUMIFS(DataRegularSeason20242025!$AA$3:$AA$1315,DataRegularSeason20242025!$B$3:$B$1315, "&lt;=" &amp; $A99, DataRegularSeason20242025!$D$3:$D$1315, Y$1)+SUMIFS(DataRegularSeason20242025!$AB$3:$AB$1315,DataRegularSeason20242025!$B$3:$B$1315, "&lt;=" &amp; $A99, DataRegularSeason20242025!$E$3:$E$1315, Y$1)</f>
        <v>27</v>
      </c>
      <c r="Z99" s="2">
        <f>SUMIFS(DataRegularSeason20242025!$AA$3:$AA$1315,DataRegularSeason20242025!$B$3:$B$1315, "&lt;=" &amp; $A99, DataRegularSeason20242025!$D$3:$D$1315, Z$1)+SUMIFS(DataRegularSeason20242025!$AB$3:$AB$1315,DataRegularSeason20242025!$B$3:$B$1315, "&lt;=" &amp; $A99, DataRegularSeason20242025!$E$3:$E$1315, Z$1)</f>
        <v>33</v>
      </c>
      <c r="AA99" s="2">
        <f>SUMIFS(DataRegularSeason20242025!$AA$3:$AA$1315,DataRegularSeason20242025!$B$3:$B$1315, "&lt;=" &amp; $A99, DataRegularSeason20242025!$D$3:$D$1315, AA$1)+SUMIFS(DataRegularSeason20242025!$AB$3:$AB$1315,DataRegularSeason20242025!$B$3:$B$1315, "&lt;=" &amp; $A99, DataRegularSeason20242025!$E$3:$E$1315, AA$1)</f>
        <v>36</v>
      </c>
      <c r="AB99" s="2">
        <f>SUMIFS(DataRegularSeason20242025!$AA$3:$AA$1315,DataRegularSeason20242025!$B$3:$B$1315, "&lt;=" &amp; $A99, DataRegularSeason20242025!$D$3:$D$1315, AB$1)+SUMIFS(DataRegularSeason20242025!$AB$3:$AB$1315,DataRegularSeason20242025!$B$3:$B$1315, "&lt;=" &amp; $A99, DataRegularSeason20242025!$E$3:$E$1315, AB$1)</f>
        <v>40</v>
      </c>
      <c r="AC99" s="2">
        <f>SUMIFS(DataRegularSeason20242025!$AA$3:$AA$1315,DataRegularSeason20242025!$B$3:$B$1315, "&lt;=" &amp; $A99, DataRegularSeason20242025!$D$3:$D$1315, AC$1)+SUMIFS(DataRegularSeason20242025!$AB$3:$AB$1315,DataRegularSeason20242025!$B$3:$B$1315, "&lt;=" &amp; $A99, DataRegularSeason20242025!$E$3:$E$1315, AC$1)</f>
        <v>33</v>
      </c>
      <c r="AD99" s="2">
        <f>SUMIFS(DataRegularSeason20242025!$AA$3:$AA$1315,DataRegularSeason20242025!$B$3:$B$1315, "&lt;=" &amp; $A99, DataRegularSeason20242025!$D$3:$D$1315, AD$1)+SUMIFS(DataRegularSeason20242025!$AB$3:$AB$1315,DataRegularSeason20242025!$B$3:$B$1315, "&lt;=" &amp; $A99, DataRegularSeason20242025!$E$3:$E$1315, AD$1)</f>
        <v>37</v>
      </c>
      <c r="AE99" s="2">
        <f>SUMIFS(DataRegularSeason20242025!$AA$3:$AA$1315,DataRegularSeason20242025!$B$3:$B$1315, "&lt;=" &amp; $A99, DataRegularSeason20242025!$D$3:$D$1315, AE$1)+SUMIFS(DataRegularSeason20242025!$AB$3:$AB$1315,DataRegularSeason20242025!$B$3:$B$1315, "&lt;=" &amp; $A99, DataRegularSeason20242025!$E$3:$E$1315, AE$1)</f>
        <v>43</v>
      </c>
      <c r="AF99" s="2">
        <f>SUMIFS(DataRegularSeason20242025!$AA$3:$AA$1315,DataRegularSeason20242025!$B$3:$B$1315, "&lt;=" &amp; $A99, DataRegularSeason20242025!$D$3:$D$1315, AF$1)+SUMIFS(DataRegularSeason20242025!$AB$3:$AB$1315,DataRegularSeason20242025!$B$3:$B$1315, "&lt;=" &amp; $A99, DataRegularSeason20242025!$E$3:$E$1315, AF$1)</f>
        <v>45</v>
      </c>
      <c r="AG99" s="2">
        <f>SUMIFS(DataRegularSeason20242025!$AA$3:$AA$1315,DataRegularSeason20242025!$B$3:$B$1315, "&lt;=" &amp; $A99, DataRegularSeason20242025!$D$3:$D$1315, AG$1)+SUMIFS(DataRegularSeason20242025!$AB$3:$AB$1315,DataRegularSeason20242025!$B$3:$B$1315, "&lt;=" &amp; $A99, DataRegularSeason20242025!$E$3:$E$1315, AG$1)</f>
        <v>44</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26</v>
      </c>
      <c r="C100" s="2">
        <f>SUMIFS(DataRegularSeason20242025!$AA$3:$AA$1315,DataRegularSeason20242025!$B$3:$B$1315, "&lt;=" &amp; $A100, DataRegularSeason20242025!$D$3:$D$1315, C$1)+SUMIFS(DataRegularSeason20242025!$AB$3:$AB$1315,DataRegularSeason20242025!$B$3:$B$1315, "&lt;=" &amp; $A100, DataRegularSeason20242025!$E$3:$E$1315, C$1)</f>
        <v>35</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41</v>
      </c>
      <c r="F100" s="2">
        <f>SUMIFS(DataRegularSeason20242025!$AA$3:$AA$1315,DataRegularSeason20242025!$B$3:$B$1315, "&lt;=" &amp; $A100, DataRegularSeason20242025!$D$3:$D$1315, F$1)+SUMIFS(DataRegularSeason20242025!$AB$3:$AB$1315,DataRegularSeason20242025!$B$3:$B$1315, "&lt;=" &amp; $A100, DataRegularSeason20242025!$E$3:$E$1315, F$1)</f>
        <v>29</v>
      </c>
      <c r="G100" s="2">
        <f>SUMIFS(DataRegularSeason20242025!$AA$3:$AA$1315,DataRegularSeason20242025!$B$3:$B$1315, "&lt;=" &amp; $A100, DataRegularSeason20242025!$D$3:$D$1315, G$1)+SUMIFS(DataRegularSeason20242025!$AB$3:$AB$1315,DataRegularSeason20242025!$B$3:$B$1315, "&lt;=" &amp; $A100, DataRegularSeason20242025!$E$3:$E$1315, G$1)</f>
        <v>35</v>
      </c>
      <c r="H100" s="2">
        <f>SUMIFS(DataRegularSeason20242025!$AA$3:$AA$1315,DataRegularSeason20242025!$B$3:$B$1315, "&lt;=" &amp; $A100, DataRegularSeason20242025!$D$3:$D$1315, H$1)+SUMIFS(DataRegularSeason20242025!$AB$3:$AB$1315,DataRegularSeason20242025!$B$3:$B$1315, "&lt;=" &amp; $A100, DataRegularSeason20242025!$E$3:$E$1315, H$1)</f>
        <v>22</v>
      </c>
      <c r="I100" s="2">
        <f>SUMIFS(DataRegularSeason20242025!$AA$3:$AA$1315,DataRegularSeason20242025!$B$3:$B$1315, "&lt;=" &amp; $A100, DataRegularSeason20242025!$D$3:$D$1315, I$1)+SUMIFS(DataRegularSeason20242025!$AB$3:$AB$1315,DataRegularSeason20242025!$B$3:$B$1315, "&lt;=" &amp; $A100, DataRegularSeason20242025!$E$3:$E$1315, I$1)</f>
        <v>36</v>
      </c>
      <c r="J100" s="2">
        <f>SUMIFS(DataRegularSeason20242025!$AA$3:$AA$1315,DataRegularSeason20242025!$B$3:$B$1315, "&lt;=" &amp; $A100, DataRegularSeason20242025!$D$3:$D$1315, J$1)+SUMIFS(DataRegularSeason20242025!$AB$3:$AB$1315,DataRegularSeason20242025!$B$3:$B$1315, "&lt;=" &amp; $A100, DataRegularSeason20242025!$E$3:$E$1315, J$1)</f>
        <v>38</v>
      </c>
      <c r="K100" s="2">
        <f>SUMIFS(DataRegularSeason20242025!$AA$3:$AA$1315,DataRegularSeason20242025!$B$3:$B$1315, "&lt;=" &amp; $A100, DataRegularSeason20242025!$D$3:$D$1315, K$1)+SUMIFS(DataRegularSeason20242025!$AB$3:$AB$1315,DataRegularSeason20242025!$B$3:$B$1315, "&lt;=" &amp; $A100, DataRegularSeason20242025!$E$3:$E$1315, K$1)</f>
        <v>28</v>
      </c>
      <c r="L100" s="2">
        <f>SUMIFS(DataRegularSeason20242025!$AA$3:$AA$1315,DataRegularSeason20242025!$B$3:$B$1315, "&lt;=" &amp; $A100, DataRegularSeason20242025!$D$3:$D$1315, L$1)+SUMIFS(DataRegularSeason20242025!$AB$3:$AB$1315,DataRegularSeason20242025!$B$3:$B$1315, "&lt;=" &amp; $A100, DataRegularSeason20242025!$E$3:$E$1315, L$1)</f>
        <v>38</v>
      </c>
      <c r="M100" s="2">
        <f>SUMIFS(DataRegularSeason20242025!$AA$3:$AA$1315,DataRegularSeason20242025!$B$3:$B$1315, "&lt;=" &amp; $A100, DataRegularSeason20242025!$D$3:$D$1315, M$1)+SUMIFS(DataRegularSeason20242025!$AB$3:$AB$1315,DataRegularSeason20242025!$B$3:$B$1315, "&lt;=" &amp; $A100, DataRegularSeason20242025!$E$3:$E$1315, M$1)</f>
        <v>40</v>
      </c>
      <c r="N100" s="2">
        <f>SUMIFS(DataRegularSeason20242025!$AA$3:$AA$1315,DataRegularSeason20242025!$B$3:$B$1315, "&lt;=" &amp; $A100, DataRegularSeason20242025!$D$3:$D$1315, N$1)+SUMIFS(DataRegularSeason20242025!$AB$3:$AB$1315,DataRegularSeason20242025!$B$3:$B$1315, "&lt;=" &amp; $A100, DataRegularSeason20242025!$E$3:$E$1315, N$1)</f>
        <v>40</v>
      </c>
      <c r="O100" s="2">
        <f>SUMIFS(DataRegularSeason20242025!$AA$3:$AA$1315,DataRegularSeason20242025!$B$3:$B$1315, "&lt;=" &amp; $A100, DataRegularSeason20242025!$D$3:$D$1315, O$1)+SUMIFS(DataRegularSeason20242025!$AB$3:$AB$1315,DataRegularSeason20242025!$B$3:$B$1315, "&lt;=" &amp; $A100, DataRegularSeason20242025!$E$3:$E$1315, O$1)</f>
        <v>44</v>
      </c>
      <c r="P100" s="2">
        <f>SUMIFS(DataRegularSeason20242025!$AA$3:$AA$1315,DataRegularSeason20242025!$B$3:$B$1315, "&lt;=" &amp; $A100, DataRegularSeason20242025!$D$3:$D$1315, P$1)+SUMIFS(DataRegularSeason20242025!$AB$3:$AB$1315,DataRegularSeason20242025!$B$3:$B$1315, "&lt;=" &amp; $A100, DataRegularSeason20242025!$E$3:$E$1315, P$1)</f>
        <v>27</v>
      </c>
      <c r="Q100" s="2">
        <f>SUMIFS(DataRegularSeason20242025!$AA$3:$AA$1315,DataRegularSeason20242025!$B$3:$B$1315, "&lt;=" &amp; $A100, DataRegularSeason20242025!$D$3:$D$1315, Q$1)+SUMIFS(DataRegularSeason20242025!$AB$3:$AB$1315,DataRegularSeason20242025!$B$3:$B$1315, "&lt;=" &amp; $A100, DataRegularSeason20242025!$E$3:$E$1315, Q$1)</f>
        <v>45</v>
      </c>
      <c r="R100" s="2">
        <f>SUMIFS(DataRegularSeason20242025!$AA$3:$AA$1315,DataRegularSeason20242025!$B$3:$B$1315, "&lt;=" &amp; $A100, DataRegularSeason20242025!$D$3:$D$1315, R$1)+SUMIFS(DataRegularSeason20242025!$AB$3:$AB$1315,DataRegularSeason20242025!$B$3:$B$1315, "&lt;=" &amp; $A100, DataRegularSeason20242025!$E$3:$E$1315, R$1)</f>
        <v>22</v>
      </c>
      <c r="S100" s="2">
        <f>SUMIFS(DataRegularSeason20242025!$AA$3:$AA$1315,DataRegularSeason20242025!$B$3:$B$1315, "&lt;=" &amp; $A100, DataRegularSeason20242025!$D$3:$D$1315, S$1)+SUMIFS(DataRegularSeason20242025!$AB$3:$AB$1315,DataRegularSeason20242025!$B$3:$B$1315, "&lt;=" &amp; $A100, DataRegularSeason20242025!$E$3:$E$1315, S$1)</f>
        <v>31</v>
      </c>
      <c r="T100" s="2">
        <f>SUMIFS(DataRegularSeason20242025!$AA$3:$AA$1315,DataRegularSeason20242025!$B$3:$B$1315, "&lt;=" &amp; $A100, DataRegularSeason20242025!$D$3:$D$1315, T$1)+SUMIFS(DataRegularSeason20242025!$AB$3:$AB$1315,DataRegularSeason20242025!$B$3:$B$1315, "&lt;=" &amp; $A100, DataRegularSeason20242025!$E$3:$E$1315, T$1)</f>
        <v>31</v>
      </c>
      <c r="U100" s="2">
        <f>SUMIFS(DataRegularSeason20242025!$AA$3:$AA$1315,DataRegularSeason20242025!$B$3:$B$1315, "&lt;=" &amp; $A100, DataRegularSeason20242025!$D$3:$D$1315, U$1)+SUMIFS(DataRegularSeason20242025!$AB$3:$AB$1315,DataRegularSeason20242025!$B$3:$B$1315, "&lt;=" &amp; $A100, DataRegularSeason20242025!$E$3:$E$1315, U$1)</f>
        <v>34</v>
      </c>
      <c r="V100" s="2">
        <f>SUMIFS(DataRegularSeason20242025!$AA$3:$AA$1315,DataRegularSeason20242025!$B$3:$B$1315, "&lt;=" &amp; $A100, DataRegularSeason20242025!$D$3:$D$1315, V$1)+SUMIFS(DataRegularSeason20242025!$AB$3:$AB$1315,DataRegularSeason20242025!$B$3:$B$1315, "&lt;=" &amp; $A100, DataRegularSeason20242025!$E$3:$E$1315, V$1)</f>
        <v>32</v>
      </c>
      <c r="W100" s="2">
        <f>SUMIFS(DataRegularSeason20242025!$AA$3:$AA$1315,DataRegularSeason20242025!$B$3:$B$1315, "&lt;=" &amp; $A100, DataRegularSeason20242025!$D$3:$D$1315, W$1)+SUMIFS(DataRegularSeason20242025!$AB$3:$AB$1315,DataRegularSeason20242025!$B$3:$B$1315, "&lt;=" &amp; $A100, DataRegularSeason20242025!$E$3:$E$1315, W$1)</f>
        <v>33</v>
      </c>
      <c r="X100" s="2">
        <f>SUMIFS(DataRegularSeason20242025!$AA$3:$AA$1315,DataRegularSeason20242025!$B$3:$B$1315, "&lt;=" &amp; $A100, DataRegularSeason20242025!$D$3:$D$1315, X$1)+SUMIFS(DataRegularSeason20242025!$AB$3:$AB$1315,DataRegularSeason20242025!$B$3:$B$1315, "&lt;=" &amp; $A100, DataRegularSeason20242025!$E$3:$E$1315, X$1)</f>
        <v>32</v>
      </c>
      <c r="Y100" s="2">
        <f>SUMIFS(DataRegularSeason20242025!$AA$3:$AA$1315,DataRegularSeason20242025!$B$3:$B$1315, "&lt;=" &amp; $A100, DataRegularSeason20242025!$D$3:$D$1315, Y$1)+SUMIFS(DataRegularSeason20242025!$AB$3:$AB$1315,DataRegularSeason20242025!$B$3:$B$1315, "&lt;=" &amp; $A100, DataRegularSeason20242025!$E$3:$E$1315, Y$1)</f>
        <v>27</v>
      </c>
      <c r="Z100" s="2">
        <f>SUMIFS(DataRegularSeason20242025!$AA$3:$AA$1315,DataRegularSeason20242025!$B$3:$B$1315, "&lt;=" &amp; $A100, DataRegularSeason20242025!$D$3:$D$1315, Z$1)+SUMIFS(DataRegularSeason20242025!$AB$3:$AB$1315,DataRegularSeason20242025!$B$3:$B$1315, "&lt;=" &amp; $A100, DataRegularSeason20242025!$E$3:$E$1315, Z$1)</f>
        <v>33</v>
      </c>
      <c r="AA100" s="2">
        <f>SUMIFS(DataRegularSeason20242025!$AA$3:$AA$1315,DataRegularSeason20242025!$B$3:$B$1315, "&lt;=" &amp; $A100, DataRegularSeason20242025!$D$3:$D$1315, AA$1)+SUMIFS(DataRegularSeason20242025!$AB$3:$AB$1315,DataRegularSeason20242025!$B$3:$B$1315, "&lt;=" &amp; $A100, DataRegularSeason20242025!$E$3:$E$1315, AA$1)</f>
        <v>36</v>
      </c>
      <c r="AB100" s="2">
        <f>SUMIFS(DataRegularSeason20242025!$AA$3:$AA$1315,DataRegularSeason20242025!$B$3:$B$1315, "&lt;=" &amp; $A100, DataRegularSeason20242025!$D$3:$D$1315, AB$1)+SUMIFS(DataRegularSeason20242025!$AB$3:$AB$1315,DataRegularSeason20242025!$B$3:$B$1315, "&lt;=" &amp; $A100, DataRegularSeason20242025!$E$3:$E$1315, AB$1)</f>
        <v>40</v>
      </c>
      <c r="AC100" s="2">
        <f>SUMIFS(DataRegularSeason20242025!$AA$3:$AA$1315,DataRegularSeason20242025!$B$3:$B$1315, "&lt;=" &amp; $A100, DataRegularSeason20242025!$D$3:$D$1315, AC$1)+SUMIFS(DataRegularSeason20242025!$AB$3:$AB$1315,DataRegularSeason20242025!$B$3:$B$1315, "&lt;=" &amp; $A100, DataRegularSeason20242025!$E$3:$E$1315, AC$1)</f>
        <v>33</v>
      </c>
      <c r="AD100" s="2">
        <f>SUMIFS(DataRegularSeason20242025!$AA$3:$AA$1315,DataRegularSeason20242025!$B$3:$B$1315, "&lt;=" &amp; $A100, DataRegularSeason20242025!$D$3:$D$1315, AD$1)+SUMIFS(DataRegularSeason20242025!$AB$3:$AB$1315,DataRegularSeason20242025!$B$3:$B$1315, "&lt;=" &amp; $A100, DataRegularSeason20242025!$E$3:$E$1315, AD$1)</f>
        <v>37</v>
      </c>
      <c r="AE100" s="2">
        <f>SUMIFS(DataRegularSeason20242025!$AA$3:$AA$1315,DataRegularSeason20242025!$B$3:$B$1315, "&lt;=" &amp; $A100, DataRegularSeason20242025!$D$3:$D$1315, AE$1)+SUMIFS(DataRegularSeason20242025!$AB$3:$AB$1315,DataRegularSeason20242025!$B$3:$B$1315, "&lt;=" &amp; $A100, DataRegularSeason20242025!$E$3:$E$1315, AE$1)</f>
        <v>43</v>
      </c>
      <c r="AF100" s="2">
        <f>SUMIFS(DataRegularSeason20242025!$AA$3:$AA$1315,DataRegularSeason20242025!$B$3:$B$1315, "&lt;=" &amp; $A100, DataRegularSeason20242025!$D$3:$D$1315, AF$1)+SUMIFS(DataRegularSeason20242025!$AB$3:$AB$1315,DataRegularSeason20242025!$B$3:$B$1315, "&lt;=" &amp; $A100, DataRegularSeason20242025!$E$3:$E$1315, AF$1)</f>
        <v>45</v>
      </c>
      <c r="AG100" s="2">
        <f>SUMIFS(DataRegularSeason20242025!$AA$3:$AA$1315,DataRegularSeason20242025!$B$3:$B$1315, "&lt;=" &amp; $A100, DataRegularSeason20242025!$D$3:$D$1315, AG$1)+SUMIFS(DataRegularSeason20242025!$AB$3:$AB$1315,DataRegularSeason20242025!$B$3:$B$1315, "&lt;=" &amp; $A100, DataRegularSeason20242025!$E$3:$E$1315, AG$1)</f>
        <v>44</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26</v>
      </c>
      <c r="C101" s="2">
        <f>SUMIFS(DataRegularSeason20242025!$AA$3:$AA$1315,DataRegularSeason20242025!$B$3:$B$1315, "&lt;=" &amp; $A101, DataRegularSeason20242025!$D$3:$D$1315, C$1)+SUMIFS(DataRegularSeason20242025!$AB$3:$AB$1315,DataRegularSeason20242025!$B$3:$B$1315, "&lt;=" &amp; $A101, DataRegularSeason20242025!$E$3:$E$1315, C$1)</f>
        <v>35</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41</v>
      </c>
      <c r="F101" s="2">
        <f>SUMIFS(DataRegularSeason20242025!$AA$3:$AA$1315,DataRegularSeason20242025!$B$3:$B$1315, "&lt;=" &amp; $A101, DataRegularSeason20242025!$D$3:$D$1315, F$1)+SUMIFS(DataRegularSeason20242025!$AB$3:$AB$1315,DataRegularSeason20242025!$B$3:$B$1315, "&lt;=" &amp; $A101, DataRegularSeason20242025!$E$3:$E$1315, F$1)</f>
        <v>29</v>
      </c>
      <c r="G101" s="2">
        <f>SUMIFS(DataRegularSeason20242025!$AA$3:$AA$1315,DataRegularSeason20242025!$B$3:$B$1315, "&lt;=" &amp; $A101, DataRegularSeason20242025!$D$3:$D$1315, G$1)+SUMIFS(DataRegularSeason20242025!$AB$3:$AB$1315,DataRegularSeason20242025!$B$3:$B$1315, "&lt;=" &amp; $A101, DataRegularSeason20242025!$E$3:$E$1315, G$1)</f>
        <v>35</v>
      </c>
      <c r="H101" s="2">
        <f>SUMIFS(DataRegularSeason20242025!$AA$3:$AA$1315,DataRegularSeason20242025!$B$3:$B$1315, "&lt;=" &amp; $A101, DataRegularSeason20242025!$D$3:$D$1315, H$1)+SUMIFS(DataRegularSeason20242025!$AB$3:$AB$1315,DataRegularSeason20242025!$B$3:$B$1315, "&lt;=" &amp; $A101, DataRegularSeason20242025!$E$3:$E$1315, H$1)</f>
        <v>22</v>
      </c>
      <c r="I101" s="2">
        <f>SUMIFS(DataRegularSeason20242025!$AA$3:$AA$1315,DataRegularSeason20242025!$B$3:$B$1315, "&lt;=" &amp; $A101, DataRegularSeason20242025!$D$3:$D$1315, I$1)+SUMIFS(DataRegularSeason20242025!$AB$3:$AB$1315,DataRegularSeason20242025!$B$3:$B$1315, "&lt;=" &amp; $A101, DataRegularSeason20242025!$E$3:$E$1315, I$1)</f>
        <v>36</v>
      </c>
      <c r="J101" s="2">
        <f>SUMIFS(DataRegularSeason20242025!$AA$3:$AA$1315,DataRegularSeason20242025!$B$3:$B$1315, "&lt;=" &amp; $A101, DataRegularSeason20242025!$D$3:$D$1315, J$1)+SUMIFS(DataRegularSeason20242025!$AB$3:$AB$1315,DataRegularSeason20242025!$B$3:$B$1315, "&lt;=" &amp; $A101, DataRegularSeason20242025!$E$3:$E$1315, J$1)</f>
        <v>38</v>
      </c>
      <c r="K101" s="2">
        <f>SUMIFS(DataRegularSeason20242025!$AA$3:$AA$1315,DataRegularSeason20242025!$B$3:$B$1315, "&lt;=" &amp; $A101, DataRegularSeason20242025!$D$3:$D$1315, K$1)+SUMIFS(DataRegularSeason20242025!$AB$3:$AB$1315,DataRegularSeason20242025!$B$3:$B$1315, "&lt;=" &amp; $A101, DataRegularSeason20242025!$E$3:$E$1315, K$1)</f>
        <v>28</v>
      </c>
      <c r="L101" s="2">
        <f>SUMIFS(DataRegularSeason20242025!$AA$3:$AA$1315,DataRegularSeason20242025!$B$3:$B$1315, "&lt;=" &amp; $A101, DataRegularSeason20242025!$D$3:$D$1315, L$1)+SUMIFS(DataRegularSeason20242025!$AB$3:$AB$1315,DataRegularSeason20242025!$B$3:$B$1315, "&lt;=" &amp; $A101, DataRegularSeason20242025!$E$3:$E$1315, L$1)</f>
        <v>38</v>
      </c>
      <c r="M101" s="2">
        <f>SUMIFS(DataRegularSeason20242025!$AA$3:$AA$1315,DataRegularSeason20242025!$B$3:$B$1315, "&lt;=" &amp; $A101, DataRegularSeason20242025!$D$3:$D$1315, M$1)+SUMIFS(DataRegularSeason20242025!$AB$3:$AB$1315,DataRegularSeason20242025!$B$3:$B$1315, "&lt;=" &amp; $A101, DataRegularSeason20242025!$E$3:$E$1315, M$1)</f>
        <v>40</v>
      </c>
      <c r="N101" s="2">
        <f>SUMIFS(DataRegularSeason20242025!$AA$3:$AA$1315,DataRegularSeason20242025!$B$3:$B$1315, "&lt;=" &amp; $A101, DataRegularSeason20242025!$D$3:$D$1315, N$1)+SUMIFS(DataRegularSeason20242025!$AB$3:$AB$1315,DataRegularSeason20242025!$B$3:$B$1315, "&lt;=" &amp; $A101, DataRegularSeason20242025!$E$3:$E$1315, N$1)</f>
        <v>40</v>
      </c>
      <c r="O101" s="2">
        <f>SUMIFS(DataRegularSeason20242025!$AA$3:$AA$1315,DataRegularSeason20242025!$B$3:$B$1315, "&lt;=" &amp; $A101, DataRegularSeason20242025!$D$3:$D$1315, O$1)+SUMIFS(DataRegularSeason20242025!$AB$3:$AB$1315,DataRegularSeason20242025!$B$3:$B$1315, "&lt;=" &amp; $A101, DataRegularSeason20242025!$E$3:$E$1315, O$1)</f>
        <v>44</v>
      </c>
      <c r="P101" s="2">
        <f>SUMIFS(DataRegularSeason20242025!$AA$3:$AA$1315,DataRegularSeason20242025!$B$3:$B$1315, "&lt;=" &amp; $A101, DataRegularSeason20242025!$D$3:$D$1315, P$1)+SUMIFS(DataRegularSeason20242025!$AB$3:$AB$1315,DataRegularSeason20242025!$B$3:$B$1315, "&lt;=" &amp; $A101, DataRegularSeason20242025!$E$3:$E$1315, P$1)</f>
        <v>27</v>
      </c>
      <c r="Q101" s="2">
        <f>SUMIFS(DataRegularSeason20242025!$AA$3:$AA$1315,DataRegularSeason20242025!$B$3:$B$1315, "&lt;=" &amp; $A101, DataRegularSeason20242025!$D$3:$D$1315, Q$1)+SUMIFS(DataRegularSeason20242025!$AB$3:$AB$1315,DataRegularSeason20242025!$B$3:$B$1315, "&lt;=" &amp; $A101, DataRegularSeason20242025!$E$3:$E$1315, Q$1)</f>
        <v>45</v>
      </c>
      <c r="R101" s="2">
        <f>SUMIFS(DataRegularSeason20242025!$AA$3:$AA$1315,DataRegularSeason20242025!$B$3:$B$1315, "&lt;=" &amp; $A101, DataRegularSeason20242025!$D$3:$D$1315, R$1)+SUMIFS(DataRegularSeason20242025!$AB$3:$AB$1315,DataRegularSeason20242025!$B$3:$B$1315, "&lt;=" &amp; $A101, DataRegularSeason20242025!$E$3:$E$1315, R$1)</f>
        <v>22</v>
      </c>
      <c r="S101" s="2">
        <f>SUMIFS(DataRegularSeason20242025!$AA$3:$AA$1315,DataRegularSeason20242025!$B$3:$B$1315, "&lt;=" &amp; $A101, DataRegularSeason20242025!$D$3:$D$1315, S$1)+SUMIFS(DataRegularSeason20242025!$AB$3:$AB$1315,DataRegularSeason20242025!$B$3:$B$1315, "&lt;=" &amp; $A101, DataRegularSeason20242025!$E$3:$E$1315, S$1)</f>
        <v>31</v>
      </c>
      <c r="T101" s="2">
        <f>SUMIFS(DataRegularSeason20242025!$AA$3:$AA$1315,DataRegularSeason20242025!$B$3:$B$1315, "&lt;=" &amp; $A101, DataRegularSeason20242025!$D$3:$D$1315, T$1)+SUMIFS(DataRegularSeason20242025!$AB$3:$AB$1315,DataRegularSeason20242025!$B$3:$B$1315, "&lt;=" &amp; $A101, DataRegularSeason20242025!$E$3:$E$1315, T$1)</f>
        <v>31</v>
      </c>
      <c r="U101" s="2">
        <f>SUMIFS(DataRegularSeason20242025!$AA$3:$AA$1315,DataRegularSeason20242025!$B$3:$B$1315, "&lt;=" &amp; $A101, DataRegularSeason20242025!$D$3:$D$1315, U$1)+SUMIFS(DataRegularSeason20242025!$AB$3:$AB$1315,DataRegularSeason20242025!$B$3:$B$1315, "&lt;=" &amp; $A101, DataRegularSeason20242025!$E$3:$E$1315, U$1)</f>
        <v>34</v>
      </c>
      <c r="V101" s="2">
        <f>SUMIFS(DataRegularSeason20242025!$AA$3:$AA$1315,DataRegularSeason20242025!$B$3:$B$1315, "&lt;=" &amp; $A101, DataRegularSeason20242025!$D$3:$D$1315, V$1)+SUMIFS(DataRegularSeason20242025!$AB$3:$AB$1315,DataRegularSeason20242025!$B$3:$B$1315, "&lt;=" &amp; $A101, DataRegularSeason20242025!$E$3:$E$1315, V$1)</f>
        <v>32</v>
      </c>
      <c r="W101" s="2">
        <f>SUMIFS(DataRegularSeason20242025!$AA$3:$AA$1315,DataRegularSeason20242025!$B$3:$B$1315, "&lt;=" &amp; $A101, DataRegularSeason20242025!$D$3:$D$1315, W$1)+SUMIFS(DataRegularSeason20242025!$AB$3:$AB$1315,DataRegularSeason20242025!$B$3:$B$1315, "&lt;=" &amp; $A101, DataRegularSeason20242025!$E$3:$E$1315, W$1)</f>
        <v>33</v>
      </c>
      <c r="X101" s="2">
        <f>SUMIFS(DataRegularSeason20242025!$AA$3:$AA$1315,DataRegularSeason20242025!$B$3:$B$1315, "&lt;=" &amp; $A101, DataRegularSeason20242025!$D$3:$D$1315, X$1)+SUMIFS(DataRegularSeason20242025!$AB$3:$AB$1315,DataRegularSeason20242025!$B$3:$B$1315, "&lt;=" &amp; $A101, DataRegularSeason20242025!$E$3:$E$1315, X$1)</f>
        <v>32</v>
      </c>
      <c r="Y101" s="2">
        <f>SUMIFS(DataRegularSeason20242025!$AA$3:$AA$1315,DataRegularSeason20242025!$B$3:$B$1315, "&lt;=" &amp; $A101, DataRegularSeason20242025!$D$3:$D$1315, Y$1)+SUMIFS(DataRegularSeason20242025!$AB$3:$AB$1315,DataRegularSeason20242025!$B$3:$B$1315, "&lt;=" &amp; $A101, DataRegularSeason20242025!$E$3:$E$1315, Y$1)</f>
        <v>27</v>
      </c>
      <c r="Z101" s="2">
        <f>SUMIFS(DataRegularSeason20242025!$AA$3:$AA$1315,DataRegularSeason20242025!$B$3:$B$1315, "&lt;=" &amp; $A101, DataRegularSeason20242025!$D$3:$D$1315, Z$1)+SUMIFS(DataRegularSeason20242025!$AB$3:$AB$1315,DataRegularSeason20242025!$B$3:$B$1315, "&lt;=" &amp; $A101, DataRegularSeason20242025!$E$3:$E$1315, Z$1)</f>
        <v>33</v>
      </c>
      <c r="AA101" s="2">
        <f>SUMIFS(DataRegularSeason20242025!$AA$3:$AA$1315,DataRegularSeason20242025!$B$3:$B$1315, "&lt;=" &amp; $A101, DataRegularSeason20242025!$D$3:$D$1315, AA$1)+SUMIFS(DataRegularSeason20242025!$AB$3:$AB$1315,DataRegularSeason20242025!$B$3:$B$1315, "&lt;=" &amp; $A101, DataRegularSeason20242025!$E$3:$E$1315, AA$1)</f>
        <v>36</v>
      </c>
      <c r="AB101" s="2">
        <f>SUMIFS(DataRegularSeason20242025!$AA$3:$AA$1315,DataRegularSeason20242025!$B$3:$B$1315, "&lt;=" &amp; $A101, DataRegularSeason20242025!$D$3:$D$1315, AB$1)+SUMIFS(DataRegularSeason20242025!$AB$3:$AB$1315,DataRegularSeason20242025!$B$3:$B$1315, "&lt;=" &amp; $A101, DataRegularSeason20242025!$E$3:$E$1315, AB$1)</f>
        <v>40</v>
      </c>
      <c r="AC101" s="2">
        <f>SUMIFS(DataRegularSeason20242025!$AA$3:$AA$1315,DataRegularSeason20242025!$B$3:$B$1315, "&lt;=" &amp; $A101, DataRegularSeason20242025!$D$3:$D$1315, AC$1)+SUMIFS(DataRegularSeason20242025!$AB$3:$AB$1315,DataRegularSeason20242025!$B$3:$B$1315, "&lt;=" &amp; $A101, DataRegularSeason20242025!$E$3:$E$1315, AC$1)</f>
        <v>33</v>
      </c>
      <c r="AD101" s="2">
        <f>SUMIFS(DataRegularSeason20242025!$AA$3:$AA$1315,DataRegularSeason20242025!$B$3:$B$1315, "&lt;=" &amp; $A101, DataRegularSeason20242025!$D$3:$D$1315, AD$1)+SUMIFS(DataRegularSeason20242025!$AB$3:$AB$1315,DataRegularSeason20242025!$B$3:$B$1315, "&lt;=" &amp; $A101, DataRegularSeason20242025!$E$3:$E$1315, AD$1)</f>
        <v>37</v>
      </c>
      <c r="AE101" s="2">
        <f>SUMIFS(DataRegularSeason20242025!$AA$3:$AA$1315,DataRegularSeason20242025!$B$3:$B$1315, "&lt;=" &amp; $A101, DataRegularSeason20242025!$D$3:$D$1315, AE$1)+SUMIFS(DataRegularSeason20242025!$AB$3:$AB$1315,DataRegularSeason20242025!$B$3:$B$1315, "&lt;=" &amp; $A101, DataRegularSeason20242025!$E$3:$E$1315, AE$1)</f>
        <v>43</v>
      </c>
      <c r="AF101" s="2">
        <f>SUMIFS(DataRegularSeason20242025!$AA$3:$AA$1315,DataRegularSeason20242025!$B$3:$B$1315, "&lt;=" &amp; $A101, DataRegularSeason20242025!$D$3:$D$1315, AF$1)+SUMIFS(DataRegularSeason20242025!$AB$3:$AB$1315,DataRegularSeason20242025!$B$3:$B$1315, "&lt;=" &amp; $A101, DataRegularSeason20242025!$E$3:$E$1315, AF$1)</f>
        <v>45</v>
      </c>
      <c r="AG101" s="2">
        <f>SUMIFS(DataRegularSeason20242025!$AA$3:$AA$1315,DataRegularSeason20242025!$B$3:$B$1315, "&lt;=" &amp; $A101, DataRegularSeason20242025!$D$3:$D$1315, AG$1)+SUMIFS(DataRegularSeason20242025!$AB$3:$AB$1315,DataRegularSeason20242025!$B$3:$B$1315, "&lt;=" &amp; $A101, DataRegularSeason20242025!$E$3:$E$1315, AG$1)</f>
        <v>44</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26</v>
      </c>
      <c r="C102" s="2">
        <f>SUMIFS(DataRegularSeason20242025!$AA$3:$AA$1315,DataRegularSeason20242025!$B$3:$B$1315, "&lt;=" &amp; $A102, DataRegularSeason20242025!$D$3:$D$1315, C$1)+SUMIFS(DataRegularSeason20242025!$AB$3:$AB$1315,DataRegularSeason20242025!$B$3:$B$1315, "&lt;=" &amp; $A102, DataRegularSeason20242025!$E$3:$E$1315, C$1)</f>
        <v>35</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41</v>
      </c>
      <c r="F102" s="2">
        <f>SUMIFS(DataRegularSeason20242025!$AA$3:$AA$1315,DataRegularSeason20242025!$B$3:$B$1315, "&lt;=" &amp; $A102, DataRegularSeason20242025!$D$3:$D$1315, F$1)+SUMIFS(DataRegularSeason20242025!$AB$3:$AB$1315,DataRegularSeason20242025!$B$3:$B$1315, "&lt;=" &amp; $A102, DataRegularSeason20242025!$E$3:$E$1315, F$1)</f>
        <v>29</v>
      </c>
      <c r="G102" s="2">
        <f>SUMIFS(DataRegularSeason20242025!$AA$3:$AA$1315,DataRegularSeason20242025!$B$3:$B$1315, "&lt;=" &amp; $A102, DataRegularSeason20242025!$D$3:$D$1315, G$1)+SUMIFS(DataRegularSeason20242025!$AB$3:$AB$1315,DataRegularSeason20242025!$B$3:$B$1315, "&lt;=" &amp; $A102, DataRegularSeason20242025!$E$3:$E$1315, G$1)</f>
        <v>35</v>
      </c>
      <c r="H102" s="2">
        <f>SUMIFS(DataRegularSeason20242025!$AA$3:$AA$1315,DataRegularSeason20242025!$B$3:$B$1315, "&lt;=" &amp; $A102, DataRegularSeason20242025!$D$3:$D$1315, H$1)+SUMIFS(DataRegularSeason20242025!$AB$3:$AB$1315,DataRegularSeason20242025!$B$3:$B$1315, "&lt;=" &amp; $A102, DataRegularSeason20242025!$E$3:$E$1315, H$1)</f>
        <v>22</v>
      </c>
      <c r="I102" s="2">
        <f>SUMIFS(DataRegularSeason20242025!$AA$3:$AA$1315,DataRegularSeason20242025!$B$3:$B$1315, "&lt;=" &amp; $A102, DataRegularSeason20242025!$D$3:$D$1315, I$1)+SUMIFS(DataRegularSeason20242025!$AB$3:$AB$1315,DataRegularSeason20242025!$B$3:$B$1315, "&lt;=" &amp; $A102, DataRegularSeason20242025!$E$3:$E$1315, I$1)</f>
        <v>36</v>
      </c>
      <c r="J102" s="2">
        <f>SUMIFS(DataRegularSeason20242025!$AA$3:$AA$1315,DataRegularSeason20242025!$B$3:$B$1315, "&lt;=" &amp; $A102, DataRegularSeason20242025!$D$3:$D$1315, J$1)+SUMIFS(DataRegularSeason20242025!$AB$3:$AB$1315,DataRegularSeason20242025!$B$3:$B$1315, "&lt;=" &amp; $A102, DataRegularSeason20242025!$E$3:$E$1315, J$1)</f>
        <v>38</v>
      </c>
      <c r="K102" s="2">
        <f>SUMIFS(DataRegularSeason20242025!$AA$3:$AA$1315,DataRegularSeason20242025!$B$3:$B$1315, "&lt;=" &amp; $A102, DataRegularSeason20242025!$D$3:$D$1315, K$1)+SUMIFS(DataRegularSeason20242025!$AB$3:$AB$1315,DataRegularSeason20242025!$B$3:$B$1315, "&lt;=" &amp; $A102, DataRegularSeason20242025!$E$3:$E$1315, K$1)</f>
        <v>28</v>
      </c>
      <c r="L102" s="2">
        <f>SUMIFS(DataRegularSeason20242025!$AA$3:$AA$1315,DataRegularSeason20242025!$B$3:$B$1315, "&lt;=" &amp; $A102, DataRegularSeason20242025!$D$3:$D$1315, L$1)+SUMIFS(DataRegularSeason20242025!$AB$3:$AB$1315,DataRegularSeason20242025!$B$3:$B$1315, "&lt;=" &amp; $A102, DataRegularSeason20242025!$E$3:$E$1315, L$1)</f>
        <v>38</v>
      </c>
      <c r="M102" s="2">
        <f>SUMIFS(DataRegularSeason20242025!$AA$3:$AA$1315,DataRegularSeason20242025!$B$3:$B$1315, "&lt;=" &amp; $A102, DataRegularSeason20242025!$D$3:$D$1315, M$1)+SUMIFS(DataRegularSeason20242025!$AB$3:$AB$1315,DataRegularSeason20242025!$B$3:$B$1315, "&lt;=" &amp; $A102, DataRegularSeason20242025!$E$3:$E$1315, M$1)</f>
        <v>40</v>
      </c>
      <c r="N102" s="2">
        <f>SUMIFS(DataRegularSeason20242025!$AA$3:$AA$1315,DataRegularSeason20242025!$B$3:$B$1315, "&lt;=" &amp; $A102, DataRegularSeason20242025!$D$3:$D$1315, N$1)+SUMIFS(DataRegularSeason20242025!$AB$3:$AB$1315,DataRegularSeason20242025!$B$3:$B$1315, "&lt;=" &amp; $A102, DataRegularSeason20242025!$E$3:$E$1315, N$1)</f>
        <v>40</v>
      </c>
      <c r="O102" s="2">
        <f>SUMIFS(DataRegularSeason20242025!$AA$3:$AA$1315,DataRegularSeason20242025!$B$3:$B$1315, "&lt;=" &amp; $A102, DataRegularSeason20242025!$D$3:$D$1315, O$1)+SUMIFS(DataRegularSeason20242025!$AB$3:$AB$1315,DataRegularSeason20242025!$B$3:$B$1315, "&lt;=" &amp; $A102, DataRegularSeason20242025!$E$3:$E$1315, O$1)</f>
        <v>44</v>
      </c>
      <c r="P102" s="2">
        <f>SUMIFS(DataRegularSeason20242025!$AA$3:$AA$1315,DataRegularSeason20242025!$B$3:$B$1315, "&lt;=" &amp; $A102, DataRegularSeason20242025!$D$3:$D$1315, P$1)+SUMIFS(DataRegularSeason20242025!$AB$3:$AB$1315,DataRegularSeason20242025!$B$3:$B$1315, "&lt;=" &amp; $A102, DataRegularSeason20242025!$E$3:$E$1315, P$1)</f>
        <v>27</v>
      </c>
      <c r="Q102" s="2">
        <f>SUMIFS(DataRegularSeason20242025!$AA$3:$AA$1315,DataRegularSeason20242025!$B$3:$B$1315, "&lt;=" &amp; $A102, DataRegularSeason20242025!$D$3:$D$1315, Q$1)+SUMIFS(DataRegularSeason20242025!$AB$3:$AB$1315,DataRegularSeason20242025!$B$3:$B$1315, "&lt;=" &amp; $A102, DataRegularSeason20242025!$E$3:$E$1315, Q$1)</f>
        <v>45</v>
      </c>
      <c r="R102" s="2">
        <f>SUMIFS(DataRegularSeason20242025!$AA$3:$AA$1315,DataRegularSeason20242025!$B$3:$B$1315, "&lt;=" &amp; $A102, DataRegularSeason20242025!$D$3:$D$1315, R$1)+SUMIFS(DataRegularSeason20242025!$AB$3:$AB$1315,DataRegularSeason20242025!$B$3:$B$1315, "&lt;=" &amp; $A102, DataRegularSeason20242025!$E$3:$E$1315, R$1)</f>
        <v>22</v>
      </c>
      <c r="S102" s="2">
        <f>SUMIFS(DataRegularSeason20242025!$AA$3:$AA$1315,DataRegularSeason20242025!$B$3:$B$1315, "&lt;=" &amp; $A102, DataRegularSeason20242025!$D$3:$D$1315, S$1)+SUMIFS(DataRegularSeason20242025!$AB$3:$AB$1315,DataRegularSeason20242025!$B$3:$B$1315, "&lt;=" &amp; $A102, DataRegularSeason20242025!$E$3:$E$1315, S$1)</f>
        <v>31</v>
      </c>
      <c r="T102" s="2">
        <f>SUMIFS(DataRegularSeason20242025!$AA$3:$AA$1315,DataRegularSeason20242025!$B$3:$B$1315, "&lt;=" &amp; $A102, DataRegularSeason20242025!$D$3:$D$1315, T$1)+SUMIFS(DataRegularSeason20242025!$AB$3:$AB$1315,DataRegularSeason20242025!$B$3:$B$1315, "&lt;=" &amp; $A102, DataRegularSeason20242025!$E$3:$E$1315, T$1)</f>
        <v>31</v>
      </c>
      <c r="U102" s="2">
        <f>SUMIFS(DataRegularSeason20242025!$AA$3:$AA$1315,DataRegularSeason20242025!$B$3:$B$1315, "&lt;=" &amp; $A102, DataRegularSeason20242025!$D$3:$D$1315, U$1)+SUMIFS(DataRegularSeason20242025!$AB$3:$AB$1315,DataRegularSeason20242025!$B$3:$B$1315, "&lt;=" &amp; $A102, DataRegularSeason20242025!$E$3:$E$1315, U$1)</f>
        <v>34</v>
      </c>
      <c r="V102" s="2">
        <f>SUMIFS(DataRegularSeason20242025!$AA$3:$AA$1315,DataRegularSeason20242025!$B$3:$B$1315, "&lt;=" &amp; $A102, DataRegularSeason20242025!$D$3:$D$1315, V$1)+SUMIFS(DataRegularSeason20242025!$AB$3:$AB$1315,DataRegularSeason20242025!$B$3:$B$1315, "&lt;=" &amp; $A102, DataRegularSeason20242025!$E$3:$E$1315, V$1)</f>
        <v>32</v>
      </c>
      <c r="W102" s="2">
        <f>SUMIFS(DataRegularSeason20242025!$AA$3:$AA$1315,DataRegularSeason20242025!$B$3:$B$1315, "&lt;=" &amp; $A102, DataRegularSeason20242025!$D$3:$D$1315, W$1)+SUMIFS(DataRegularSeason20242025!$AB$3:$AB$1315,DataRegularSeason20242025!$B$3:$B$1315, "&lt;=" &amp; $A102, DataRegularSeason20242025!$E$3:$E$1315, W$1)</f>
        <v>33</v>
      </c>
      <c r="X102" s="2">
        <f>SUMIFS(DataRegularSeason20242025!$AA$3:$AA$1315,DataRegularSeason20242025!$B$3:$B$1315, "&lt;=" &amp; $A102, DataRegularSeason20242025!$D$3:$D$1315, X$1)+SUMIFS(DataRegularSeason20242025!$AB$3:$AB$1315,DataRegularSeason20242025!$B$3:$B$1315, "&lt;=" &amp; $A102, DataRegularSeason20242025!$E$3:$E$1315, X$1)</f>
        <v>32</v>
      </c>
      <c r="Y102" s="2">
        <f>SUMIFS(DataRegularSeason20242025!$AA$3:$AA$1315,DataRegularSeason20242025!$B$3:$B$1315, "&lt;=" &amp; $A102, DataRegularSeason20242025!$D$3:$D$1315, Y$1)+SUMIFS(DataRegularSeason20242025!$AB$3:$AB$1315,DataRegularSeason20242025!$B$3:$B$1315, "&lt;=" &amp; $A102, DataRegularSeason20242025!$E$3:$E$1315, Y$1)</f>
        <v>27</v>
      </c>
      <c r="Z102" s="2">
        <f>SUMIFS(DataRegularSeason20242025!$AA$3:$AA$1315,DataRegularSeason20242025!$B$3:$B$1315, "&lt;=" &amp; $A102, DataRegularSeason20242025!$D$3:$D$1315, Z$1)+SUMIFS(DataRegularSeason20242025!$AB$3:$AB$1315,DataRegularSeason20242025!$B$3:$B$1315, "&lt;=" &amp; $A102, DataRegularSeason20242025!$E$3:$E$1315, Z$1)</f>
        <v>33</v>
      </c>
      <c r="AA102" s="2">
        <f>SUMIFS(DataRegularSeason20242025!$AA$3:$AA$1315,DataRegularSeason20242025!$B$3:$B$1315, "&lt;=" &amp; $A102, DataRegularSeason20242025!$D$3:$D$1315, AA$1)+SUMIFS(DataRegularSeason20242025!$AB$3:$AB$1315,DataRegularSeason20242025!$B$3:$B$1315, "&lt;=" &amp; $A102, DataRegularSeason20242025!$E$3:$E$1315, AA$1)</f>
        <v>36</v>
      </c>
      <c r="AB102" s="2">
        <f>SUMIFS(DataRegularSeason20242025!$AA$3:$AA$1315,DataRegularSeason20242025!$B$3:$B$1315, "&lt;=" &amp; $A102, DataRegularSeason20242025!$D$3:$D$1315, AB$1)+SUMIFS(DataRegularSeason20242025!$AB$3:$AB$1315,DataRegularSeason20242025!$B$3:$B$1315, "&lt;=" &amp; $A102, DataRegularSeason20242025!$E$3:$E$1315, AB$1)</f>
        <v>40</v>
      </c>
      <c r="AC102" s="2">
        <f>SUMIFS(DataRegularSeason20242025!$AA$3:$AA$1315,DataRegularSeason20242025!$B$3:$B$1315, "&lt;=" &amp; $A102, DataRegularSeason20242025!$D$3:$D$1315, AC$1)+SUMIFS(DataRegularSeason20242025!$AB$3:$AB$1315,DataRegularSeason20242025!$B$3:$B$1315, "&lt;=" &amp; $A102, DataRegularSeason20242025!$E$3:$E$1315, AC$1)</f>
        <v>33</v>
      </c>
      <c r="AD102" s="2">
        <f>SUMIFS(DataRegularSeason20242025!$AA$3:$AA$1315,DataRegularSeason20242025!$B$3:$B$1315, "&lt;=" &amp; $A102, DataRegularSeason20242025!$D$3:$D$1315, AD$1)+SUMIFS(DataRegularSeason20242025!$AB$3:$AB$1315,DataRegularSeason20242025!$B$3:$B$1315, "&lt;=" &amp; $A102, DataRegularSeason20242025!$E$3:$E$1315, AD$1)</f>
        <v>37</v>
      </c>
      <c r="AE102" s="2">
        <f>SUMIFS(DataRegularSeason20242025!$AA$3:$AA$1315,DataRegularSeason20242025!$B$3:$B$1315, "&lt;=" &amp; $A102, DataRegularSeason20242025!$D$3:$D$1315, AE$1)+SUMIFS(DataRegularSeason20242025!$AB$3:$AB$1315,DataRegularSeason20242025!$B$3:$B$1315, "&lt;=" &amp; $A102, DataRegularSeason20242025!$E$3:$E$1315, AE$1)</f>
        <v>43</v>
      </c>
      <c r="AF102" s="2">
        <f>SUMIFS(DataRegularSeason20242025!$AA$3:$AA$1315,DataRegularSeason20242025!$B$3:$B$1315, "&lt;=" &amp; $A102, DataRegularSeason20242025!$D$3:$D$1315, AF$1)+SUMIFS(DataRegularSeason20242025!$AB$3:$AB$1315,DataRegularSeason20242025!$B$3:$B$1315, "&lt;=" &amp; $A102, DataRegularSeason20242025!$E$3:$E$1315, AF$1)</f>
        <v>45</v>
      </c>
      <c r="AG102" s="2">
        <f>SUMIFS(DataRegularSeason20242025!$AA$3:$AA$1315,DataRegularSeason20242025!$B$3:$B$1315, "&lt;=" &amp; $A102, DataRegularSeason20242025!$D$3:$D$1315, AG$1)+SUMIFS(DataRegularSeason20242025!$AB$3:$AB$1315,DataRegularSeason20242025!$B$3:$B$1315, "&lt;=" &amp; $A102, DataRegularSeason20242025!$E$3:$E$1315, AG$1)</f>
        <v>44</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26</v>
      </c>
      <c r="C103" s="2">
        <f>SUMIFS(DataRegularSeason20242025!$AA$3:$AA$1315,DataRegularSeason20242025!$B$3:$B$1315, "&lt;=" &amp; $A103, DataRegularSeason20242025!$D$3:$D$1315, C$1)+SUMIFS(DataRegularSeason20242025!$AB$3:$AB$1315,DataRegularSeason20242025!$B$3:$B$1315, "&lt;=" &amp; $A103, DataRegularSeason20242025!$E$3:$E$1315, C$1)</f>
        <v>35</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41</v>
      </c>
      <c r="F103" s="2">
        <f>SUMIFS(DataRegularSeason20242025!$AA$3:$AA$1315,DataRegularSeason20242025!$B$3:$B$1315, "&lt;=" &amp; $A103, DataRegularSeason20242025!$D$3:$D$1315, F$1)+SUMIFS(DataRegularSeason20242025!$AB$3:$AB$1315,DataRegularSeason20242025!$B$3:$B$1315, "&lt;=" &amp; $A103, DataRegularSeason20242025!$E$3:$E$1315, F$1)</f>
        <v>29</v>
      </c>
      <c r="G103" s="2">
        <f>SUMIFS(DataRegularSeason20242025!$AA$3:$AA$1315,DataRegularSeason20242025!$B$3:$B$1315, "&lt;=" &amp; $A103, DataRegularSeason20242025!$D$3:$D$1315, G$1)+SUMIFS(DataRegularSeason20242025!$AB$3:$AB$1315,DataRegularSeason20242025!$B$3:$B$1315, "&lt;=" &amp; $A103, DataRegularSeason20242025!$E$3:$E$1315, G$1)</f>
        <v>35</v>
      </c>
      <c r="H103" s="2">
        <f>SUMIFS(DataRegularSeason20242025!$AA$3:$AA$1315,DataRegularSeason20242025!$B$3:$B$1315, "&lt;=" &amp; $A103, DataRegularSeason20242025!$D$3:$D$1315, H$1)+SUMIFS(DataRegularSeason20242025!$AB$3:$AB$1315,DataRegularSeason20242025!$B$3:$B$1315, "&lt;=" &amp; $A103, DataRegularSeason20242025!$E$3:$E$1315, H$1)</f>
        <v>22</v>
      </c>
      <c r="I103" s="2">
        <f>SUMIFS(DataRegularSeason20242025!$AA$3:$AA$1315,DataRegularSeason20242025!$B$3:$B$1315, "&lt;=" &amp; $A103, DataRegularSeason20242025!$D$3:$D$1315, I$1)+SUMIFS(DataRegularSeason20242025!$AB$3:$AB$1315,DataRegularSeason20242025!$B$3:$B$1315, "&lt;=" &amp; $A103, DataRegularSeason20242025!$E$3:$E$1315, I$1)</f>
        <v>36</v>
      </c>
      <c r="J103" s="2">
        <f>SUMIFS(DataRegularSeason20242025!$AA$3:$AA$1315,DataRegularSeason20242025!$B$3:$B$1315, "&lt;=" &amp; $A103, DataRegularSeason20242025!$D$3:$D$1315, J$1)+SUMIFS(DataRegularSeason20242025!$AB$3:$AB$1315,DataRegularSeason20242025!$B$3:$B$1315, "&lt;=" &amp; $A103, DataRegularSeason20242025!$E$3:$E$1315, J$1)</f>
        <v>38</v>
      </c>
      <c r="K103" s="2">
        <f>SUMIFS(DataRegularSeason20242025!$AA$3:$AA$1315,DataRegularSeason20242025!$B$3:$B$1315, "&lt;=" &amp; $A103, DataRegularSeason20242025!$D$3:$D$1315, K$1)+SUMIFS(DataRegularSeason20242025!$AB$3:$AB$1315,DataRegularSeason20242025!$B$3:$B$1315, "&lt;=" &amp; $A103, DataRegularSeason20242025!$E$3:$E$1315, K$1)</f>
        <v>28</v>
      </c>
      <c r="L103" s="2">
        <f>SUMIFS(DataRegularSeason20242025!$AA$3:$AA$1315,DataRegularSeason20242025!$B$3:$B$1315, "&lt;=" &amp; $A103, DataRegularSeason20242025!$D$3:$D$1315, L$1)+SUMIFS(DataRegularSeason20242025!$AB$3:$AB$1315,DataRegularSeason20242025!$B$3:$B$1315, "&lt;=" &amp; $A103, DataRegularSeason20242025!$E$3:$E$1315, L$1)</f>
        <v>38</v>
      </c>
      <c r="M103" s="2">
        <f>SUMIFS(DataRegularSeason20242025!$AA$3:$AA$1315,DataRegularSeason20242025!$B$3:$B$1315, "&lt;=" &amp; $A103, DataRegularSeason20242025!$D$3:$D$1315, M$1)+SUMIFS(DataRegularSeason20242025!$AB$3:$AB$1315,DataRegularSeason20242025!$B$3:$B$1315, "&lt;=" &amp; $A103, DataRegularSeason20242025!$E$3:$E$1315, M$1)</f>
        <v>40</v>
      </c>
      <c r="N103" s="2">
        <f>SUMIFS(DataRegularSeason20242025!$AA$3:$AA$1315,DataRegularSeason20242025!$B$3:$B$1315, "&lt;=" &amp; $A103, DataRegularSeason20242025!$D$3:$D$1315, N$1)+SUMIFS(DataRegularSeason20242025!$AB$3:$AB$1315,DataRegularSeason20242025!$B$3:$B$1315, "&lt;=" &amp; $A103, DataRegularSeason20242025!$E$3:$E$1315, N$1)</f>
        <v>40</v>
      </c>
      <c r="O103" s="2">
        <f>SUMIFS(DataRegularSeason20242025!$AA$3:$AA$1315,DataRegularSeason20242025!$B$3:$B$1315, "&lt;=" &amp; $A103, DataRegularSeason20242025!$D$3:$D$1315, O$1)+SUMIFS(DataRegularSeason20242025!$AB$3:$AB$1315,DataRegularSeason20242025!$B$3:$B$1315, "&lt;=" &amp; $A103, DataRegularSeason20242025!$E$3:$E$1315, O$1)</f>
        <v>44</v>
      </c>
      <c r="P103" s="2">
        <f>SUMIFS(DataRegularSeason20242025!$AA$3:$AA$1315,DataRegularSeason20242025!$B$3:$B$1315, "&lt;=" &amp; $A103, DataRegularSeason20242025!$D$3:$D$1315, P$1)+SUMIFS(DataRegularSeason20242025!$AB$3:$AB$1315,DataRegularSeason20242025!$B$3:$B$1315, "&lt;=" &amp; $A103, DataRegularSeason20242025!$E$3:$E$1315, P$1)</f>
        <v>27</v>
      </c>
      <c r="Q103" s="2">
        <f>SUMIFS(DataRegularSeason20242025!$AA$3:$AA$1315,DataRegularSeason20242025!$B$3:$B$1315, "&lt;=" &amp; $A103, DataRegularSeason20242025!$D$3:$D$1315, Q$1)+SUMIFS(DataRegularSeason20242025!$AB$3:$AB$1315,DataRegularSeason20242025!$B$3:$B$1315, "&lt;=" &amp; $A103, DataRegularSeason20242025!$E$3:$E$1315, Q$1)</f>
        <v>45</v>
      </c>
      <c r="R103" s="2">
        <f>SUMIFS(DataRegularSeason20242025!$AA$3:$AA$1315,DataRegularSeason20242025!$B$3:$B$1315, "&lt;=" &amp; $A103, DataRegularSeason20242025!$D$3:$D$1315, R$1)+SUMIFS(DataRegularSeason20242025!$AB$3:$AB$1315,DataRegularSeason20242025!$B$3:$B$1315, "&lt;=" &amp; $A103, DataRegularSeason20242025!$E$3:$E$1315, R$1)</f>
        <v>22</v>
      </c>
      <c r="S103" s="2">
        <f>SUMIFS(DataRegularSeason20242025!$AA$3:$AA$1315,DataRegularSeason20242025!$B$3:$B$1315, "&lt;=" &amp; $A103, DataRegularSeason20242025!$D$3:$D$1315, S$1)+SUMIFS(DataRegularSeason20242025!$AB$3:$AB$1315,DataRegularSeason20242025!$B$3:$B$1315, "&lt;=" &amp; $A103, DataRegularSeason20242025!$E$3:$E$1315, S$1)</f>
        <v>31</v>
      </c>
      <c r="T103" s="2">
        <f>SUMIFS(DataRegularSeason20242025!$AA$3:$AA$1315,DataRegularSeason20242025!$B$3:$B$1315, "&lt;=" &amp; $A103, DataRegularSeason20242025!$D$3:$D$1315, T$1)+SUMIFS(DataRegularSeason20242025!$AB$3:$AB$1315,DataRegularSeason20242025!$B$3:$B$1315, "&lt;=" &amp; $A103, DataRegularSeason20242025!$E$3:$E$1315, T$1)</f>
        <v>31</v>
      </c>
      <c r="U103" s="2">
        <f>SUMIFS(DataRegularSeason20242025!$AA$3:$AA$1315,DataRegularSeason20242025!$B$3:$B$1315, "&lt;=" &amp; $A103, DataRegularSeason20242025!$D$3:$D$1315, U$1)+SUMIFS(DataRegularSeason20242025!$AB$3:$AB$1315,DataRegularSeason20242025!$B$3:$B$1315, "&lt;=" &amp; $A103, DataRegularSeason20242025!$E$3:$E$1315, U$1)</f>
        <v>34</v>
      </c>
      <c r="V103" s="2">
        <f>SUMIFS(DataRegularSeason20242025!$AA$3:$AA$1315,DataRegularSeason20242025!$B$3:$B$1315, "&lt;=" &amp; $A103, DataRegularSeason20242025!$D$3:$D$1315, V$1)+SUMIFS(DataRegularSeason20242025!$AB$3:$AB$1315,DataRegularSeason20242025!$B$3:$B$1315, "&lt;=" &amp; $A103, DataRegularSeason20242025!$E$3:$E$1315, V$1)</f>
        <v>32</v>
      </c>
      <c r="W103" s="2">
        <f>SUMIFS(DataRegularSeason20242025!$AA$3:$AA$1315,DataRegularSeason20242025!$B$3:$B$1315, "&lt;=" &amp; $A103, DataRegularSeason20242025!$D$3:$D$1315, W$1)+SUMIFS(DataRegularSeason20242025!$AB$3:$AB$1315,DataRegularSeason20242025!$B$3:$B$1315, "&lt;=" &amp; $A103, DataRegularSeason20242025!$E$3:$E$1315, W$1)</f>
        <v>33</v>
      </c>
      <c r="X103" s="2">
        <f>SUMIFS(DataRegularSeason20242025!$AA$3:$AA$1315,DataRegularSeason20242025!$B$3:$B$1315, "&lt;=" &amp; $A103, DataRegularSeason20242025!$D$3:$D$1315, X$1)+SUMIFS(DataRegularSeason20242025!$AB$3:$AB$1315,DataRegularSeason20242025!$B$3:$B$1315, "&lt;=" &amp; $A103, DataRegularSeason20242025!$E$3:$E$1315, X$1)</f>
        <v>32</v>
      </c>
      <c r="Y103" s="2">
        <f>SUMIFS(DataRegularSeason20242025!$AA$3:$AA$1315,DataRegularSeason20242025!$B$3:$B$1315, "&lt;=" &amp; $A103, DataRegularSeason20242025!$D$3:$D$1315, Y$1)+SUMIFS(DataRegularSeason20242025!$AB$3:$AB$1315,DataRegularSeason20242025!$B$3:$B$1315, "&lt;=" &amp; $A103, DataRegularSeason20242025!$E$3:$E$1315, Y$1)</f>
        <v>27</v>
      </c>
      <c r="Z103" s="2">
        <f>SUMIFS(DataRegularSeason20242025!$AA$3:$AA$1315,DataRegularSeason20242025!$B$3:$B$1315, "&lt;=" &amp; $A103, DataRegularSeason20242025!$D$3:$D$1315, Z$1)+SUMIFS(DataRegularSeason20242025!$AB$3:$AB$1315,DataRegularSeason20242025!$B$3:$B$1315, "&lt;=" &amp; $A103, DataRegularSeason20242025!$E$3:$E$1315, Z$1)</f>
        <v>33</v>
      </c>
      <c r="AA103" s="2">
        <f>SUMIFS(DataRegularSeason20242025!$AA$3:$AA$1315,DataRegularSeason20242025!$B$3:$B$1315, "&lt;=" &amp; $A103, DataRegularSeason20242025!$D$3:$D$1315, AA$1)+SUMIFS(DataRegularSeason20242025!$AB$3:$AB$1315,DataRegularSeason20242025!$B$3:$B$1315, "&lt;=" &amp; $A103, DataRegularSeason20242025!$E$3:$E$1315, AA$1)</f>
        <v>36</v>
      </c>
      <c r="AB103" s="2">
        <f>SUMIFS(DataRegularSeason20242025!$AA$3:$AA$1315,DataRegularSeason20242025!$B$3:$B$1315, "&lt;=" &amp; $A103, DataRegularSeason20242025!$D$3:$D$1315, AB$1)+SUMIFS(DataRegularSeason20242025!$AB$3:$AB$1315,DataRegularSeason20242025!$B$3:$B$1315, "&lt;=" &amp; $A103, DataRegularSeason20242025!$E$3:$E$1315, AB$1)</f>
        <v>40</v>
      </c>
      <c r="AC103" s="2">
        <f>SUMIFS(DataRegularSeason20242025!$AA$3:$AA$1315,DataRegularSeason20242025!$B$3:$B$1315, "&lt;=" &amp; $A103, DataRegularSeason20242025!$D$3:$D$1315, AC$1)+SUMIFS(DataRegularSeason20242025!$AB$3:$AB$1315,DataRegularSeason20242025!$B$3:$B$1315, "&lt;=" &amp; $A103, DataRegularSeason20242025!$E$3:$E$1315, AC$1)</f>
        <v>33</v>
      </c>
      <c r="AD103" s="2">
        <f>SUMIFS(DataRegularSeason20242025!$AA$3:$AA$1315,DataRegularSeason20242025!$B$3:$B$1315, "&lt;=" &amp; $A103, DataRegularSeason20242025!$D$3:$D$1315, AD$1)+SUMIFS(DataRegularSeason20242025!$AB$3:$AB$1315,DataRegularSeason20242025!$B$3:$B$1315, "&lt;=" &amp; $A103, DataRegularSeason20242025!$E$3:$E$1315, AD$1)</f>
        <v>37</v>
      </c>
      <c r="AE103" s="2">
        <f>SUMIFS(DataRegularSeason20242025!$AA$3:$AA$1315,DataRegularSeason20242025!$B$3:$B$1315, "&lt;=" &amp; $A103, DataRegularSeason20242025!$D$3:$D$1315, AE$1)+SUMIFS(DataRegularSeason20242025!$AB$3:$AB$1315,DataRegularSeason20242025!$B$3:$B$1315, "&lt;=" &amp; $A103, DataRegularSeason20242025!$E$3:$E$1315, AE$1)</f>
        <v>43</v>
      </c>
      <c r="AF103" s="2">
        <f>SUMIFS(DataRegularSeason20242025!$AA$3:$AA$1315,DataRegularSeason20242025!$B$3:$B$1315, "&lt;=" &amp; $A103, DataRegularSeason20242025!$D$3:$D$1315, AF$1)+SUMIFS(DataRegularSeason20242025!$AB$3:$AB$1315,DataRegularSeason20242025!$B$3:$B$1315, "&lt;=" &amp; $A103, DataRegularSeason20242025!$E$3:$E$1315, AF$1)</f>
        <v>45</v>
      </c>
      <c r="AG103" s="2">
        <f>SUMIFS(DataRegularSeason20242025!$AA$3:$AA$1315,DataRegularSeason20242025!$B$3:$B$1315, "&lt;=" &amp; $A103, DataRegularSeason20242025!$D$3:$D$1315, AG$1)+SUMIFS(DataRegularSeason20242025!$AB$3:$AB$1315,DataRegularSeason20242025!$B$3:$B$1315, "&lt;=" &amp; $A103, DataRegularSeason20242025!$E$3:$E$1315, AG$1)</f>
        <v>44</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26</v>
      </c>
      <c r="C104" s="2">
        <f>SUMIFS(DataRegularSeason20242025!$AA$3:$AA$1315,DataRegularSeason20242025!$B$3:$B$1315, "&lt;=" &amp; $A104, DataRegularSeason20242025!$D$3:$D$1315, C$1)+SUMIFS(DataRegularSeason20242025!$AB$3:$AB$1315,DataRegularSeason20242025!$B$3:$B$1315, "&lt;=" &amp; $A104, DataRegularSeason20242025!$E$3:$E$1315, C$1)</f>
        <v>35</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41</v>
      </c>
      <c r="F104" s="2">
        <f>SUMIFS(DataRegularSeason20242025!$AA$3:$AA$1315,DataRegularSeason20242025!$B$3:$B$1315, "&lt;=" &amp; $A104, DataRegularSeason20242025!$D$3:$D$1315, F$1)+SUMIFS(DataRegularSeason20242025!$AB$3:$AB$1315,DataRegularSeason20242025!$B$3:$B$1315, "&lt;=" &amp; $A104, DataRegularSeason20242025!$E$3:$E$1315, F$1)</f>
        <v>29</v>
      </c>
      <c r="G104" s="2">
        <f>SUMIFS(DataRegularSeason20242025!$AA$3:$AA$1315,DataRegularSeason20242025!$B$3:$B$1315, "&lt;=" &amp; $A104, DataRegularSeason20242025!$D$3:$D$1315, G$1)+SUMIFS(DataRegularSeason20242025!$AB$3:$AB$1315,DataRegularSeason20242025!$B$3:$B$1315, "&lt;=" &amp; $A104, DataRegularSeason20242025!$E$3:$E$1315, G$1)</f>
        <v>35</v>
      </c>
      <c r="H104" s="2">
        <f>SUMIFS(DataRegularSeason20242025!$AA$3:$AA$1315,DataRegularSeason20242025!$B$3:$B$1315, "&lt;=" &amp; $A104, DataRegularSeason20242025!$D$3:$D$1315, H$1)+SUMIFS(DataRegularSeason20242025!$AB$3:$AB$1315,DataRegularSeason20242025!$B$3:$B$1315, "&lt;=" &amp; $A104, DataRegularSeason20242025!$E$3:$E$1315, H$1)</f>
        <v>22</v>
      </c>
      <c r="I104" s="2">
        <f>SUMIFS(DataRegularSeason20242025!$AA$3:$AA$1315,DataRegularSeason20242025!$B$3:$B$1315, "&lt;=" &amp; $A104, DataRegularSeason20242025!$D$3:$D$1315, I$1)+SUMIFS(DataRegularSeason20242025!$AB$3:$AB$1315,DataRegularSeason20242025!$B$3:$B$1315, "&lt;=" &amp; $A104, DataRegularSeason20242025!$E$3:$E$1315, I$1)</f>
        <v>36</v>
      </c>
      <c r="J104" s="2">
        <f>SUMIFS(DataRegularSeason20242025!$AA$3:$AA$1315,DataRegularSeason20242025!$B$3:$B$1315, "&lt;=" &amp; $A104, DataRegularSeason20242025!$D$3:$D$1315, J$1)+SUMIFS(DataRegularSeason20242025!$AB$3:$AB$1315,DataRegularSeason20242025!$B$3:$B$1315, "&lt;=" &amp; $A104, DataRegularSeason20242025!$E$3:$E$1315, J$1)</f>
        <v>38</v>
      </c>
      <c r="K104" s="2">
        <f>SUMIFS(DataRegularSeason20242025!$AA$3:$AA$1315,DataRegularSeason20242025!$B$3:$B$1315, "&lt;=" &amp; $A104, DataRegularSeason20242025!$D$3:$D$1315, K$1)+SUMIFS(DataRegularSeason20242025!$AB$3:$AB$1315,DataRegularSeason20242025!$B$3:$B$1315, "&lt;=" &amp; $A104, DataRegularSeason20242025!$E$3:$E$1315, K$1)</f>
        <v>28</v>
      </c>
      <c r="L104" s="2">
        <f>SUMIFS(DataRegularSeason20242025!$AA$3:$AA$1315,DataRegularSeason20242025!$B$3:$B$1315, "&lt;=" &amp; $A104, DataRegularSeason20242025!$D$3:$D$1315, L$1)+SUMIFS(DataRegularSeason20242025!$AB$3:$AB$1315,DataRegularSeason20242025!$B$3:$B$1315, "&lt;=" &amp; $A104, DataRegularSeason20242025!$E$3:$E$1315, L$1)</f>
        <v>38</v>
      </c>
      <c r="M104" s="2">
        <f>SUMIFS(DataRegularSeason20242025!$AA$3:$AA$1315,DataRegularSeason20242025!$B$3:$B$1315, "&lt;=" &amp; $A104, DataRegularSeason20242025!$D$3:$D$1315, M$1)+SUMIFS(DataRegularSeason20242025!$AB$3:$AB$1315,DataRegularSeason20242025!$B$3:$B$1315, "&lt;=" &amp; $A104, DataRegularSeason20242025!$E$3:$E$1315, M$1)</f>
        <v>40</v>
      </c>
      <c r="N104" s="2">
        <f>SUMIFS(DataRegularSeason20242025!$AA$3:$AA$1315,DataRegularSeason20242025!$B$3:$B$1315, "&lt;=" &amp; $A104, DataRegularSeason20242025!$D$3:$D$1315, N$1)+SUMIFS(DataRegularSeason20242025!$AB$3:$AB$1315,DataRegularSeason20242025!$B$3:$B$1315, "&lt;=" &amp; $A104, DataRegularSeason20242025!$E$3:$E$1315, N$1)</f>
        <v>40</v>
      </c>
      <c r="O104" s="2">
        <f>SUMIFS(DataRegularSeason20242025!$AA$3:$AA$1315,DataRegularSeason20242025!$B$3:$B$1315, "&lt;=" &amp; $A104, DataRegularSeason20242025!$D$3:$D$1315, O$1)+SUMIFS(DataRegularSeason20242025!$AB$3:$AB$1315,DataRegularSeason20242025!$B$3:$B$1315, "&lt;=" &amp; $A104, DataRegularSeason20242025!$E$3:$E$1315, O$1)</f>
        <v>44</v>
      </c>
      <c r="P104" s="2">
        <f>SUMIFS(DataRegularSeason20242025!$AA$3:$AA$1315,DataRegularSeason20242025!$B$3:$B$1315, "&lt;=" &amp; $A104, DataRegularSeason20242025!$D$3:$D$1315, P$1)+SUMIFS(DataRegularSeason20242025!$AB$3:$AB$1315,DataRegularSeason20242025!$B$3:$B$1315, "&lt;=" &amp; $A104, DataRegularSeason20242025!$E$3:$E$1315, P$1)</f>
        <v>27</v>
      </c>
      <c r="Q104" s="2">
        <f>SUMIFS(DataRegularSeason20242025!$AA$3:$AA$1315,DataRegularSeason20242025!$B$3:$B$1315, "&lt;=" &amp; $A104, DataRegularSeason20242025!$D$3:$D$1315, Q$1)+SUMIFS(DataRegularSeason20242025!$AB$3:$AB$1315,DataRegularSeason20242025!$B$3:$B$1315, "&lt;=" &amp; $A104, DataRegularSeason20242025!$E$3:$E$1315, Q$1)</f>
        <v>45</v>
      </c>
      <c r="R104" s="2">
        <f>SUMIFS(DataRegularSeason20242025!$AA$3:$AA$1315,DataRegularSeason20242025!$B$3:$B$1315, "&lt;=" &amp; $A104, DataRegularSeason20242025!$D$3:$D$1315, R$1)+SUMIFS(DataRegularSeason20242025!$AB$3:$AB$1315,DataRegularSeason20242025!$B$3:$B$1315, "&lt;=" &amp; $A104, DataRegularSeason20242025!$E$3:$E$1315, R$1)</f>
        <v>22</v>
      </c>
      <c r="S104" s="2">
        <f>SUMIFS(DataRegularSeason20242025!$AA$3:$AA$1315,DataRegularSeason20242025!$B$3:$B$1315, "&lt;=" &amp; $A104, DataRegularSeason20242025!$D$3:$D$1315, S$1)+SUMIFS(DataRegularSeason20242025!$AB$3:$AB$1315,DataRegularSeason20242025!$B$3:$B$1315, "&lt;=" &amp; $A104, DataRegularSeason20242025!$E$3:$E$1315, S$1)</f>
        <v>31</v>
      </c>
      <c r="T104" s="2">
        <f>SUMIFS(DataRegularSeason20242025!$AA$3:$AA$1315,DataRegularSeason20242025!$B$3:$B$1315, "&lt;=" &amp; $A104, DataRegularSeason20242025!$D$3:$D$1315, T$1)+SUMIFS(DataRegularSeason20242025!$AB$3:$AB$1315,DataRegularSeason20242025!$B$3:$B$1315, "&lt;=" &amp; $A104, DataRegularSeason20242025!$E$3:$E$1315, T$1)</f>
        <v>31</v>
      </c>
      <c r="U104" s="2">
        <f>SUMIFS(DataRegularSeason20242025!$AA$3:$AA$1315,DataRegularSeason20242025!$B$3:$B$1315, "&lt;=" &amp; $A104, DataRegularSeason20242025!$D$3:$D$1315, U$1)+SUMIFS(DataRegularSeason20242025!$AB$3:$AB$1315,DataRegularSeason20242025!$B$3:$B$1315, "&lt;=" &amp; $A104, DataRegularSeason20242025!$E$3:$E$1315, U$1)</f>
        <v>34</v>
      </c>
      <c r="V104" s="2">
        <f>SUMIFS(DataRegularSeason20242025!$AA$3:$AA$1315,DataRegularSeason20242025!$B$3:$B$1315, "&lt;=" &amp; $A104, DataRegularSeason20242025!$D$3:$D$1315, V$1)+SUMIFS(DataRegularSeason20242025!$AB$3:$AB$1315,DataRegularSeason20242025!$B$3:$B$1315, "&lt;=" &amp; $A104, DataRegularSeason20242025!$E$3:$E$1315, V$1)</f>
        <v>32</v>
      </c>
      <c r="W104" s="2">
        <f>SUMIFS(DataRegularSeason20242025!$AA$3:$AA$1315,DataRegularSeason20242025!$B$3:$B$1315, "&lt;=" &amp; $A104, DataRegularSeason20242025!$D$3:$D$1315, W$1)+SUMIFS(DataRegularSeason20242025!$AB$3:$AB$1315,DataRegularSeason20242025!$B$3:$B$1315, "&lt;=" &amp; $A104, DataRegularSeason20242025!$E$3:$E$1315, W$1)</f>
        <v>33</v>
      </c>
      <c r="X104" s="2">
        <f>SUMIFS(DataRegularSeason20242025!$AA$3:$AA$1315,DataRegularSeason20242025!$B$3:$B$1315, "&lt;=" &amp; $A104, DataRegularSeason20242025!$D$3:$D$1315, X$1)+SUMIFS(DataRegularSeason20242025!$AB$3:$AB$1315,DataRegularSeason20242025!$B$3:$B$1315, "&lt;=" &amp; $A104, DataRegularSeason20242025!$E$3:$E$1315, X$1)</f>
        <v>32</v>
      </c>
      <c r="Y104" s="2">
        <f>SUMIFS(DataRegularSeason20242025!$AA$3:$AA$1315,DataRegularSeason20242025!$B$3:$B$1315, "&lt;=" &amp; $A104, DataRegularSeason20242025!$D$3:$D$1315, Y$1)+SUMIFS(DataRegularSeason20242025!$AB$3:$AB$1315,DataRegularSeason20242025!$B$3:$B$1315, "&lt;=" &amp; $A104, DataRegularSeason20242025!$E$3:$E$1315, Y$1)</f>
        <v>27</v>
      </c>
      <c r="Z104" s="2">
        <f>SUMIFS(DataRegularSeason20242025!$AA$3:$AA$1315,DataRegularSeason20242025!$B$3:$B$1315, "&lt;=" &amp; $A104, DataRegularSeason20242025!$D$3:$D$1315, Z$1)+SUMIFS(DataRegularSeason20242025!$AB$3:$AB$1315,DataRegularSeason20242025!$B$3:$B$1315, "&lt;=" &amp; $A104, DataRegularSeason20242025!$E$3:$E$1315, Z$1)</f>
        <v>33</v>
      </c>
      <c r="AA104" s="2">
        <f>SUMIFS(DataRegularSeason20242025!$AA$3:$AA$1315,DataRegularSeason20242025!$B$3:$B$1315, "&lt;=" &amp; $A104, DataRegularSeason20242025!$D$3:$D$1315, AA$1)+SUMIFS(DataRegularSeason20242025!$AB$3:$AB$1315,DataRegularSeason20242025!$B$3:$B$1315, "&lt;=" &amp; $A104, DataRegularSeason20242025!$E$3:$E$1315, AA$1)</f>
        <v>36</v>
      </c>
      <c r="AB104" s="2">
        <f>SUMIFS(DataRegularSeason20242025!$AA$3:$AA$1315,DataRegularSeason20242025!$B$3:$B$1315, "&lt;=" &amp; $A104, DataRegularSeason20242025!$D$3:$D$1315, AB$1)+SUMIFS(DataRegularSeason20242025!$AB$3:$AB$1315,DataRegularSeason20242025!$B$3:$B$1315, "&lt;=" &amp; $A104, DataRegularSeason20242025!$E$3:$E$1315, AB$1)</f>
        <v>40</v>
      </c>
      <c r="AC104" s="2">
        <f>SUMIFS(DataRegularSeason20242025!$AA$3:$AA$1315,DataRegularSeason20242025!$B$3:$B$1315, "&lt;=" &amp; $A104, DataRegularSeason20242025!$D$3:$D$1315, AC$1)+SUMIFS(DataRegularSeason20242025!$AB$3:$AB$1315,DataRegularSeason20242025!$B$3:$B$1315, "&lt;=" &amp; $A104, DataRegularSeason20242025!$E$3:$E$1315, AC$1)</f>
        <v>33</v>
      </c>
      <c r="AD104" s="2">
        <f>SUMIFS(DataRegularSeason20242025!$AA$3:$AA$1315,DataRegularSeason20242025!$B$3:$B$1315, "&lt;=" &amp; $A104, DataRegularSeason20242025!$D$3:$D$1315, AD$1)+SUMIFS(DataRegularSeason20242025!$AB$3:$AB$1315,DataRegularSeason20242025!$B$3:$B$1315, "&lt;=" &amp; $A104, DataRegularSeason20242025!$E$3:$E$1315, AD$1)</f>
        <v>37</v>
      </c>
      <c r="AE104" s="2">
        <f>SUMIFS(DataRegularSeason20242025!$AA$3:$AA$1315,DataRegularSeason20242025!$B$3:$B$1315, "&lt;=" &amp; $A104, DataRegularSeason20242025!$D$3:$D$1315, AE$1)+SUMIFS(DataRegularSeason20242025!$AB$3:$AB$1315,DataRegularSeason20242025!$B$3:$B$1315, "&lt;=" &amp; $A104, DataRegularSeason20242025!$E$3:$E$1315, AE$1)</f>
        <v>43</v>
      </c>
      <c r="AF104" s="2">
        <f>SUMIFS(DataRegularSeason20242025!$AA$3:$AA$1315,DataRegularSeason20242025!$B$3:$B$1315, "&lt;=" &amp; $A104, DataRegularSeason20242025!$D$3:$D$1315, AF$1)+SUMIFS(DataRegularSeason20242025!$AB$3:$AB$1315,DataRegularSeason20242025!$B$3:$B$1315, "&lt;=" &amp; $A104, DataRegularSeason20242025!$E$3:$E$1315, AF$1)</f>
        <v>45</v>
      </c>
      <c r="AG104" s="2">
        <f>SUMIFS(DataRegularSeason20242025!$AA$3:$AA$1315,DataRegularSeason20242025!$B$3:$B$1315, "&lt;=" &amp; $A104, DataRegularSeason20242025!$D$3:$D$1315, AG$1)+SUMIFS(DataRegularSeason20242025!$AB$3:$AB$1315,DataRegularSeason20242025!$B$3:$B$1315, "&lt;=" &amp; $A104, DataRegularSeason20242025!$E$3:$E$1315, AG$1)</f>
        <v>44</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26</v>
      </c>
      <c r="C105" s="2">
        <f>SUMIFS(DataRegularSeason20242025!$AA$3:$AA$1315,DataRegularSeason20242025!$B$3:$B$1315, "&lt;=" &amp; $A105, DataRegularSeason20242025!$D$3:$D$1315, C$1)+SUMIFS(DataRegularSeason20242025!$AB$3:$AB$1315,DataRegularSeason20242025!$B$3:$B$1315, "&lt;=" &amp; $A105, DataRegularSeason20242025!$E$3:$E$1315, C$1)</f>
        <v>35</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41</v>
      </c>
      <c r="F105" s="2">
        <f>SUMIFS(DataRegularSeason20242025!$AA$3:$AA$1315,DataRegularSeason20242025!$B$3:$B$1315, "&lt;=" &amp; $A105, DataRegularSeason20242025!$D$3:$D$1315, F$1)+SUMIFS(DataRegularSeason20242025!$AB$3:$AB$1315,DataRegularSeason20242025!$B$3:$B$1315, "&lt;=" &amp; $A105, DataRegularSeason20242025!$E$3:$E$1315, F$1)</f>
        <v>29</v>
      </c>
      <c r="G105" s="2">
        <f>SUMIFS(DataRegularSeason20242025!$AA$3:$AA$1315,DataRegularSeason20242025!$B$3:$B$1315, "&lt;=" &amp; $A105, DataRegularSeason20242025!$D$3:$D$1315, G$1)+SUMIFS(DataRegularSeason20242025!$AB$3:$AB$1315,DataRegularSeason20242025!$B$3:$B$1315, "&lt;=" &amp; $A105, DataRegularSeason20242025!$E$3:$E$1315, G$1)</f>
        <v>35</v>
      </c>
      <c r="H105" s="2">
        <f>SUMIFS(DataRegularSeason20242025!$AA$3:$AA$1315,DataRegularSeason20242025!$B$3:$B$1315, "&lt;=" &amp; $A105, DataRegularSeason20242025!$D$3:$D$1315, H$1)+SUMIFS(DataRegularSeason20242025!$AB$3:$AB$1315,DataRegularSeason20242025!$B$3:$B$1315, "&lt;=" &amp; $A105, DataRegularSeason20242025!$E$3:$E$1315, H$1)</f>
        <v>22</v>
      </c>
      <c r="I105" s="2">
        <f>SUMIFS(DataRegularSeason20242025!$AA$3:$AA$1315,DataRegularSeason20242025!$B$3:$B$1315, "&lt;=" &amp; $A105, DataRegularSeason20242025!$D$3:$D$1315, I$1)+SUMIFS(DataRegularSeason20242025!$AB$3:$AB$1315,DataRegularSeason20242025!$B$3:$B$1315, "&lt;=" &amp; $A105, DataRegularSeason20242025!$E$3:$E$1315, I$1)</f>
        <v>36</v>
      </c>
      <c r="J105" s="2">
        <f>SUMIFS(DataRegularSeason20242025!$AA$3:$AA$1315,DataRegularSeason20242025!$B$3:$B$1315, "&lt;=" &amp; $A105, DataRegularSeason20242025!$D$3:$D$1315, J$1)+SUMIFS(DataRegularSeason20242025!$AB$3:$AB$1315,DataRegularSeason20242025!$B$3:$B$1315, "&lt;=" &amp; $A105, DataRegularSeason20242025!$E$3:$E$1315, J$1)</f>
        <v>38</v>
      </c>
      <c r="K105" s="2">
        <f>SUMIFS(DataRegularSeason20242025!$AA$3:$AA$1315,DataRegularSeason20242025!$B$3:$B$1315, "&lt;=" &amp; $A105, DataRegularSeason20242025!$D$3:$D$1315, K$1)+SUMIFS(DataRegularSeason20242025!$AB$3:$AB$1315,DataRegularSeason20242025!$B$3:$B$1315, "&lt;=" &amp; $A105, DataRegularSeason20242025!$E$3:$E$1315, K$1)</f>
        <v>28</v>
      </c>
      <c r="L105" s="2">
        <f>SUMIFS(DataRegularSeason20242025!$AA$3:$AA$1315,DataRegularSeason20242025!$B$3:$B$1315, "&lt;=" &amp; $A105, DataRegularSeason20242025!$D$3:$D$1315, L$1)+SUMIFS(DataRegularSeason20242025!$AB$3:$AB$1315,DataRegularSeason20242025!$B$3:$B$1315, "&lt;=" &amp; $A105, DataRegularSeason20242025!$E$3:$E$1315, L$1)</f>
        <v>38</v>
      </c>
      <c r="M105" s="2">
        <f>SUMIFS(DataRegularSeason20242025!$AA$3:$AA$1315,DataRegularSeason20242025!$B$3:$B$1315, "&lt;=" &amp; $A105, DataRegularSeason20242025!$D$3:$D$1315, M$1)+SUMIFS(DataRegularSeason20242025!$AB$3:$AB$1315,DataRegularSeason20242025!$B$3:$B$1315, "&lt;=" &amp; $A105, DataRegularSeason20242025!$E$3:$E$1315, M$1)</f>
        <v>40</v>
      </c>
      <c r="N105" s="2">
        <f>SUMIFS(DataRegularSeason20242025!$AA$3:$AA$1315,DataRegularSeason20242025!$B$3:$B$1315, "&lt;=" &amp; $A105, DataRegularSeason20242025!$D$3:$D$1315, N$1)+SUMIFS(DataRegularSeason20242025!$AB$3:$AB$1315,DataRegularSeason20242025!$B$3:$B$1315, "&lt;=" &amp; $A105, DataRegularSeason20242025!$E$3:$E$1315, N$1)</f>
        <v>40</v>
      </c>
      <c r="O105" s="2">
        <f>SUMIFS(DataRegularSeason20242025!$AA$3:$AA$1315,DataRegularSeason20242025!$B$3:$B$1315, "&lt;=" &amp; $A105, DataRegularSeason20242025!$D$3:$D$1315, O$1)+SUMIFS(DataRegularSeason20242025!$AB$3:$AB$1315,DataRegularSeason20242025!$B$3:$B$1315, "&lt;=" &amp; $A105, DataRegularSeason20242025!$E$3:$E$1315, O$1)</f>
        <v>44</v>
      </c>
      <c r="P105" s="2">
        <f>SUMIFS(DataRegularSeason20242025!$AA$3:$AA$1315,DataRegularSeason20242025!$B$3:$B$1315, "&lt;=" &amp; $A105, DataRegularSeason20242025!$D$3:$D$1315, P$1)+SUMIFS(DataRegularSeason20242025!$AB$3:$AB$1315,DataRegularSeason20242025!$B$3:$B$1315, "&lt;=" &amp; $A105, DataRegularSeason20242025!$E$3:$E$1315, P$1)</f>
        <v>27</v>
      </c>
      <c r="Q105" s="2">
        <f>SUMIFS(DataRegularSeason20242025!$AA$3:$AA$1315,DataRegularSeason20242025!$B$3:$B$1315, "&lt;=" &amp; $A105, DataRegularSeason20242025!$D$3:$D$1315, Q$1)+SUMIFS(DataRegularSeason20242025!$AB$3:$AB$1315,DataRegularSeason20242025!$B$3:$B$1315, "&lt;=" &amp; $A105, DataRegularSeason20242025!$E$3:$E$1315, Q$1)</f>
        <v>45</v>
      </c>
      <c r="R105" s="2">
        <f>SUMIFS(DataRegularSeason20242025!$AA$3:$AA$1315,DataRegularSeason20242025!$B$3:$B$1315, "&lt;=" &amp; $A105, DataRegularSeason20242025!$D$3:$D$1315, R$1)+SUMIFS(DataRegularSeason20242025!$AB$3:$AB$1315,DataRegularSeason20242025!$B$3:$B$1315, "&lt;=" &amp; $A105, DataRegularSeason20242025!$E$3:$E$1315, R$1)</f>
        <v>22</v>
      </c>
      <c r="S105" s="2">
        <f>SUMIFS(DataRegularSeason20242025!$AA$3:$AA$1315,DataRegularSeason20242025!$B$3:$B$1315, "&lt;=" &amp; $A105, DataRegularSeason20242025!$D$3:$D$1315, S$1)+SUMIFS(DataRegularSeason20242025!$AB$3:$AB$1315,DataRegularSeason20242025!$B$3:$B$1315, "&lt;=" &amp; $A105, DataRegularSeason20242025!$E$3:$E$1315, S$1)</f>
        <v>31</v>
      </c>
      <c r="T105" s="2">
        <f>SUMIFS(DataRegularSeason20242025!$AA$3:$AA$1315,DataRegularSeason20242025!$B$3:$B$1315, "&lt;=" &amp; $A105, DataRegularSeason20242025!$D$3:$D$1315, T$1)+SUMIFS(DataRegularSeason20242025!$AB$3:$AB$1315,DataRegularSeason20242025!$B$3:$B$1315, "&lt;=" &amp; $A105, DataRegularSeason20242025!$E$3:$E$1315, T$1)</f>
        <v>31</v>
      </c>
      <c r="U105" s="2">
        <f>SUMIFS(DataRegularSeason20242025!$AA$3:$AA$1315,DataRegularSeason20242025!$B$3:$B$1315, "&lt;=" &amp; $A105, DataRegularSeason20242025!$D$3:$D$1315, U$1)+SUMIFS(DataRegularSeason20242025!$AB$3:$AB$1315,DataRegularSeason20242025!$B$3:$B$1315, "&lt;=" &amp; $A105, DataRegularSeason20242025!$E$3:$E$1315, U$1)</f>
        <v>34</v>
      </c>
      <c r="V105" s="2">
        <f>SUMIFS(DataRegularSeason20242025!$AA$3:$AA$1315,DataRegularSeason20242025!$B$3:$B$1315, "&lt;=" &amp; $A105, DataRegularSeason20242025!$D$3:$D$1315, V$1)+SUMIFS(DataRegularSeason20242025!$AB$3:$AB$1315,DataRegularSeason20242025!$B$3:$B$1315, "&lt;=" &amp; $A105, DataRegularSeason20242025!$E$3:$E$1315, V$1)</f>
        <v>32</v>
      </c>
      <c r="W105" s="2">
        <f>SUMIFS(DataRegularSeason20242025!$AA$3:$AA$1315,DataRegularSeason20242025!$B$3:$B$1315, "&lt;=" &amp; $A105, DataRegularSeason20242025!$D$3:$D$1315, W$1)+SUMIFS(DataRegularSeason20242025!$AB$3:$AB$1315,DataRegularSeason20242025!$B$3:$B$1315, "&lt;=" &amp; $A105, DataRegularSeason20242025!$E$3:$E$1315, W$1)</f>
        <v>33</v>
      </c>
      <c r="X105" s="2">
        <f>SUMIFS(DataRegularSeason20242025!$AA$3:$AA$1315,DataRegularSeason20242025!$B$3:$B$1315, "&lt;=" &amp; $A105, DataRegularSeason20242025!$D$3:$D$1315, X$1)+SUMIFS(DataRegularSeason20242025!$AB$3:$AB$1315,DataRegularSeason20242025!$B$3:$B$1315, "&lt;=" &amp; $A105, DataRegularSeason20242025!$E$3:$E$1315, X$1)</f>
        <v>32</v>
      </c>
      <c r="Y105" s="2">
        <f>SUMIFS(DataRegularSeason20242025!$AA$3:$AA$1315,DataRegularSeason20242025!$B$3:$B$1315, "&lt;=" &amp; $A105, DataRegularSeason20242025!$D$3:$D$1315, Y$1)+SUMIFS(DataRegularSeason20242025!$AB$3:$AB$1315,DataRegularSeason20242025!$B$3:$B$1315, "&lt;=" &amp; $A105, DataRegularSeason20242025!$E$3:$E$1315, Y$1)</f>
        <v>27</v>
      </c>
      <c r="Z105" s="2">
        <f>SUMIFS(DataRegularSeason20242025!$AA$3:$AA$1315,DataRegularSeason20242025!$B$3:$B$1315, "&lt;=" &amp; $A105, DataRegularSeason20242025!$D$3:$D$1315, Z$1)+SUMIFS(DataRegularSeason20242025!$AB$3:$AB$1315,DataRegularSeason20242025!$B$3:$B$1315, "&lt;=" &amp; $A105, DataRegularSeason20242025!$E$3:$E$1315, Z$1)</f>
        <v>33</v>
      </c>
      <c r="AA105" s="2">
        <f>SUMIFS(DataRegularSeason20242025!$AA$3:$AA$1315,DataRegularSeason20242025!$B$3:$B$1315, "&lt;=" &amp; $A105, DataRegularSeason20242025!$D$3:$D$1315, AA$1)+SUMIFS(DataRegularSeason20242025!$AB$3:$AB$1315,DataRegularSeason20242025!$B$3:$B$1315, "&lt;=" &amp; $A105, DataRegularSeason20242025!$E$3:$E$1315, AA$1)</f>
        <v>36</v>
      </c>
      <c r="AB105" s="2">
        <f>SUMIFS(DataRegularSeason20242025!$AA$3:$AA$1315,DataRegularSeason20242025!$B$3:$B$1315, "&lt;=" &amp; $A105, DataRegularSeason20242025!$D$3:$D$1315, AB$1)+SUMIFS(DataRegularSeason20242025!$AB$3:$AB$1315,DataRegularSeason20242025!$B$3:$B$1315, "&lt;=" &amp; $A105, DataRegularSeason20242025!$E$3:$E$1315, AB$1)</f>
        <v>40</v>
      </c>
      <c r="AC105" s="2">
        <f>SUMIFS(DataRegularSeason20242025!$AA$3:$AA$1315,DataRegularSeason20242025!$B$3:$B$1315, "&lt;=" &amp; $A105, DataRegularSeason20242025!$D$3:$D$1315, AC$1)+SUMIFS(DataRegularSeason20242025!$AB$3:$AB$1315,DataRegularSeason20242025!$B$3:$B$1315, "&lt;=" &amp; $A105, DataRegularSeason20242025!$E$3:$E$1315, AC$1)</f>
        <v>33</v>
      </c>
      <c r="AD105" s="2">
        <f>SUMIFS(DataRegularSeason20242025!$AA$3:$AA$1315,DataRegularSeason20242025!$B$3:$B$1315, "&lt;=" &amp; $A105, DataRegularSeason20242025!$D$3:$D$1315, AD$1)+SUMIFS(DataRegularSeason20242025!$AB$3:$AB$1315,DataRegularSeason20242025!$B$3:$B$1315, "&lt;=" &amp; $A105, DataRegularSeason20242025!$E$3:$E$1315, AD$1)</f>
        <v>37</v>
      </c>
      <c r="AE105" s="2">
        <f>SUMIFS(DataRegularSeason20242025!$AA$3:$AA$1315,DataRegularSeason20242025!$B$3:$B$1315, "&lt;=" &amp; $A105, DataRegularSeason20242025!$D$3:$D$1315, AE$1)+SUMIFS(DataRegularSeason20242025!$AB$3:$AB$1315,DataRegularSeason20242025!$B$3:$B$1315, "&lt;=" &amp; $A105, DataRegularSeason20242025!$E$3:$E$1315, AE$1)</f>
        <v>43</v>
      </c>
      <c r="AF105" s="2">
        <f>SUMIFS(DataRegularSeason20242025!$AA$3:$AA$1315,DataRegularSeason20242025!$B$3:$B$1315, "&lt;=" &amp; $A105, DataRegularSeason20242025!$D$3:$D$1315, AF$1)+SUMIFS(DataRegularSeason20242025!$AB$3:$AB$1315,DataRegularSeason20242025!$B$3:$B$1315, "&lt;=" &amp; $A105, DataRegularSeason20242025!$E$3:$E$1315, AF$1)</f>
        <v>45</v>
      </c>
      <c r="AG105" s="2">
        <f>SUMIFS(DataRegularSeason20242025!$AA$3:$AA$1315,DataRegularSeason20242025!$B$3:$B$1315, "&lt;=" &amp; $A105, DataRegularSeason20242025!$D$3:$D$1315, AG$1)+SUMIFS(DataRegularSeason20242025!$AB$3:$AB$1315,DataRegularSeason20242025!$B$3:$B$1315, "&lt;=" &amp; $A105, DataRegularSeason20242025!$E$3:$E$1315, AG$1)</f>
        <v>44</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26</v>
      </c>
      <c r="C106" s="2">
        <f>SUMIFS(DataRegularSeason20242025!$AA$3:$AA$1315,DataRegularSeason20242025!$B$3:$B$1315, "&lt;=" &amp; $A106, DataRegularSeason20242025!$D$3:$D$1315, C$1)+SUMIFS(DataRegularSeason20242025!$AB$3:$AB$1315,DataRegularSeason20242025!$B$3:$B$1315, "&lt;=" &amp; $A106, DataRegularSeason20242025!$E$3:$E$1315, C$1)</f>
        <v>35</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41</v>
      </c>
      <c r="F106" s="2">
        <f>SUMIFS(DataRegularSeason20242025!$AA$3:$AA$1315,DataRegularSeason20242025!$B$3:$B$1315, "&lt;=" &amp; $A106, DataRegularSeason20242025!$D$3:$D$1315, F$1)+SUMIFS(DataRegularSeason20242025!$AB$3:$AB$1315,DataRegularSeason20242025!$B$3:$B$1315, "&lt;=" &amp; $A106, DataRegularSeason20242025!$E$3:$E$1315, F$1)</f>
        <v>29</v>
      </c>
      <c r="G106" s="2">
        <f>SUMIFS(DataRegularSeason20242025!$AA$3:$AA$1315,DataRegularSeason20242025!$B$3:$B$1315, "&lt;=" &amp; $A106, DataRegularSeason20242025!$D$3:$D$1315, G$1)+SUMIFS(DataRegularSeason20242025!$AB$3:$AB$1315,DataRegularSeason20242025!$B$3:$B$1315, "&lt;=" &amp; $A106, DataRegularSeason20242025!$E$3:$E$1315, G$1)</f>
        <v>35</v>
      </c>
      <c r="H106" s="2">
        <f>SUMIFS(DataRegularSeason20242025!$AA$3:$AA$1315,DataRegularSeason20242025!$B$3:$B$1315, "&lt;=" &amp; $A106, DataRegularSeason20242025!$D$3:$D$1315, H$1)+SUMIFS(DataRegularSeason20242025!$AB$3:$AB$1315,DataRegularSeason20242025!$B$3:$B$1315, "&lt;=" &amp; $A106, DataRegularSeason20242025!$E$3:$E$1315, H$1)</f>
        <v>22</v>
      </c>
      <c r="I106" s="2">
        <f>SUMIFS(DataRegularSeason20242025!$AA$3:$AA$1315,DataRegularSeason20242025!$B$3:$B$1315, "&lt;=" &amp; $A106, DataRegularSeason20242025!$D$3:$D$1315, I$1)+SUMIFS(DataRegularSeason20242025!$AB$3:$AB$1315,DataRegularSeason20242025!$B$3:$B$1315, "&lt;=" &amp; $A106, DataRegularSeason20242025!$E$3:$E$1315, I$1)</f>
        <v>36</v>
      </c>
      <c r="J106" s="2">
        <f>SUMIFS(DataRegularSeason20242025!$AA$3:$AA$1315,DataRegularSeason20242025!$B$3:$B$1315, "&lt;=" &amp; $A106, DataRegularSeason20242025!$D$3:$D$1315, J$1)+SUMIFS(DataRegularSeason20242025!$AB$3:$AB$1315,DataRegularSeason20242025!$B$3:$B$1315, "&lt;=" &amp; $A106, DataRegularSeason20242025!$E$3:$E$1315, J$1)</f>
        <v>38</v>
      </c>
      <c r="K106" s="2">
        <f>SUMIFS(DataRegularSeason20242025!$AA$3:$AA$1315,DataRegularSeason20242025!$B$3:$B$1315, "&lt;=" &amp; $A106, DataRegularSeason20242025!$D$3:$D$1315, K$1)+SUMIFS(DataRegularSeason20242025!$AB$3:$AB$1315,DataRegularSeason20242025!$B$3:$B$1315, "&lt;=" &amp; $A106, DataRegularSeason20242025!$E$3:$E$1315, K$1)</f>
        <v>28</v>
      </c>
      <c r="L106" s="2">
        <f>SUMIFS(DataRegularSeason20242025!$AA$3:$AA$1315,DataRegularSeason20242025!$B$3:$B$1315, "&lt;=" &amp; $A106, DataRegularSeason20242025!$D$3:$D$1315, L$1)+SUMIFS(DataRegularSeason20242025!$AB$3:$AB$1315,DataRegularSeason20242025!$B$3:$B$1315, "&lt;=" &amp; $A106, DataRegularSeason20242025!$E$3:$E$1315, L$1)</f>
        <v>38</v>
      </c>
      <c r="M106" s="2">
        <f>SUMIFS(DataRegularSeason20242025!$AA$3:$AA$1315,DataRegularSeason20242025!$B$3:$B$1315, "&lt;=" &amp; $A106, DataRegularSeason20242025!$D$3:$D$1315, M$1)+SUMIFS(DataRegularSeason20242025!$AB$3:$AB$1315,DataRegularSeason20242025!$B$3:$B$1315, "&lt;=" &amp; $A106, DataRegularSeason20242025!$E$3:$E$1315, M$1)</f>
        <v>40</v>
      </c>
      <c r="N106" s="2">
        <f>SUMIFS(DataRegularSeason20242025!$AA$3:$AA$1315,DataRegularSeason20242025!$B$3:$B$1315, "&lt;=" &amp; $A106, DataRegularSeason20242025!$D$3:$D$1315, N$1)+SUMIFS(DataRegularSeason20242025!$AB$3:$AB$1315,DataRegularSeason20242025!$B$3:$B$1315, "&lt;=" &amp; $A106, DataRegularSeason20242025!$E$3:$E$1315, N$1)</f>
        <v>40</v>
      </c>
      <c r="O106" s="2">
        <f>SUMIFS(DataRegularSeason20242025!$AA$3:$AA$1315,DataRegularSeason20242025!$B$3:$B$1315, "&lt;=" &amp; $A106, DataRegularSeason20242025!$D$3:$D$1315, O$1)+SUMIFS(DataRegularSeason20242025!$AB$3:$AB$1315,DataRegularSeason20242025!$B$3:$B$1315, "&lt;=" &amp; $A106, DataRegularSeason20242025!$E$3:$E$1315, O$1)</f>
        <v>44</v>
      </c>
      <c r="P106" s="2">
        <f>SUMIFS(DataRegularSeason20242025!$AA$3:$AA$1315,DataRegularSeason20242025!$B$3:$B$1315, "&lt;=" &amp; $A106, DataRegularSeason20242025!$D$3:$D$1315, P$1)+SUMIFS(DataRegularSeason20242025!$AB$3:$AB$1315,DataRegularSeason20242025!$B$3:$B$1315, "&lt;=" &amp; $A106, DataRegularSeason20242025!$E$3:$E$1315, P$1)</f>
        <v>27</v>
      </c>
      <c r="Q106" s="2">
        <f>SUMIFS(DataRegularSeason20242025!$AA$3:$AA$1315,DataRegularSeason20242025!$B$3:$B$1315, "&lt;=" &amp; $A106, DataRegularSeason20242025!$D$3:$D$1315, Q$1)+SUMIFS(DataRegularSeason20242025!$AB$3:$AB$1315,DataRegularSeason20242025!$B$3:$B$1315, "&lt;=" &amp; $A106, DataRegularSeason20242025!$E$3:$E$1315, Q$1)</f>
        <v>45</v>
      </c>
      <c r="R106" s="2">
        <f>SUMIFS(DataRegularSeason20242025!$AA$3:$AA$1315,DataRegularSeason20242025!$B$3:$B$1315, "&lt;=" &amp; $A106, DataRegularSeason20242025!$D$3:$D$1315, R$1)+SUMIFS(DataRegularSeason20242025!$AB$3:$AB$1315,DataRegularSeason20242025!$B$3:$B$1315, "&lt;=" &amp; $A106, DataRegularSeason20242025!$E$3:$E$1315, R$1)</f>
        <v>22</v>
      </c>
      <c r="S106" s="2">
        <f>SUMIFS(DataRegularSeason20242025!$AA$3:$AA$1315,DataRegularSeason20242025!$B$3:$B$1315, "&lt;=" &amp; $A106, DataRegularSeason20242025!$D$3:$D$1315, S$1)+SUMIFS(DataRegularSeason20242025!$AB$3:$AB$1315,DataRegularSeason20242025!$B$3:$B$1315, "&lt;=" &amp; $A106, DataRegularSeason20242025!$E$3:$E$1315, S$1)</f>
        <v>31</v>
      </c>
      <c r="T106" s="2">
        <f>SUMIFS(DataRegularSeason20242025!$AA$3:$AA$1315,DataRegularSeason20242025!$B$3:$B$1315, "&lt;=" &amp; $A106, DataRegularSeason20242025!$D$3:$D$1315, T$1)+SUMIFS(DataRegularSeason20242025!$AB$3:$AB$1315,DataRegularSeason20242025!$B$3:$B$1315, "&lt;=" &amp; $A106, DataRegularSeason20242025!$E$3:$E$1315, T$1)</f>
        <v>31</v>
      </c>
      <c r="U106" s="2">
        <f>SUMIFS(DataRegularSeason20242025!$AA$3:$AA$1315,DataRegularSeason20242025!$B$3:$B$1315, "&lt;=" &amp; $A106, DataRegularSeason20242025!$D$3:$D$1315, U$1)+SUMIFS(DataRegularSeason20242025!$AB$3:$AB$1315,DataRegularSeason20242025!$B$3:$B$1315, "&lt;=" &amp; $A106, DataRegularSeason20242025!$E$3:$E$1315, U$1)</f>
        <v>34</v>
      </c>
      <c r="V106" s="2">
        <f>SUMIFS(DataRegularSeason20242025!$AA$3:$AA$1315,DataRegularSeason20242025!$B$3:$B$1315, "&lt;=" &amp; $A106, DataRegularSeason20242025!$D$3:$D$1315, V$1)+SUMIFS(DataRegularSeason20242025!$AB$3:$AB$1315,DataRegularSeason20242025!$B$3:$B$1315, "&lt;=" &amp; $A106, DataRegularSeason20242025!$E$3:$E$1315, V$1)</f>
        <v>32</v>
      </c>
      <c r="W106" s="2">
        <f>SUMIFS(DataRegularSeason20242025!$AA$3:$AA$1315,DataRegularSeason20242025!$B$3:$B$1315, "&lt;=" &amp; $A106, DataRegularSeason20242025!$D$3:$D$1315, W$1)+SUMIFS(DataRegularSeason20242025!$AB$3:$AB$1315,DataRegularSeason20242025!$B$3:$B$1315, "&lt;=" &amp; $A106, DataRegularSeason20242025!$E$3:$E$1315, W$1)</f>
        <v>33</v>
      </c>
      <c r="X106" s="2">
        <f>SUMIFS(DataRegularSeason20242025!$AA$3:$AA$1315,DataRegularSeason20242025!$B$3:$B$1315, "&lt;=" &amp; $A106, DataRegularSeason20242025!$D$3:$D$1315, X$1)+SUMIFS(DataRegularSeason20242025!$AB$3:$AB$1315,DataRegularSeason20242025!$B$3:$B$1315, "&lt;=" &amp; $A106, DataRegularSeason20242025!$E$3:$E$1315, X$1)</f>
        <v>32</v>
      </c>
      <c r="Y106" s="2">
        <f>SUMIFS(DataRegularSeason20242025!$AA$3:$AA$1315,DataRegularSeason20242025!$B$3:$B$1315, "&lt;=" &amp; $A106, DataRegularSeason20242025!$D$3:$D$1315, Y$1)+SUMIFS(DataRegularSeason20242025!$AB$3:$AB$1315,DataRegularSeason20242025!$B$3:$B$1315, "&lt;=" &amp; $A106, DataRegularSeason20242025!$E$3:$E$1315, Y$1)</f>
        <v>27</v>
      </c>
      <c r="Z106" s="2">
        <f>SUMIFS(DataRegularSeason20242025!$AA$3:$AA$1315,DataRegularSeason20242025!$B$3:$B$1315, "&lt;=" &amp; $A106, DataRegularSeason20242025!$D$3:$D$1315, Z$1)+SUMIFS(DataRegularSeason20242025!$AB$3:$AB$1315,DataRegularSeason20242025!$B$3:$B$1315, "&lt;=" &amp; $A106, DataRegularSeason20242025!$E$3:$E$1315, Z$1)</f>
        <v>33</v>
      </c>
      <c r="AA106" s="2">
        <f>SUMIFS(DataRegularSeason20242025!$AA$3:$AA$1315,DataRegularSeason20242025!$B$3:$B$1315, "&lt;=" &amp; $A106, DataRegularSeason20242025!$D$3:$D$1315, AA$1)+SUMIFS(DataRegularSeason20242025!$AB$3:$AB$1315,DataRegularSeason20242025!$B$3:$B$1315, "&lt;=" &amp; $A106, DataRegularSeason20242025!$E$3:$E$1315, AA$1)</f>
        <v>36</v>
      </c>
      <c r="AB106" s="2">
        <f>SUMIFS(DataRegularSeason20242025!$AA$3:$AA$1315,DataRegularSeason20242025!$B$3:$B$1315, "&lt;=" &amp; $A106, DataRegularSeason20242025!$D$3:$D$1315, AB$1)+SUMIFS(DataRegularSeason20242025!$AB$3:$AB$1315,DataRegularSeason20242025!$B$3:$B$1315, "&lt;=" &amp; $A106, DataRegularSeason20242025!$E$3:$E$1315, AB$1)</f>
        <v>40</v>
      </c>
      <c r="AC106" s="2">
        <f>SUMIFS(DataRegularSeason20242025!$AA$3:$AA$1315,DataRegularSeason20242025!$B$3:$B$1315, "&lt;=" &amp; $A106, DataRegularSeason20242025!$D$3:$D$1315, AC$1)+SUMIFS(DataRegularSeason20242025!$AB$3:$AB$1315,DataRegularSeason20242025!$B$3:$B$1315, "&lt;=" &amp; $A106, DataRegularSeason20242025!$E$3:$E$1315, AC$1)</f>
        <v>33</v>
      </c>
      <c r="AD106" s="2">
        <f>SUMIFS(DataRegularSeason20242025!$AA$3:$AA$1315,DataRegularSeason20242025!$B$3:$B$1315, "&lt;=" &amp; $A106, DataRegularSeason20242025!$D$3:$D$1315, AD$1)+SUMIFS(DataRegularSeason20242025!$AB$3:$AB$1315,DataRegularSeason20242025!$B$3:$B$1315, "&lt;=" &amp; $A106, DataRegularSeason20242025!$E$3:$E$1315, AD$1)</f>
        <v>37</v>
      </c>
      <c r="AE106" s="2">
        <f>SUMIFS(DataRegularSeason20242025!$AA$3:$AA$1315,DataRegularSeason20242025!$B$3:$B$1315, "&lt;=" &amp; $A106, DataRegularSeason20242025!$D$3:$D$1315, AE$1)+SUMIFS(DataRegularSeason20242025!$AB$3:$AB$1315,DataRegularSeason20242025!$B$3:$B$1315, "&lt;=" &amp; $A106, DataRegularSeason20242025!$E$3:$E$1315, AE$1)</f>
        <v>43</v>
      </c>
      <c r="AF106" s="2">
        <f>SUMIFS(DataRegularSeason20242025!$AA$3:$AA$1315,DataRegularSeason20242025!$B$3:$B$1315, "&lt;=" &amp; $A106, DataRegularSeason20242025!$D$3:$D$1315, AF$1)+SUMIFS(DataRegularSeason20242025!$AB$3:$AB$1315,DataRegularSeason20242025!$B$3:$B$1315, "&lt;=" &amp; $A106, DataRegularSeason20242025!$E$3:$E$1315, AF$1)</f>
        <v>45</v>
      </c>
      <c r="AG106" s="2">
        <f>SUMIFS(DataRegularSeason20242025!$AA$3:$AA$1315,DataRegularSeason20242025!$B$3:$B$1315, "&lt;=" &amp; $A106, DataRegularSeason20242025!$D$3:$D$1315, AG$1)+SUMIFS(DataRegularSeason20242025!$AB$3:$AB$1315,DataRegularSeason20242025!$B$3:$B$1315, "&lt;=" &amp; $A106, DataRegularSeason20242025!$E$3:$E$1315, AG$1)</f>
        <v>44</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26</v>
      </c>
      <c r="C107" s="2">
        <f>SUMIFS(DataRegularSeason20242025!$AA$3:$AA$1315,DataRegularSeason20242025!$B$3:$B$1315, "&lt;=" &amp; $A107, DataRegularSeason20242025!$D$3:$D$1315, C$1)+SUMIFS(DataRegularSeason20242025!$AB$3:$AB$1315,DataRegularSeason20242025!$B$3:$B$1315, "&lt;=" &amp; $A107, DataRegularSeason20242025!$E$3:$E$1315, C$1)</f>
        <v>35</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41</v>
      </c>
      <c r="F107" s="2">
        <f>SUMIFS(DataRegularSeason20242025!$AA$3:$AA$1315,DataRegularSeason20242025!$B$3:$B$1315, "&lt;=" &amp; $A107, DataRegularSeason20242025!$D$3:$D$1315, F$1)+SUMIFS(DataRegularSeason20242025!$AB$3:$AB$1315,DataRegularSeason20242025!$B$3:$B$1315, "&lt;=" &amp; $A107, DataRegularSeason20242025!$E$3:$E$1315, F$1)</f>
        <v>29</v>
      </c>
      <c r="G107" s="2">
        <f>SUMIFS(DataRegularSeason20242025!$AA$3:$AA$1315,DataRegularSeason20242025!$B$3:$B$1315, "&lt;=" &amp; $A107, DataRegularSeason20242025!$D$3:$D$1315, G$1)+SUMIFS(DataRegularSeason20242025!$AB$3:$AB$1315,DataRegularSeason20242025!$B$3:$B$1315, "&lt;=" &amp; $A107, DataRegularSeason20242025!$E$3:$E$1315, G$1)</f>
        <v>35</v>
      </c>
      <c r="H107" s="2">
        <f>SUMIFS(DataRegularSeason20242025!$AA$3:$AA$1315,DataRegularSeason20242025!$B$3:$B$1315, "&lt;=" &amp; $A107, DataRegularSeason20242025!$D$3:$D$1315, H$1)+SUMIFS(DataRegularSeason20242025!$AB$3:$AB$1315,DataRegularSeason20242025!$B$3:$B$1315, "&lt;=" &amp; $A107, DataRegularSeason20242025!$E$3:$E$1315, H$1)</f>
        <v>22</v>
      </c>
      <c r="I107" s="2">
        <f>SUMIFS(DataRegularSeason20242025!$AA$3:$AA$1315,DataRegularSeason20242025!$B$3:$B$1315, "&lt;=" &amp; $A107, DataRegularSeason20242025!$D$3:$D$1315, I$1)+SUMIFS(DataRegularSeason20242025!$AB$3:$AB$1315,DataRegularSeason20242025!$B$3:$B$1315, "&lt;=" &amp; $A107, DataRegularSeason20242025!$E$3:$E$1315, I$1)</f>
        <v>36</v>
      </c>
      <c r="J107" s="2">
        <f>SUMIFS(DataRegularSeason20242025!$AA$3:$AA$1315,DataRegularSeason20242025!$B$3:$B$1315, "&lt;=" &amp; $A107, DataRegularSeason20242025!$D$3:$D$1315, J$1)+SUMIFS(DataRegularSeason20242025!$AB$3:$AB$1315,DataRegularSeason20242025!$B$3:$B$1315, "&lt;=" &amp; $A107, DataRegularSeason20242025!$E$3:$E$1315, J$1)</f>
        <v>38</v>
      </c>
      <c r="K107" s="2">
        <f>SUMIFS(DataRegularSeason20242025!$AA$3:$AA$1315,DataRegularSeason20242025!$B$3:$B$1315, "&lt;=" &amp; $A107, DataRegularSeason20242025!$D$3:$D$1315, K$1)+SUMIFS(DataRegularSeason20242025!$AB$3:$AB$1315,DataRegularSeason20242025!$B$3:$B$1315, "&lt;=" &amp; $A107, DataRegularSeason20242025!$E$3:$E$1315, K$1)</f>
        <v>28</v>
      </c>
      <c r="L107" s="2">
        <f>SUMIFS(DataRegularSeason20242025!$AA$3:$AA$1315,DataRegularSeason20242025!$B$3:$B$1315, "&lt;=" &amp; $A107, DataRegularSeason20242025!$D$3:$D$1315, L$1)+SUMIFS(DataRegularSeason20242025!$AB$3:$AB$1315,DataRegularSeason20242025!$B$3:$B$1315, "&lt;=" &amp; $A107, DataRegularSeason20242025!$E$3:$E$1315, L$1)</f>
        <v>38</v>
      </c>
      <c r="M107" s="2">
        <f>SUMIFS(DataRegularSeason20242025!$AA$3:$AA$1315,DataRegularSeason20242025!$B$3:$B$1315, "&lt;=" &amp; $A107, DataRegularSeason20242025!$D$3:$D$1315, M$1)+SUMIFS(DataRegularSeason20242025!$AB$3:$AB$1315,DataRegularSeason20242025!$B$3:$B$1315, "&lt;=" &amp; $A107, DataRegularSeason20242025!$E$3:$E$1315, M$1)</f>
        <v>40</v>
      </c>
      <c r="N107" s="2">
        <f>SUMIFS(DataRegularSeason20242025!$AA$3:$AA$1315,DataRegularSeason20242025!$B$3:$B$1315, "&lt;=" &amp; $A107, DataRegularSeason20242025!$D$3:$D$1315, N$1)+SUMIFS(DataRegularSeason20242025!$AB$3:$AB$1315,DataRegularSeason20242025!$B$3:$B$1315, "&lt;=" &amp; $A107, DataRegularSeason20242025!$E$3:$E$1315, N$1)</f>
        <v>40</v>
      </c>
      <c r="O107" s="2">
        <f>SUMIFS(DataRegularSeason20242025!$AA$3:$AA$1315,DataRegularSeason20242025!$B$3:$B$1315, "&lt;=" &amp; $A107, DataRegularSeason20242025!$D$3:$D$1315, O$1)+SUMIFS(DataRegularSeason20242025!$AB$3:$AB$1315,DataRegularSeason20242025!$B$3:$B$1315, "&lt;=" &amp; $A107, DataRegularSeason20242025!$E$3:$E$1315, O$1)</f>
        <v>44</v>
      </c>
      <c r="P107" s="2">
        <f>SUMIFS(DataRegularSeason20242025!$AA$3:$AA$1315,DataRegularSeason20242025!$B$3:$B$1315, "&lt;=" &amp; $A107, DataRegularSeason20242025!$D$3:$D$1315, P$1)+SUMIFS(DataRegularSeason20242025!$AB$3:$AB$1315,DataRegularSeason20242025!$B$3:$B$1315, "&lt;=" &amp; $A107, DataRegularSeason20242025!$E$3:$E$1315, P$1)</f>
        <v>27</v>
      </c>
      <c r="Q107" s="2">
        <f>SUMIFS(DataRegularSeason20242025!$AA$3:$AA$1315,DataRegularSeason20242025!$B$3:$B$1315, "&lt;=" &amp; $A107, DataRegularSeason20242025!$D$3:$D$1315, Q$1)+SUMIFS(DataRegularSeason20242025!$AB$3:$AB$1315,DataRegularSeason20242025!$B$3:$B$1315, "&lt;=" &amp; $A107, DataRegularSeason20242025!$E$3:$E$1315, Q$1)</f>
        <v>45</v>
      </c>
      <c r="R107" s="2">
        <f>SUMIFS(DataRegularSeason20242025!$AA$3:$AA$1315,DataRegularSeason20242025!$B$3:$B$1315, "&lt;=" &amp; $A107, DataRegularSeason20242025!$D$3:$D$1315, R$1)+SUMIFS(DataRegularSeason20242025!$AB$3:$AB$1315,DataRegularSeason20242025!$B$3:$B$1315, "&lt;=" &amp; $A107, DataRegularSeason20242025!$E$3:$E$1315, R$1)</f>
        <v>22</v>
      </c>
      <c r="S107" s="2">
        <f>SUMIFS(DataRegularSeason20242025!$AA$3:$AA$1315,DataRegularSeason20242025!$B$3:$B$1315, "&lt;=" &amp; $A107, DataRegularSeason20242025!$D$3:$D$1315, S$1)+SUMIFS(DataRegularSeason20242025!$AB$3:$AB$1315,DataRegularSeason20242025!$B$3:$B$1315, "&lt;=" &amp; $A107, DataRegularSeason20242025!$E$3:$E$1315, S$1)</f>
        <v>31</v>
      </c>
      <c r="T107" s="2">
        <f>SUMIFS(DataRegularSeason20242025!$AA$3:$AA$1315,DataRegularSeason20242025!$B$3:$B$1315, "&lt;=" &amp; $A107, DataRegularSeason20242025!$D$3:$D$1315, T$1)+SUMIFS(DataRegularSeason20242025!$AB$3:$AB$1315,DataRegularSeason20242025!$B$3:$B$1315, "&lt;=" &amp; $A107, DataRegularSeason20242025!$E$3:$E$1315, T$1)</f>
        <v>31</v>
      </c>
      <c r="U107" s="2">
        <f>SUMIFS(DataRegularSeason20242025!$AA$3:$AA$1315,DataRegularSeason20242025!$B$3:$B$1315, "&lt;=" &amp; $A107, DataRegularSeason20242025!$D$3:$D$1315, U$1)+SUMIFS(DataRegularSeason20242025!$AB$3:$AB$1315,DataRegularSeason20242025!$B$3:$B$1315, "&lt;=" &amp; $A107, DataRegularSeason20242025!$E$3:$E$1315, U$1)</f>
        <v>34</v>
      </c>
      <c r="V107" s="2">
        <f>SUMIFS(DataRegularSeason20242025!$AA$3:$AA$1315,DataRegularSeason20242025!$B$3:$B$1315, "&lt;=" &amp; $A107, DataRegularSeason20242025!$D$3:$D$1315, V$1)+SUMIFS(DataRegularSeason20242025!$AB$3:$AB$1315,DataRegularSeason20242025!$B$3:$B$1315, "&lt;=" &amp; $A107, DataRegularSeason20242025!$E$3:$E$1315, V$1)</f>
        <v>32</v>
      </c>
      <c r="W107" s="2">
        <f>SUMIFS(DataRegularSeason20242025!$AA$3:$AA$1315,DataRegularSeason20242025!$B$3:$B$1315, "&lt;=" &amp; $A107, DataRegularSeason20242025!$D$3:$D$1315, W$1)+SUMIFS(DataRegularSeason20242025!$AB$3:$AB$1315,DataRegularSeason20242025!$B$3:$B$1315, "&lt;=" &amp; $A107, DataRegularSeason20242025!$E$3:$E$1315, W$1)</f>
        <v>33</v>
      </c>
      <c r="X107" s="2">
        <f>SUMIFS(DataRegularSeason20242025!$AA$3:$AA$1315,DataRegularSeason20242025!$B$3:$B$1315, "&lt;=" &amp; $A107, DataRegularSeason20242025!$D$3:$D$1315, X$1)+SUMIFS(DataRegularSeason20242025!$AB$3:$AB$1315,DataRegularSeason20242025!$B$3:$B$1315, "&lt;=" &amp; $A107, DataRegularSeason20242025!$E$3:$E$1315, X$1)</f>
        <v>32</v>
      </c>
      <c r="Y107" s="2">
        <f>SUMIFS(DataRegularSeason20242025!$AA$3:$AA$1315,DataRegularSeason20242025!$B$3:$B$1315, "&lt;=" &amp; $A107, DataRegularSeason20242025!$D$3:$D$1315, Y$1)+SUMIFS(DataRegularSeason20242025!$AB$3:$AB$1315,DataRegularSeason20242025!$B$3:$B$1315, "&lt;=" &amp; $A107, DataRegularSeason20242025!$E$3:$E$1315, Y$1)</f>
        <v>27</v>
      </c>
      <c r="Z107" s="2">
        <f>SUMIFS(DataRegularSeason20242025!$AA$3:$AA$1315,DataRegularSeason20242025!$B$3:$B$1315, "&lt;=" &amp; $A107, DataRegularSeason20242025!$D$3:$D$1315, Z$1)+SUMIFS(DataRegularSeason20242025!$AB$3:$AB$1315,DataRegularSeason20242025!$B$3:$B$1315, "&lt;=" &amp; $A107, DataRegularSeason20242025!$E$3:$E$1315, Z$1)</f>
        <v>33</v>
      </c>
      <c r="AA107" s="2">
        <f>SUMIFS(DataRegularSeason20242025!$AA$3:$AA$1315,DataRegularSeason20242025!$B$3:$B$1315, "&lt;=" &amp; $A107, DataRegularSeason20242025!$D$3:$D$1315, AA$1)+SUMIFS(DataRegularSeason20242025!$AB$3:$AB$1315,DataRegularSeason20242025!$B$3:$B$1315, "&lt;=" &amp; $A107, DataRegularSeason20242025!$E$3:$E$1315, AA$1)</f>
        <v>36</v>
      </c>
      <c r="AB107" s="2">
        <f>SUMIFS(DataRegularSeason20242025!$AA$3:$AA$1315,DataRegularSeason20242025!$B$3:$B$1315, "&lt;=" &amp; $A107, DataRegularSeason20242025!$D$3:$D$1315, AB$1)+SUMIFS(DataRegularSeason20242025!$AB$3:$AB$1315,DataRegularSeason20242025!$B$3:$B$1315, "&lt;=" &amp; $A107, DataRegularSeason20242025!$E$3:$E$1315, AB$1)</f>
        <v>40</v>
      </c>
      <c r="AC107" s="2">
        <f>SUMIFS(DataRegularSeason20242025!$AA$3:$AA$1315,DataRegularSeason20242025!$B$3:$B$1315, "&lt;=" &amp; $A107, DataRegularSeason20242025!$D$3:$D$1315, AC$1)+SUMIFS(DataRegularSeason20242025!$AB$3:$AB$1315,DataRegularSeason20242025!$B$3:$B$1315, "&lt;=" &amp; $A107, DataRegularSeason20242025!$E$3:$E$1315, AC$1)</f>
        <v>33</v>
      </c>
      <c r="AD107" s="2">
        <f>SUMIFS(DataRegularSeason20242025!$AA$3:$AA$1315,DataRegularSeason20242025!$B$3:$B$1315, "&lt;=" &amp; $A107, DataRegularSeason20242025!$D$3:$D$1315, AD$1)+SUMIFS(DataRegularSeason20242025!$AB$3:$AB$1315,DataRegularSeason20242025!$B$3:$B$1315, "&lt;=" &amp; $A107, DataRegularSeason20242025!$E$3:$E$1315, AD$1)</f>
        <v>37</v>
      </c>
      <c r="AE107" s="2">
        <f>SUMIFS(DataRegularSeason20242025!$AA$3:$AA$1315,DataRegularSeason20242025!$B$3:$B$1315, "&lt;=" &amp; $A107, DataRegularSeason20242025!$D$3:$D$1315, AE$1)+SUMIFS(DataRegularSeason20242025!$AB$3:$AB$1315,DataRegularSeason20242025!$B$3:$B$1315, "&lt;=" &amp; $A107, DataRegularSeason20242025!$E$3:$E$1315, AE$1)</f>
        <v>43</v>
      </c>
      <c r="AF107" s="2">
        <f>SUMIFS(DataRegularSeason20242025!$AA$3:$AA$1315,DataRegularSeason20242025!$B$3:$B$1315, "&lt;=" &amp; $A107, DataRegularSeason20242025!$D$3:$D$1315, AF$1)+SUMIFS(DataRegularSeason20242025!$AB$3:$AB$1315,DataRegularSeason20242025!$B$3:$B$1315, "&lt;=" &amp; $A107, DataRegularSeason20242025!$E$3:$E$1315, AF$1)</f>
        <v>45</v>
      </c>
      <c r="AG107" s="2">
        <f>SUMIFS(DataRegularSeason20242025!$AA$3:$AA$1315,DataRegularSeason20242025!$B$3:$B$1315, "&lt;=" &amp; $A107, DataRegularSeason20242025!$D$3:$D$1315, AG$1)+SUMIFS(DataRegularSeason20242025!$AB$3:$AB$1315,DataRegularSeason20242025!$B$3:$B$1315, "&lt;=" &amp; $A107, DataRegularSeason20242025!$E$3:$E$1315, AG$1)</f>
        <v>44</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26</v>
      </c>
      <c r="C108" s="2">
        <f>SUMIFS(DataRegularSeason20242025!$AA$3:$AA$1315,DataRegularSeason20242025!$B$3:$B$1315, "&lt;=" &amp; $A108, DataRegularSeason20242025!$D$3:$D$1315, C$1)+SUMIFS(DataRegularSeason20242025!$AB$3:$AB$1315,DataRegularSeason20242025!$B$3:$B$1315, "&lt;=" &amp; $A108, DataRegularSeason20242025!$E$3:$E$1315, C$1)</f>
        <v>35</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41</v>
      </c>
      <c r="F108" s="2">
        <f>SUMIFS(DataRegularSeason20242025!$AA$3:$AA$1315,DataRegularSeason20242025!$B$3:$B$1315, "&lt;=" &amp; $A108, DataRegularSeason20242025!$D$3:$D$1315, F$1)+SUMIFS(DataRegularSeason20242025!$AB$3:$AB$1315,DataRegularSeason20242025!$B$3:$B$1315, "&lt;=" &amp; $A108, DataRegularSeason20242025!$E$3:$E$1315, F$1)</f>
        <v>29</v>
      </c>
      <c r="G108" s="2">
        <f>SUMIFS(DataRegularSeason20242025!$AA$3:$AA$1315,DataRegularSeason20242025!$B$3:$B$1315, "&lt;=" &amp; $A108, DataRegularSeason20242025!$D$3:$D$1315, G$1)+SUMIFS(DataRegularSeason20242025!$AB$3:$AB$1315,DataRegularSeason20242025!$B$3:$B$1315, "&lt;=" &amp; $A108, DataRegularSeason20242025!$E$3:$E$1315, G$1)</f>
        <v>35</v>
      </c>
      <c r="H108" s="2">
        <f>SUMIFS(DataRegularSeason20242025!$AA$3:$AA$1315,DataRegularSeason20242025!$B$3:$B$1315, "&lt;=" &amp; $A108, DataRegularSeason20242025!$D$3:$D$1315, H$1)+SUMIFS(DataRegularSeason20242025!$AB$3:$AB$1315,DataRegularSeason20242025!$B$3:$B$1315, "&lt;=" &amp; $A108, DataRegularSeason20242025!$E$3:$E$1315, H$1)</f>
        <v>22</v>
      </c>
      <c r="I108" s="2">
        <f>SUMIFS(DataRegularSeason20242025!$AA$3:$AA$1315,DataRegularSeason20242025!$B$3:$B$1315, "&lt;=" &amp; $A108, DataRegularSeason20242025!$D$3:$D$1315, I$1)+SUMIFS(DataRegularSeason20242025!$AB$3:$AB$1315,DataRegularSeason20242025!$B$3:$B$1315, "&lt;=" &amp; $A108, DataRegularSeason20242025!$E$3:$E$1315, I$1)</f>
        <v>36</v>
      </c>
      <c r="J108" s="2">
        <f>SUMIFS(DataRegularSeason20242025!$AA$3:$AA$1315,DataRegularSeason20242025!$B$3:$B$1315, "&lt;=" &amp; $A108, DataRegularSeason20242025!$D$3:$D$1315, J$1)+SUMIFS(DataRegularSeason20242025!$AB$3:$AB$1315,DataRegularSeason20242025!$B$3:$B$1315, "&lt;=" &amp; $A108, DataRegularSeason20242025!$E$3:$E$1315, J$1)</f>
        <v>38</v>
      </c>
      <c r="K108" s="2">
        <f>SUMIFS(DataRegularSeason20242025!$AA$3:$AA$1315,DataRegularSeason20242025!$B$3:$B$1315, "&lt;=" &amp; $A108, DataRegularSeason20242025!$D$3:$D$1315, K$1)+SUMIFS(DataRegularSeason20242025!$AB$3:$AB$1315,DataRegularSeason20242025!$B$3:$B$1315, "&lt;=" &amp; $A108, DataRegularSeason20242025!$E$3:$E$1315, K$1)</f>
        <v>28</v>
      </c>
      <c r="L108" s="2">
        <f>SUMIFS(DataRegularSeason20242025!$AA$3:$AA$1315,DataRegularSeason20242025!$B$3:$B$1315, "&lt;=" &amp; $A108, DataRegularSeason20242025!$D$3:$D$1315, L$1)+SUMIFS(DataRegularSeason20242025!$AB$3:$AB$1315,DataRegularSeason20242025!$B$3:$B$1315, "&lt;=" &amp; $A108, DataRegularSeason20242025!$E$3:$E$1315, L$1)</f>
        <v>38</v>
      </c>
      <c r="M108" s="2">
        <f>SUMIFS(DataRegularSeason20242025!$AA$3:$AA$1315,DataRegularSeason20242025!$B$3:$B$1315, "&lt;=" &amp; $A108, DataRegularSeason20242025!$D$3:$D$1315, M$1)+SUMIFS(DataRegularSeason20242025!$AB$3:$AB$1315,DataRegularSeason20242025!$B$3:$B$1315, "&lt;=" &amp; $A108, DataRegularSeason20242025!$E$3:$E$1315, M$1)</f>
        <v>40</v>
      </c>
      <c r="N108" s="2">
        <f>SUMIFS(DataRegularSeason20242025!$AA$3:$AA$1315,DataRegularSeason20242025!$B$3:$B$1315, "&lt;=" &amp; $A108, DataRegularSeason20242025!$D$3:$D$1315, N$1)+SUMIFS(DataRegularSeason20242025!$AB$3:$AB$1315,DataRegularSeason20242025!$B$3:$B$1315, "&lt;=" &amp; $A108, DataRegularSeason20242025!$E$3:$E$1315, N$1)</f>
        <v>40</v>
      </c>
      <c r="O108" s="2">
        <f>SUMIFS(DataRegularSeason20242025!$AA$3:$AA$1315,DataRegularSeason20242025!$B$3:$B$1315, "&lt;=" &amp; $A108, DataRegularSeason20242025!$D$3:$D$1315, O$1)+SUMIFS(DataRegularSeason20242025!$AB$3:$AB$1315,DataRegularSeason20242025!$B$3:$B$1315, "&lt;=" &amp; $A108, DataRegularSeason20242025!$E$3:$E$1315, O$1)</f>
        <v>44</v>
      </c>
      <c r="P108" s="2">
        <f>SUMIFS(DataRegularSeason20242025!$AA$3:$AA$1315,DataRegularSeason20242025!$B$3:$B$1315, "&lt;=" &amp; $A108, DataRegularSeason20242025!$D$3:$D$1315, P$1)+SUMIFS(DataRegularSeason20242025!$AB$3:$AB$1315,DataRegularSeason20242025!$B$3:$B$1315, "&lt;=" &amp; $A108, DataRegularSeason20242025!$E$3:$E$1315, P$1)</f>
        <v>27</v>
      </c>
      <c r="Q108" s="2">
        <f>SUMIFS(DataRegularSeason20242025!$AA$3:$AA$1315,DataRegularSeason20242025!$B$3:$B$1315, "&lt;=" &amp; $A108, DataRegularSeason20242025!$D$3:$D$1315, Q$1)+SUMIFS(DataRegularSeason20242025!$AB$3:$AB$1315,DataRegularSeason20242025!$B$3:$B$1315, "&lt;=" &amp; $A108, DataRegularSeason20242025!$E$3:$E$1315, Q$1)</f>
        <v>45</v>
      </c>
      <c r="R108" s="2">
        <f>SUMIFS(DataRegularSeason20242025!$AA$3:$AA$1315,DataRegularSeason20242025!$B$3:$B$1315, "&lt;=" &amp; $A108, DataRegularSeason20242025!$D$3:$D$1315, R$1)+SUMIFS(DataRegularSeason20242025!$AB$3:$AB$1315,DataRegularSeason20242025!$B$3:$B$1315, "&lt;=" &amp; $A108, DataRegularSeason20242025!$E$3:$E$1315, R$1)</f>
        <v>22</v>
      </c>
      <c r="S108" s="2">
        <f>SUMIFS(DataRegularSeason20242025!$AA$3:$AA$1315,DataRegularSeason20242025!$B$3:$B$1315, "&lt;=" &amp; $A108, DataRegularSeason20242025!$D$3:$D$1315, S$1)+SUMIFS(DataRegularSeason20242025!$AB$3:$AB$1315,DataRegularSeason20242025!$B$3:$B$1315, "&lt;=" &amp; $A108, DataRegularSeason20242025!$E$3:$E$1315, S$1)</f>
        <v>31</v>
      </c>
      <c r="T108" s="2">
        <f>SUMIFS(DataRegularSeason20242025!$AA$3:$AA$1315,DataRegularSeason20242025!$B$3:$B$1315, "&lt;=" &amp; $A108, DataRegularSeason20242025!$D$3:$D$1315, T$1)+SUMIFS(DataRegularSeason20242025!$AB$3:$AB$1315,DataRegularSeason20242025!$B$3:$B$1315, "&lt;=" &amp; $A108, DataRegularSeason20242025!$E$3:$E$1315, T$1)</f>
        <v>31</v>
      </c>
      <c r="U108" s="2">
        <f>SUMIFS(DataRegularSeason20242025!$AA$3:$AA$1315,DataRegularSeason20242025!$B$3:$B$1315, "&lt;=" &amp; $A108, DataRegularSeason20242025!$D$3:$D$1315, U$1)+SUMIFS(DataRegularSeason20242025!$AB$3:$AB$1315,DataRegularSeason20242025!$B$3:$B$1315, "&lt;=" &amp; $A108, DataRegularSeason20242025!$E$3:$E$1315, U$1)</f>
        <v>34</v>
      </c>
      <c r="V108" s="2">
        <f>SUMIFS(DataRegularSeason20242025!$AA$3:$AA$1315,DataRegularSeason20242025!$B$3:$B$1315, "&lt;=" &amp; $A108, DataRegularSeason20242025!$D$3:$D$1315, V$1)+SUMIFS(DataRegularSeason20242025!$AB$3:$AB$1315,DataRegularSeason20242025!$B$3:$B$1315, "&lt;=" &amp; $A108, DataRegularSeason20242025!$E$3:$E$1315, V$1)</f>
        <v>32</v>
      </c>
      <c r="W108" s="2">
        <f>SUMIFS(DataRegularSeason20242025!$AA$3:$AA$1315,DataRegularSeason20242025!$B$3:$B$1315, "&lt;=" &amp; $A108, DataRegularSeason20242025!$D$3:$D$1315, W$1)+SUMIFS(DataRegularSeason20242025!$AB$3:$AB$1315,DataRegularSeason20242025!$B$3:$B$1315, "&lt;=" &amp; $A108, DataRegularSeason20242025!$E$3:$E$1315, W$1)</f>
        <v>33</v>
      </c>
      <c r="X108" s="2">
        <f>SUMIFS(DataRegularSeason20242025!$AA$3:$AA$1315,DataRegularSeason20242025!$B$3:$B$1315, "&lt;=" &amp; $A108, DataRegularSeason20242025!$D$3:$D$1315, X$1)+SUMIFS(DataRegularSeason20242025!$AB$3:$AB$1315,DataRegularSeason20242025!$B$3:$B$1315, "&lt;=" &amp; $A108, DataRegularSeason20242025!$E$3:$E$1315, X$1)</f>
        <v>32</v>
      </c>
      <c r="Y108" s="2">
        <f>SUMIFS(DataRegularSeason20242025!$AA$3:$AA$1315,DataRegularSeason20242025!$B$3:$B$1315, "&lt;=" &amp; $A108, DataRegularSeason20242025!$D$3:$D$1315, Y$1)+SUMIFS(DataRegularSeason20242025!$AB$3:$AB$1315,DataRegularSeason20242025!$B$3:$B$1315, "&lt;=" &amp; $A108, DataRegularSeason20242025!$E$3:$E$1315, Y$1)</f>
        <v>27</v>
      </c>
      <c r="Z108" s="2">
        <f>SUMIFS(DataRegularSeason20242025!$AA$3:$AA$1315,DataRegularSeason20242025!$B$3:$B$1315, "&lt;=" &amp; $A108, DataRegularSeason20242025!$D$3:$D$1315, Z$1)+SUMIFS(DataRegularSeason20242025!$AB$3:$AB$1315,DataRegularSeason20242025!$B$3:$B$1315, "&lt;=" &amp; $A108, DataRegularSeason20242025!$E$3:$E$1315, Z$1)</f>
        <v>33</v>
      </c>
      <c r="AA108" s="2">
        <f>SUMIFS(DataRegularSeason20242025!$AA$3:$AA$1315,DataRegularSeason20242025!$B$3:$B$1315, "&lt;=" &amp; $A108, DataRegularSeason20242025!$D$3:$D$1315, AA$1)+SUMIFS(DataRegularSeason20242025!$AB$3:$AB$1315,DataRegularSeason20242025!$B$3:$B$1315, "&lt;=" &amp; $A108, DataRegularSeason20242025!$E$3:$E$1315, AA$1)</f>
        <v>36</v>
      </c>
      <c r="AB108" s="2">
        <f>SUMIFS(DataRegularSeason20242025!$AA$3:$AA$1315,DataRegularSeason20242025!$B$3:$B$1315, "&lt;=" &amp; $A108, DataRegularSeason20242025!$D$3:$D$1315, AB$1)+SUMIFS(DataRegularSeason20242025!$AB$3:$AB$1315,DataRegularSeason20242025!$B$3:$B$1315, "&lt;=" &amp; $A108, DataRegularSeason20242025!$E$3:$E$1315, AB$1)</f>
        <v>40</v>
      </c>
      <c r="AC108" s="2">
        <f>SUMIFS(DataRegularSeason20242025!$AA$3:$AA$1315,DataRegularSeason20242025!$B$3:$B$1315, "&lt;=" &amp; $A108, DataRegularSeason20242025!$D$3:$D$1315, AC$1)+SUMIFS(DataRegularSeason20242025!$AB$3:$AB$1315,DataRegularSeason20242025!$B$3:$B$1315, "&lt;=" &amp; $A108, DataRegularSeason20242025!$E$3:$E$1315, AC$1)</f>
        <v>33</v>
      </c>
      <c r="AD108" s="2">
        <f>SUMIFS(DataRegularSeason20242025!$AA$3:$AA$1315,DataRegularSeason20242025!$B$3:$B$1315, "&lt;=" &amp; $A108, DataRegularSeason20242025!$D$3:$D$1315, AD$1)+SUMIFS(DataRegularSeason20242025!$AB$3:$AB$1315,DataRegularSeason20242025!$B$3:$B$1315, "&lt;=" &amp; $A108, DataRegularSeason20242025!$E$3:$E$1315, AD$1)</f>
        <v>37</v>
      </c>
      <c r="AE108" s="2">
        <f>SUMIFS(DataRegularSeason20242025!$AA$3:$AA$1315,DataRegularSeason20242025!$B$3:$B$1315, "&lt;=" &amp; $A108, DataRegularSeason20242025!$D$3:$D$1315, AE$1)+SUMIFS(DataRegularSeason20242025!$AB$3:$AB$1315,DataRegularSeason20242025!$B$3:$B$1315, "&lt;=" &amp; $A108, DataRegularSeason20242025!$E$3:$E$1315, AE$1)</f>
        <v>43</v>
      </c>
      <c r="AF108" s="2">
        <f>SUMIFS(DataRegularSeason20242025!$AA$3:$AA$1315,DataRegularSeason20242025!$B$3:$B$1315, "&lt;=" &amp; $A108, DataRegularSeason20242025!$D$3:$D$1315, AF$1)+SUMIFS(DataRegularSeason20242025!$AB$3:$AB$1315,DataRegularSeason20242025!$B$3:$B$1315, "&lt;=" &amp; $A108, DataRegularSeason20242025!$E$3:$E$1315, AF$1)</f>
        <v>45</v>
      </c>
      <c r="AG108" s="2">
        <f>SUMIFS(DataRegularSeason20242025!$AA$3:$AA$1315,DataRegularSeason20242025!$B$3:$B$1315, "&lt;=" &amp; $A108, DataRegularSeason20242025!$D$3:$D$1315, AG$1)+SUMIFS(DataRegularSeason20242025!$AB$3:$AB$1315,DataRegularSeason20242025!$B$3:$B$1315, "&lt;=" &amp; $A108, DataRegularSeason20242025!$E$3:$E$1315, AG$1)</f>
        <v>44</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26</v>
      </c>
      <c r="C109" s="2">
        <f>SUMIFS(DataRegularSeason20242025!$AA$3:$AA$1315,DataRegularSeason20242025!$B$3:$B$1315, "&lt;=" &amp; $A109, DataRegularSeason20242025!$D$3:$D$1315, C$1)+SUMIFS(DataRegularSeason20242025!$AB$3:$AB$1315,DataRegularSeason20242025!$B$3:$B$1315, "&lt;=" &amp; $A109, DataRegularSeason20242025!$E$3:$E$1315, C$1)</f>
        <v>35</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41</v>
      </c>
      <c r="F109" s="2">
        <f>SUMIFS(DataRegularSeason20242025!$AA$3:$AA$1315,DataRegularSeason20242025!$B$3:$B$1315, "&lt;=" &amp; $A109, DataRegularSeason20242025!$D$3:$D$1315, F$1)+SUMIFS(DataRegularSeason20242025!$AB$3:$AB$1315,DataRegularSeason20242025!$B$3:$B$1315, "&lt;=" &amp; $A109, DataRegularSeason20242025!$E$3:$E$1315, F$1)</f>
        <v>29</v>
      </c>
      <c r="G109" s="2">
        <f>SUMIFS(DataRegularSeason20242025!$AA$3:$AA$1315,DataRegularSeason20242025!$B$3:$B$1315, "&lt;=" &amp; $A109, DataRegularSeason20242025!$D$3:$D$1315, G$1)+SUMIFS(DataRegularSeason20242025!$AB$3:$AB$1315,DataRegularSeason20242025!$B$3:$B$1315, "&lt;=" &amp; $A109, DataRegularSeason20242025!$E$3:$E$1315, G$1)</f>
        <v>35</v>
      </c>
      <c r="H109" s="2">
        <f>SUMIFS(DataRegularSeason20242025!$AA$3:$AA$1315,DataRegularSeason20242025!$B$3:$B$1315, "&lt;=" &amp; $A109, DataRegularSeason20242025!$D$3:$D$1315, H$1)+SUMIFS(DataRegularSeason20242025!$AB$3:$AB$1315,DataRegularSeason20242025!$B$3:$B$1315, "&lt;=" &amp; $A109, DataRegularSeason20242025!$E$3:$E$1315, H$1)</f>
        <v>22</v>
      </c>
      <c r="I109" s="2">
        <f>SUMIFS(DataRegularSeason20242025!$AA$3:$AA$1315,DataRegularSeason20242025!$B$3:$B$1315, "&lt;=" &amp; $A109, DataRegularSeason20242025!$D$3:$D$1315, I$1)+SUMIFS(DataRegularSeason20242025!$AB$3:$AB$1315,DataRegularSeason20242025!$B$3:$B$1315, "&lt;=" &amp; $A109, DataRegularSeason20242025!$E$3:$E$1315, I$1)</f>
        <v>36</v>
      </c>
      <c r="J109" s="2">
        <f>SUMIFS(DataRegularSeason20242025!$AA$3:$AA$1315,DataRegularSeason20242025!$B$3:$B$1315, "&lt;=" &amp; $A109, DataRegularSeason20242025!$D$3:$D$1315, J$1)+SUMIFS(DataRegularSeason20242025!$AB$3:$AB$1315,DataRegularSeason20242025!$B$3:$B$1315, "&lt;=" &amp; $A109, DataRegularSeason20242025!$E$3:$E$1315, J$1)</f>
        <v>38</v>
      </c>
      <c r="K109" s="2">
        <f>SUMIFS(DataRegularSeason20242025!$AA$3:$AA$1315,DataRegularSeason20242025!$B$3:$B$1315, "&lt;=" &amp; $A109, DataRegularSeason20242025!$D$3:$D$1315, K$1)+SUMIFS(DataRegularSeason20242025!$AB$3:$AB$1315,DataRegularSeason20242025!$B$3:$B$1315, "&lt;=" &amp; $A109, DataRegularSeason20242025!$E$3:$E$1315, K$1)</f>
        <v>28</v>
      </c>
      <c r="L109" s="2">
        <f>SUMIFS(DataRegularSeason20242025!$AA$3:$AA$1315,DataRegularSeason20242025!$B$3:$B$1315, "&lt;=" &amp; $A109, DataRegularSeason20242025!$D$3:$D$1315, L$1)+SUMIFS(DataRegularSeason20242025!$AB$3:$AB$1315,DataRegularSeason20242025!$B$3:$B$1315, "&lt;=" &amp; $A109, DataRegularSeason20242025!$E$3:$E$1315, L$1)</f>
        <v>38</v>
      </c>
      <c r="M109" s="2">
        <f>SUMIFS(DataRegularSeason20242025!$AA$3:$AA$1315,DataRegularSeason20242025!$B$3:$B$1315, "&lt;=" &amp; $A109, DataRegularSeason20242025!$D$3:$D$1315, M$1)+SUMIFS(DataRegularSeason20242025!$AB$3:$AB$1315,DataRegularSeason20242025!$B$3:$B$1315, "&lt;=" &amp; $A109, DataRegularSeason20242025!$E$3:$E$1315, M$1)</f>
        <v>40</v>
      </c>
      <c r="N109" s="2">
        <f>SUMIFS(DataRegularSeason20242025!$AA$3:$AA$1315,DataRegularSeason20242025!$B$3:$B$1315, "&lt;=" &amp; $A109, DataRegularSeason20242025!$D$3:$D$1315, N$1)+SUMIFS(DataRegularSeason20242025!$AB$3:$AB$1315,DataRegularSeason20242025!$B$3:$B$1315, "&lt;=" &amp; $A109, DataRegularSeason20242025!$E$3:$E$1315, N$1)</f>
        <v>40</v>
      </c>
      <c r="O109" s="2">
        <f>SUMIFS(DataRegularSeason20242025!$AA$3:$AA$1315,DataRegularSeason20242025!$B$3:$B$1315, "&lt;=" &amp; $A109, DataRegularSeason20242025!$D$3:$D$1315, O$1)+SUMIFS(DataRegularSeason20242025!$AB$3:$AB$1315,DataRegularSeason20242025!$B$3:$B$1315, "&lt;=" &amp; $A109, DataRegularSeason20242025!$E$3:$E$1315, O$1)</f>
        <v>44</v>
      </c>
      <c r="P109" s="2">
        <f>SUMIFS(DataRegularSeason20242025!$AA$3:$AA$1315,DataRegularSeason20242025!$B$3:$B$1315, "&lt;=" &amp; $A109, DataRegularSeason20242025!$D$3:$D$1315, P$1)+SUMIFS(DataRegularSeason20242025!$AB$3:$AB$1315,DataRegularSeason20242025!$B$3:$B$1315, "&lt;=" &amp; $A109, DataRegularSeason20242025!$E$3:$E$1315, P$1)</f>
        <v>27</v>
      </c>
      <c r="Q109" s="2">
        <f>SUMIFS(DataRegularSeason20242025!$AA$3:$AA$1315,DataRegularSeason20242025!$B$3:$B$1315, "&lt;=" &amp; $A109, DataRegularSeason20242025!$D$3:$D$1315, Q$1)+SUMIFS(DataRegularSeason20242025!$AB$3:$AB$1315,DataRegularSeason20242025!$B$3:$B$1315, "&lt;=" &amp; $A109, DataRegularSeason20242025!$E$3:$E$1315, Q$1)</f>
        <v>45</v>
      </c>
      <c r="R109" s="2">
        <f>SUMIFS(DataRegularSeason20242025!$AA$3:$AA$1315,DataRegularSeason20242025!$B$3:$B$1315, "&lt;=" &amp; $A109, DataRegularSeason20242025!$D$3:$D$1315, R$1)+SUMIFS(DataRegularSeason20242025!$AB$3:$AB$1315,DataRegularSeason20242025!$B$3:$B$1315, "&lt;=" &amp; $A109, DataRegularSeason20242025!$E$3:$E$1315, R$1)</f>
        <v>22</v>
      </c>
      <c r="S109" s="2">
        <f>SUMIFS(DataRegularSeason20242025!$AA$3:$AA$1315,DataRegularSeason20242025!$B$3:$B$1315, "&lt;=" &amp; $A109, DataRegularSeason20242025!$D$3:$D$1315, S$1)+SUMIFS(DataRegularSeason20242025!$AB$3:$AB$1315,DataRegularSeason20242025!$B$3:$B$1315, "&lt;=" &amp; $A109, DataRegularSeason20242025!$E$3:$E$1315, S$1)</f>
        <v>31</v>
      </c>
      <c r="T109" s="2">
        <f>SUMIFS(DataRegularSeason20242025!$AA$3:$AA$1315,DataRegularSeason20242025!$B$3:$B$1315, "&lt;=" &amp; $A109, DataRegularSeason20242025!$D$3:$D$1315, T$1)+SUMIFS(DataRegularSeason20242025!$AB$3:$AB$1315,DataRegularSeason20242025!$B$3:$B$1315, "&lt;=" &amp; $A109, DataRegularSeason20242025!$E$3:$E$1315, T$1)</f>
        <v>31</v>
      </c>
      <c r="U109" s="2">
        <f>SUMIFS(DataRegularSeason20242025!$AA$3:$AA$1315,DataRegularSeason20242025!$B$3:$B$1315, "&lt;=" &amp; $A109, DataRegularSeason20242025!$D$3:$D$1315, U$1)+SUMIFS(DataRegularSeason20242025!$AB$3:$AB$1315,DataRegularSeason20242025!$B$3:$B$1315, "&lt;=" &amp; $A109, DataRegularSeason20242025!$E$3:$E$1315, U$1)</f>
        <v>34</v>
      </c>
      <c r="V109" s="2">
        <f>SUMIFS(DataRegularSeason20242025!$AA$3:$AA$1315,DataRegularSeason20242025!$B$3:$B$1315, "&lt;=" &amp; $A109, DataRegularSeason20242025!$D$3:$D$1315, V$1)+SUMIFS(DataRegularSeason20242025!$AB$3:$AB$1315,DataRegularSeason20242025!$B$3:$B$1315, "&lt;=" &amp; $A109, DataRegularSeason20242025!$E$3:$E$1315, V$1)</f>
        <v>32</v>
      </c>
      <c r="W109" s="2">
        <f>SUMIFS(DataRegularSeason20242025!$AA$3:$AA$1315,DataRegularSeason20242025!$B$3:$B$1315, "&lt;=" &amp; $A109, DataRegularSeason20242025!$D$3:$D$1315, W$1)+SUMIFS(DataRegularSeason20242025!$AB$3:$AB$1315,DataRegularSeason20242025!$B$3:$B$1315, "&lt;=" &amp; $A109, DataRegularSeason20242025!$E$3:$E$1315, W$1)</f>
        <v>33</v>
      </c>
      <c r="X109" s="2">
        <f>SUMIFS(DataRegularSeason20242025!$AA$3:$AA$1315,DataRegularSeason20242025!$B$3:$B$1315, "&lt;=" &amp; $A109, DataRegularSeason20242025!$D$3:$D$1315, X$1)+SUMIFS(DataRegularSeason20242025!$AB$3:$AB$1315,DataRegularSeason20242025!$B$3:$B$1315, "&lt;=" &amp; $A109, DataRegularSeason20242025!$E$3:$E$1315, X$1)</f>
        <v>32</v>
      </c>
      <c r="Y109" s="2">
        <f>SUMIFS(DataRegularSeason20242025!$AA$3:$AA$1315,DataRegularSeason20242025!$B$3:$B$1315, "&lt;=" &amp; $A109, DataRegularSeason20242025!$D$3:$D$1315, Y$1)+SUMIFS(DataRegularSeason20242025!$AB$3:$AB$1315,DataRegularSeason20242025!$B$3:$B$1315, "&lt;=" &amp; $A109, DataRegularSeason20242025!$E$3:$E$1315, Y$1)</f>
        <v>27</v>
      </c>
      <c r="Z109" s="2">
        <f>SUMIFS(DataRegularSeason20242025!$AA$3:$AA$1315,DataRegularSeason20242025!$B$3:$B$1315, "&lt;=" &amp; $A109, DataRegularSeason20242025!$D$3:$D$1315, Z$1)+SUMIFS(DataRegularSeason20242025!$AB$3:$AB$1315,DataRegularSeason20242025!$B$3:$B$1315, "&lt;=" &amp; $A109, DataRegularSeason20242025!$E$3:$E$1315, Z$1)</f>
        <v>33</v>
      </c>
      <c r="AA109" s="2">
        <f>SUMIFS(DataRegularSeason20242025!$AA$3:$AA$1315,DataRegularSeason20242025!$B$3:$B$1315, "&lt;=" &amp; $A109, DataRegularSeason20242025!$D$3:$D$1315, AA$1)+SUMIFS(DataRegularSeason20242025!$AB$3:$AB$1315,DataRegularSeason20242025!$B$3:$B$1315, "&lt;=" &amp; $A109, DataRegularSeason20242025!$E$3:$E$1315, AA$1)</f>
        <v>36</v>
      </c>
      <c r="AB109" s="2">
        <f>SUMIFS(DataRegularSeason20242025!$AA$3:$AA$1315,DataRegularSeason20242025!$B$3:$B$1315, "&lt;=" &amp; $A109, DataRegularSeason20242025!$D$3:$D$1315, AB$1)+SUMIFS(DataRegularSeason20242025!$AB$3:$AB$1315,DataRegularSeason20242025!$B$3:$B$1315, "&lt;=" &amp; $A109, DataRegularSeason20242025!$E$3:$E$1315, AB$1)</f>
        <v>40</v>
      </c>
      <c r="AC109" s="2">
        <f>SUMIFS(DataRegularSeason20242025!$AA$3:$AA$1315,DataRegularSeason20242025!$B$3:$B$1315, "&lt;=" &amp; $A109, DataRegularSeason20242025!$D$3:$D$1315, AC$1)+SUMIFS(DataRegularSeason20242025!$AB$3:$AB$1315,DataRegularSeason20242025!$B$3:$B$1315, "&lt;=" &amp; $A109, DataRegularSeason20242025!$E$3:$E$1315, AC$1)</f>
        <v>33</v>
      </c>
      <c r="AD109" s="2">
        <f>SUMIFS(DataRegularSeason20242025!$AA$3:$AA$1315,DataRegularSeason20242025!$B$3:$B$1315, "&lt;=" &amp; $A109, DataRegularSeason20242025!$D$3:$D$1315, AD$1)+SUMIFS(DataRegularSeason20242025!$AB$3:$AB$1315,DataRegularSeason20242025!$B$3:$B$1315, "&lt;=" &amp; $A109, DataRegularSeason20242025!$E$3:$E$1315, AD$1)</f>
        <v>37</v>
      </c>
      <c r="AE109" s="2">
        <f>SUMIFS(DataRegularSeason20242025!$AA$3:$AA$1315,DataRegularSeason20242025!$B$3:$B$1315, "&lt;=" &amp; $A109, DataRegularSeason20242025!$D$3:$D$1315, AE$1)+SUMIFS(DataRegularSeason20242025!$AB$3:$AB$1315,DataRegularSeason20242025!$B$3:$B$1315, "&lt;=" &amp; $A109, DataRegularSeason20242025!$E$3:$E$1315, AE$1)</f>
        <v>43</v>
      </c>
      <c r="AF109" s="2">
        <f>SUMIFS(DataRegularSeason20242025!$AA$3:$AA$1315,DataRegularSeason20242025!$B$3:$B$1315, "&lt;=" &amp; $A109, DataRegularSeason20242025!$D$3:$D$1315, AF$1)+SUMIFS(DataRegularSeason20242025!$AB$3:$AB$1315,DataRegularSeason20242025!$B$3:$B$1315, "&lt;=" &amp; $A109, DataRegularSeason20242025!$E$3:$E$1315, AF$1)</f>
        <v>45</v>
      </c>
      <c r="AG109" s="2">
        <f>SUMIFS(DataRegularSeason20242025!$AA$3:$AA$1315,DataRegularSeason20242025!$B$3:$B$1315, "&lt;=" &amp; $A109, DataRegularSeason20242025!$D$3:$D$1315, AG$1)+SUMIFS(DataRegularSeason20242025!$AB$3:$AB$1315,DataRegularSeason20242025!$B$3:$B$1315, "&lt;=" &amp; $A109, DataRegularSeason20242025!$E$3:$E$1315, AG$1)</f>
        <v>44</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26</v>
      </c>
      <c r="C110" s="2">
        <f>SUMIFS(DataRegularSeason20242025!$AA$3:$AA$1315,DataRegularSeason20242025!$B$3:$B$1315, "&lt;=" &amp; $A110, DataRegularSeason20242025!$D$3:$D$1315, C$1)+SUMIFS(DataRegularSeason20242025!$AB$3:$AB$1315,DataRegularSeason20242025!$B$3:$B$1315, "&lt;=" &amp; $A110, DataRegularSeason20242025!$E$3:$E$1315, C$1)</f>
        <v>35</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41</v>
      </c>
      <c r="F110" s="2">
        <f>SUMIFS(DataRegularSeason20242025!$AA$3:$AA$1315,DataRegularSeason20242025!$B$3:$B$1315, "&lt;=" &amp; $A110, DataRegularSeason20242025!$D$3:$D$1315, F$1)+SUMIFS(DataRegularSeason20242025!$AB$3:$AB$1315,DataRegularSeason20242025!$B$3:$B$1315, "&lt;=" &amp; $A110, DataRegularSeason20242025!$E$3:$E$1315, F$1)</f>
        <v>29</v>
      </c>
      <c r="G110" s="2">
        <f>SUMIFS(DataRegularSeason20242025!$AA$3:$AA$1315,DataRegularSeason20242025!$B$3:$B$1315, "&lt;=" &amp; $A110, DataRegularSeason20242025!$D$3:$D$1315, G$1)+SUMIFS(DataRegularSeason20242025!$AB$3:$AB$1315,DataRegularSeason20242025!$B$3:$B$1315, "&lt;=" &amp; $A110, DataRegularSeason20242025!$E$3:$E$1315, G$1)</f>
        <v>35</v>
      </c>
      <c r="H110" s="2">
        <f>SUMIFS(DataRegularSeason20242025!$AA$3:$AA$1315,DataRegularSeason20242025!$B$3:$B$1315, "&lt;=" &amp; $A110, DataRegularSeason20242025!$D$3:$D$1315, H$1)+SUMIFS(DataRegularSeason20242025!$AB$3:$AB$1315,DataRegularSeason20242025!$B$3:$B$1315, "&lt;=" &amp; $A110, DataRegularSeason20242025!$E$3:$E$1315, H$1)</f>
        <v>22</v>
      </c>
      <c r="I110" s="2">
        <f>SUMIFS(DataRegularSeason20242025!$AA$3:$AA$1315,DataRegularSeason20242025!$B$3:$B$1315, "&lt;=" &amp; $A110, DataRegularSeason20242025!$D$3:$D$1315, I$1)+SUMIFS(DataRegularSeason20242025!$AB$3:$AB$1315,DataRegularSeason20242025!$B$3:$B$1315, "&lt;=" &amp; $A110, DataRegularSeason20242025!$E$3:$E$1315, I$1)</f>
        <v>36</v>
      </c>
      <c r="J110" s="2">
        <f>SUMIFS(DataRegularSeason20242025!$AA$3:$AA$1315,DataRegularSeason20242025!$B$3:$B$1315, "&lt;=" &amp; $A110, DataRegularSeason20242025!$D$3:$D$1315, J$1)+SUMIFS(DataRegularSeason20242025!$AB$3:$AB$1315,DataRegularSeason20242025!$B$3:$B$1315, "&lt;=" &amp; $A110, DataRegularSeason20242025!$E$3:$E$1315, J$1)</f>
        <v>38</v>
      </c>
      <c r="K110" s="2">
        <f>SUMIFS(DataRegularSeason20242025!$AA$3:$AA$1315,DataRegularSeason20242025!$B$3:$B$1315, "&lt;=" &amp; $A110, DataRegularSeason20242025!$D$3:$D$1315, K$1)+SUMIFS(DataRegularSeason20242025!$AB$3:$AB$1315,DataRegularSeason20242025!$B$3:$B$1315, "&lt;=" &amp; $A110, DataRegularSeason20242025!$E$3:$E$1315, K$1)</f>
        <v>28</v>
      </c>
      <c r="L110" s="2">
        <f>SUMIFS(DataRegularSeason20242025!$AA$3:$AA$1315,DataRegularSeason20242025!$B$3:$B$1315, "&lt;=" &amp; $A110, DataRegularSeason20242025!$D$3:$D$1315, L$1)+SUMIFS(DataRegularSeason20242025!$AB$3:$AB$1315,DataRegularSeason20242025!$B$3:$B$1315, "&lt;=" &amp; $A110, DataRegularSeason20242025!$E$3:$E$1315, L$1)</f>
        <v>38</v>
      </c>
      <c r="M110" s="2">
        <f>SUMIFS(DataRegularSeason20242025!$AA$3:$AA$1315,DataRegularSeason20242025!$B$3:$B$1315, "&lt;=" &amp; $A110, DataRegularSeason20242025!$D$3:$D$1315, M$1)+SUMIFS(DataRegularSeason20242025!$AB$3:$AB$1315,DataRegularSeason20242025!$B$3:$B$1315, "&lt;=" &amp; $A110, DataRegularSeason20242025!$E$3:$E$1315, M$1)</f>
        <v>40</v>
      </c>
      <c r="N110" s="2">
        <f>SUMIFS(DataRegularSeason20242025!$AA$3:$AA$1315,DataRegularSeason20242025!$B$3:$B$1315, "&lt;=" &amp; $A110, DataRegularSeason20242025!$D$3:$D$1315, N$1)+SUMIFS(DataRegularSeason20242025!$AB$3:$AB$1315,DataRegularSeason20242025!$B$3:$B$1315, "&lt;=" &amp; $A110, DataRegularSeason20242025!$E$3:$E$1315, N$1)</f>
        <v>40</v>
      </c>
      <c r="O110" s="2">
        <f>SUMIFS(DataRegularSeason20242025!$AA$3:$AA$1315,DataRegularSeason20242025!$B$3:$B$1315, "&lt;=" &amp; $A110, DataRegularSeason20242025!$D$3:$D$1315, O$1)+SUMIFS(DataRegularSeason20242025!$AB$3:$AB$1315,DataRegularSeason20242025!$B$3:$B$1315, "&lt;=" &amp; $A110, DataRegularSeason20242025!$E$3:$E$1315, O$1)</f>
        <v>44</v>
      </c>
      <c r="P110" s="2">
        <f>SUMIFS(DataRegularSeason20242025!$AA$3:$AA$1315,DataRegularSeason20242025!$B$3:$B$1315, "&lt;=" &amp; $A110, DataRegularSeason20242025!$D$3:$D$1315, P$1)+SUMIFS(DataRegularSeason20242025!$AB$3:$AB$1315,DataRegularSeason20242025!$B$3:$B$1315, "&lt;=" &amp; $A110, DataRegularSeason20242025!$E$3:$E$1315, P$1)</f>
        <v>27</v>
      </c>
      <c r="Q110" s="2">
        <f>SUMIFS(DataRegularSeason20242025!$AA$3:$AA$1315,DataRegularSeason20242025!$B$3:$B$1315, "&lt;=" &amp; $A110, DataRegularSeason20242025!$D$3:$D$1315, Q$1)+SUMIFS(DataRegularSeason20242025!$AB$3:$AB$1315,DataRegularSeason20242025!$B$3:$B$1315, "&lt;=" &amp; $A110, DataRegularSeason20242025!$E$3:$E$1315, Q$1)</f>
        <v>45</v>
      </c>
      <c r="R110" s="2">
        <f>SUMIFS(DataRegularSeason20242025!$AA$3:$AA$1315,DataRegularSeason20242025!$B$3:$B$1315, "&lt;=" &amp; $A110, DataRegularSeason20242025!$D$3:$D$1315, R$1)+SUMIFS(DataRegularSeason20242025!$AB$3:$AB$1315,DataRegularSeason20242025!$B$3:$B$1315, "&lt;=" &amp; $A110, DataRegularSeason20242025!$E$3:$E$1315, R$1)</f>
        <v>22</v>
      </c>
      <c r="S110" s="2">
        <f>SUMIFS(DataRegularSeason20242025!$AA$3:$AA$1315,DataRegularSeason20242025!$B$3:$B$1315, "&lt;=" &amp; $A110, DataRegularSeason20242025!$D$3:$D$1315, S$1)+SUMIFS(DataRegularSeason20242025!$AB$3:$AB$1315,DataRegularSeason20242025!$B$3:$B$1315, "&lt;=" &amp; $A110, DataRegularSeason20242025!$E$3:$E$1315, S$1)</f>
        <v>31</v>
      </c>
      <c r="T110" s="2">
        <f>SUMIFS(DataRegularSeason20242025!$AA$3:$AA$1315,DataRegularSeason20242025!$B$3:$B$1315, "&lt;=" &amp; $A110, DataRegularSeason20242025!$D$3:$D$1315, T$1)+SUMIFS(DataRegularSeason20242025!$AB$3:$AB$1315,DataRegularSeason20242025!$B$3:$B$1315, "&lt;=" &amp; $A110, DataRegularSeason20242025!$E$3:$E$1315, T$1)</f>
        <v>31</v>
      </c>
      <c r="U110" s="2">
        <f>SUMIFS(DataRegularSeason20242025!$AA$3:$AA$1315,DataRegularSeason20242025!$B$3:$B$1315, "&lt;=" &amp; $A110, DataRegularSeason20242025!$D$3:$D$1315, U$1)+SUMIFS(DataRegularSeason20242025!$AB$3:$AB$1315,DataRegularSeason20242025!$B$3:$B$1315, "&lt;=" &amp; $A110, DataRegularSeason20242025!$E$3:$E$1315, U$1)</f>
        <v>34</v>
      </c>
      <c r="V110" s="2">
        <f>SUMIFS(DataRegularSeason20242025!$AA$3:$AA$1315,DataRegularSeason20242025!$B$3:$B$1315, "&lt;=" &amp; $A110, DataRegularSeason20242025!$D$3:$D$1315, V$1)+SUMIFS(DataRegularSeason20242025!$AB$3:$AB$1315,DataRegularSeason20242025!$B$3:$B$1315, "&lt;=" &amp; $A110, DataRegularSeason20242025!$E$3:$E$1315, V$1)</f>
        <v>32</v>
      </c>
      <c r="W110" s="2">
        <f>SUMIFS(DataRegularSeason20242025!$AA$3:$AA$1315,DataRegularSeason20242025!$B$3:$B$1315, "&lt;=" &amp; $A110, DataRegularSeason20242025!$D$3:$D$1315, W$1)+SUMIFS(DataRegularSeason20242025!$AB$3:$AB$1315,DataRegularSeason20242025!$B$3:$B$1315, "&lt;=" &amp; $A110, DataRegularSeason20242025!$E$3:$E$1315, W$1)</f>
        <v>33</v>
      </c>
      <c r="X110" s="2">
        <f>SUMIFS(DataRegularSeason20242025!$AA$3:$AA$1315,DataRegularSeason20242025!$B$3:$B$1315, "&lt;=" &amp; $A110, DataRegularSeason20242025!$D$3:$D$1315, X$1)+SUMIFS(DataRegularSeason20242025!$AB$3:$AB$1315,DataRegularSeason20242025!$B$3:$B$1315, "&lt;=" &amp; $A110, DataRegularSeason20242025!$E$3:$E$1315, X$1)</f>
        <v>32</v>
      </c>
      <c r="Y110" s="2">
        <f>SUMIFS(DataRegularSeason20242025!$AA$3:$AA$1315,DataRegularSeason20242025!$B$3:$B$1315, "&lt;=" &amp; $A110, DataRegularSeason20242025!$D$3:$D$1315, Y$1)+SUMIFS(DataRegularSeason20242025!$AB$3:$AB$1315,DataRegularSeason20242025!$B$3:$B$1315, "&lt;=" &amp; $A110, DataRegularSeason20242025!$E$3:$E$1315, Y$1)</f>
        <v>27</v>
      </c>
      <c r="Z110" s="2">
        <f>SUMIFS(DataRegularSeason20242025!$AA$3:$AA$1315,DataRegularSeason20242025!$B$3:$B$1315, "&lt;=" &amp; $A110, DataRegularSeason20242025!$D$3:$D$1315, Z$1)+SUMIFS(DataRegularSeason20242025!$AB$3:$AB$1315,DataRegularSeason20242025!$B$3:$B$1315, "&lt;=" &amp; $A110, DataRegularSeason20242025!$E$3:$E$1315, Z$1)</f>
        <v>33</v>
      </c>
      <c r="AA110" s="2">
        <f>SUMIFS(DataRegularSeason20242025!$AA$3:$AA$1315,DataRegularSeason20242025!$B$3:$B$1315, "&lt;=" &amp; $A110, DataRegularSeason20242025!$D$3:$D$1315, AA$1)+SUMIFS(DataRegularSeason20242025!$AB$3:$AB$1315,DataRegularSeason20242025!$B$3:$B$1315, "&lt;=" &amp; $A110, DataRegularSeason20242025!$E$3:$E$1315, AA$1)</f>
        <v>36</v>
      </c>
      <c r="AB110" s="2">
        <f>SUMIFS(DataRegularSeason20242025!$AA$3:$AA$1315,DataRegularSeason20242025!$B$3:$B$1315, "&lt;=" &amp; $A110, DataRegularSeason20242025!$D$3:$D$1315, AB$1)+SUMIFS(DataRegularSeason20242025!$AB$3:$AB$1315,DataRegularSeason20242025!$B$3:$B$1315, "&lt;=" &amp; $A110, DataRegularSeason20242025!$E$3:$E$1315, AB$1)</f>
        <v>40</v>
      </c>
      <c r="AC110" s="2">
        <f>SUMIFS(DataRegularSeason20242025!$AA$3:$AA$1315,DataRegularSeason20242025!$B$3:$B$1315, "&lt;=" &amp; $A110, DataRegularSeason20242025!$D$3:$D$1315, AC$1)+SUMIFS(DataRegularSeason20242025!$AB$3:$AB$1315,DataRegularSeason20242025!$B$3:$B$1315, "&lt;=" &amp; $A110, DataRegularSeason20242025!$E$3:$E$1315, AC$1)</f>
        <v>33</v>
      </c>
      <c r="AD110" s="2">
        <f>SUMIFS(DataRegularSeason20242025!$AA$3:$AA$1315,DataRegularSeason20242025!$B$3:$B$1315, "&lt;=" &amp; $A110, DataRegularSeason20242025!$D$3:$D$1315, AD$1)+SUMIFS(DataRegularSeason20242025!$AB$3:$AB$1315,DataRegularSeason20242025!$B$3:$B$1315, "&lt;=" &amp; $A110, DataRegularSeason20242025!$E$3:$E$1315, AD$1)</f>
        <v>37</v>
      </c>
      <c r="AE110" s="2">
        <f>SUMIFS(DataRegularSeason20242025!$AA$3:$AA$1315,DataRegularSeason20242025!$B$3:$B$1315, "&lt;=" &amp; $A110, DataRegularSeason20242025!$D$3:$D$1315, AE$1)+SUMIFS(DataRegularSeason20242025!$AB$3:$AB$1315,DataRegularSeason20242025!$B$3:$B$1315, "&lt;=" &amp; $A110, DataRegularSeason20242025!$E$3:$E$1315, AE$1)</f>
        <v>43</v>
      </c>
      <c r="AF110" s="2">
        <f>SUMIFS(DataRegularSeason20242025!$AA$3:$AA$1315,DataRegularSeason20242025!$B$3:$B$1315, "&lt;=" &amp; $A110, DataRegularSeason20242025!$D$3:$D$1315, AF$1)+SUMIFS(DataRegularSeason20242025!$AB$3:$AB$1315,DataRegularSeason20242025!$B$3:$B$1315, "&lt;=" &amp; $A110, DataRegularSeason20242025!$E$3:$E$1315, AF$1)</f>
        <v>45</v>
      </c>
      <c r="AG110" s="2">
        <f>SUMIFS(DataRegularSeason20242025!$AA$3:$AA$1315,DataRegularSeason20242025!$B$3:$B$1315, "&lt;=" &amp; $A110, DataRegularSeason20242025!$D$3:$D$1315, AG$1)+SUMIFS(DataRegularSeason20242025!$AB$3:$AB$1315,DataRegularSeason20242025!$B$3:$B$1315, "&lt;=" &amp; $A110, DataRegularSeason20242025!$E$3:$E$1315, AG$1)</f>
        <v>44</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26</v>
      </c>
      <c r="C111" s="2">
        <f>SUMIFS(DataRegularSeason20242025!$AA$3:$AA$1315,DataRegularSeason20242025!$B$3:$B$1315, "&lt;=" &amp; $A111, DataRegularSeason20242025!$D$3:$D$1315, C$1)+SUMIFS(DataRegularSeason20242025!$AB$3:$AB$1315,DataRegularSeason20242025!$B$3:$B$1315, "&lt;=" &amp; $A111, DataRegularSeason20242025!$E$3:$E$1315, C$1)</f>
        <v>35</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41</v>
      </c>
      <c r="F111" s="2">
        <f>SUMIFS(DataRegularSeason20242025!$AA$3:$AA$1315,DataRegularSeason20242025!$B$3:$B$1315, "&lt;=" &amp; $A111, DataRegularSeason20242025!$D$3:$D$1315, F$1)+SUMIFS(DataRegularSeason20242025!$AB$3:$AB$1315,DataRegularSeason20242025!$B$3:$B$1315, "&lt;=" &amp; $A111, DataRegularSeason20242025!$E$3:$E$1315, F$1)</f>
        <v>29</v>
      </c>
      <c r="G111" s="2">
        <f>SUMIFS(DataRegularSeason20242025!$AA$3:$AA$1315,DataRegularSeason20242025!$B$3:$B$1315, "&lt;=" &amp; $A111, DataRegularSeason20242025!$D$3:$D$1315, G$1)+SUMIFS(DataRegularSeason20242025!$AB$3:$AB$1315,DataRegularSeason20242025!$B$3:$B$1315, "&lt;=" &amp; $A111, DataRegularSeason20242025!$E$3:$E$1315, G$1)</f>
        <v>35</v>
      </c>
      <c r="H111" s="2">
        <f>SUMIFS(DataRegularSeason20242025!$AA$3:$AA$1315,DataRegularSeason20242025!$B$3:$B$1315, "&lt;=" &amp; $A111, DataRegularSeason20242025!$D$3:$D$1315, H$1)+SUMIFS(DataRegularSeason20242025!$AB$3:$AB$1315,DataRegularSeason20242025!$B$3:$B$1315, "&lt;=" &amp; $A111, DataRegularSeason20242025!$E$3:$E$1315, H$1)</f>
        <v>22</v>
      </c>
      <c r="I111" s="2">
        <f>SUMIFS(DataRegularSeason20242025!$AA$3:$AA$1315,DataRegularSeason20242025!$B$3:$B$1315, "&lt;=" &amp; $A111, DataRegularSeason20242025!$D$3:$D$1315, I$1)+SUMIFS(DataRegularSeason20242025!$AB$3:$AB$1315,DataRegularSeason20242025!$B$3:$B$1315, "&lt;=" &amp; $A111, DataRegularSeason20242025!$E$3:$E$1315, I$1)</f>
        <v>36</v>
      </c>
      <c r="J111" s="2">
        <f>SUMIFS(DataRegularSeason20242025!$AA$3:$AA$1315,DataRegularSeason20242025!$B$3:$B$1315, "&lt;=" &amp; $A111, DataRegularSeason20242025!$D$3:$D$1315, J$1)+SUMIFS(DataRegularSeason20242025!$AB$3:$AB$1315,DataRegularSeason20242025!$B$3:$B$1315, "&lt;=" &amp; $A111, DataRegularSeason20242025!$E$3:$E$1315, J$1)</f>
        <v>38</v>
      </c>
      <c r="K111" s="2">
        <f>SUMIFS(DataRegularSeason20242025!$AA$3:$AA$1315,DataRegularSeason20242025!$B$3:$B$1315, "&lt;=" &amp; $A111, DataRegularSeason20242025!$D$3:$D$1315, K$1)+SUMIFS(DataRegularSeason20242025!$AB$3:$AB$1315,DataRegularSeason20242025!$B$3:$B$1315, "&lt;=" &amp; $A111, DataRegularSeason20242025!$E$3:$E$1315, K$1)</f>
        <v>28</v>
      </c>
      <c r="L111" s="2">
        <f>SUMIFS(DataRegularSeason20242025!$AA$3:$AA$1315,DataRegularSeason20242025!$B$3:$B$1315, "&lt;=" &amp; $A111, DataRegularSeason20242025!$D$3:$D$1315, L$1)+SUMIFS(DataRegularSeason20242025!$AB$3:$AB$1315,DataRegularSeason20242025!$B$3:$B$1315, "&lt;=" &amp; $A111, DataRegularSeason20242025!$E$3:$E$1315, L$1)</f>
        <v>38</v>
      </c>
      <c r="M111" s="2">
        <f>SUMIFS(DataRegularSeason20242025!$AA$3:$AA$1315,DataRegularSeason20242025!$B$3:$B$1315, "&lt;=" &amp; $A111, DataRegularSeason20242025!$D$3:$D$1315, M$1)+SUMIFS(DataRegularSeason20242025!$AB$3:$AB$1315,DataRegularSeason20242025!$B$3:$B$1315, "&lt;=" &amp; $A111, DataRegularSeason20242025!$E$3:$E$1315, M$1)</f>
        <v>40</v>
      </c>
      <c r="N111" s="2">
        <f>SUMIFS(DataRegularSeason20242025!$AA$3:$AA$1315,DataRegularSeason20242025!$B$3:$B$1315, "&lt;=" &amp; $A111, DataRegularSeason20242025!$D$3:$D$1315, N$1)+SUMIFS(DataRegularSeason20242025!$AB$3:$AB$1315,DataRegularSeason20242025!$B$3:$B$1315, "&lt;=" &amp; $A111, DataRegularSeason20242025!$E$3:$E$1315, N$1)</f>
        <v>40</v>
      </c>
      <c r="O111" s="2">
        <f>SUMIFS(DataRegularSeason20242025!$AA$3:$AA$1315,DataRegularSeason20242025!$B$3:$B$1315, "&lt;=" &amp; $A111, DataRegularSeason20242025!$D$3:$D$1315, O$1)+SUMIFS(DataRegularSeason20242025!$AB$3:$AB$1315,DataRegularSeason20242025!$B$3:$B$1315, "&lt;=" &amp; $A111, DataRegularSeason20242025!$E$3:$E$1315, O$1)</f>
        <v>44</v>
      </c>
      <c r="P111" s="2">
        <f>SUMIFS(DataRegularSeason20242025!$AA$3:$AA$1315,DataRegularSeason20242025!$B$3:$B$1315, "&lt;=" &amp; $A111, DataRegularSeason20242025!$D$3:$D$1315, P$1)+SUMIFS(DataRegularSeason20242025!$AB$3:$AB$1315,DataRegularSeason20242025!$B$3:$B$1315, "&lt;=" &amp; $A111, DataRegularSeason20242025!$E$3:$E$1315, P$1)</f>
        <v>27</v>
      </c>
      <c r="Q111" s="2">
        <f>SUMIFS(DataRegularSeason20242025!$AA$3:$AA$1315,DataRegularSeason20242025!$B$3:$B$1315, "&lt;=" &amp; $A111, DataRegularSeason20242025!$D$3:$D$1315, Q$1)+SUMIFS(DataRegularSeason20242025!$AB$3:$AB$1315,DataRegularSeason20242025!$B$3:$B$1315, "&lt;=" &amp; $A111, DataRegularSeason20242025!$E$3:$E$1315, Q$1)</f>
        <v>45</v>
      </c>
      <c r="R111" s="2">
        <f>SUMIFS(DataRegularSeason20242025!$AA$3:$AA$1315,DataRegularSeason20242025!$B$3:$B$1315, "&lt;=" &amp; $A111, DataRegularSeason20242025!$D$3:$D$1315, R$1)+SUMIFS(DataRegularSeason20242025!$AB$3:$AB$1315,DataRegularSeason20242025!$B$3:$B$1315, "&lt;=" &amp; $A111, DataRegularSeason20242025!$E$3:$E$1315, R$1)</f>
        <v>22</v>
      </c>
      <c r="S111" s="2">
        <f>SUMIFS(DataRegularSeason20242025!$AA$3:$AA$1315,DataRegularSeason20242025!$B$3:$B$1315, "&lt;=" &amp; $A111, DataRegularSeason20242025!$D$3:$D$1315, S$1)+SUMIFS(DataRegularSeason20242025!$AB$3:$AB$1315,DataRegularSeason20242025!$B$3:$B$1315, "&lt;=" &amp; $A111, DataRegularSeason20242025!$E$3:$E$1315, S$1)</f>
        <v>31</v>
      </c>
      <c r="T111" s="2">
        <f>SUMIFS(DataRegularSeason20242025!$AA$3:$AA$1315,DataRegularSeason20242025!$B$3:$B$1315, "&lt;=" &amp; $A111, DataRegularSeason20242025!$D$3:$D$1315, T$1)+SUMIFS(DataRegularSeason20242025!$AB$3:$AB$1315,DataRegularSeason20242025!$B$3:$B$1315, "&lt;=" &amp; $A111, DataRegularSeason20242025!$E$3:$E$1315, T$1)</f>
        <v>31</v>
      </c>
      <c r="U111" s="2">
        <f>SUMIFS(DataRegularSeason20242025!$AA$3:$AA$1315,DataRegularSeason20242025!$B$3:$B$1315, "&lt;=" &amp; $A111, DataRegularSeason20242025!$D$3:$D$1315, U$1)+SUMIFS(DataRegularSeason20242025!$AB$3:$AB$1315,DataRegularSeason20242025!$B$3:$B$1315, "&lt;=" &amp; $A111, DataRegularSeason20242025!$E$3:$E$1315, U$1)</f>
        <v>34</v>
      </c>
      <c r="V111" s="2">
        <f>SUMIFS(DataRegularSeason20242025!$AA$3:$AA$1315,DataRegularSeason20242025!$B$3:$B$1315, "&lt;=" &amp; $A111, DataRegularSeason20242025!$D$3:$D$1315, V$1)+SUMIFS(DataRegularSeason20242025!$AB$3:$AB$1315,DataRegularSeason20242025!$B$3:$B$1315, "&lt;=" &amp; $A111, DataRegularSeason20242025!$E$3:$E$1315, V$1)</f>
        <v>32</v>
      </c>
      <c r="W111" s="2">
        <f>SUMIFS(DataRegularSeason20242025!$AA$3:$AA$1315,DataRegularSeason20242025!$B$3:$B$1315, "&lt;=" &amp; $A111, DataRegularSeason20242025!$D$3:$D$1315, W$1)+SUMIFS(DataRegularSeason20242025!$AB$3:$AB$1315,DataRegularSeason20242025!$B$3:$B$1315, "&lt;=" &amp; $A111, DataRegularSeason20242025!$E$3:$E$1315, W$1)</f>
        <v>33</v>
      </c>
      <c r="X111" s="2">
        <f>SUMIFS(DataRegularSeason20242025!$AA$3:$AA$1315,DataRegularSeason20242025!$B$3:$B$1315, "&lt;=" &amp; $A111, DataRegularSeason20242025!$D$3:$D$1315, X$1)+SUMIFS(DataRegularSeason20242025!$AB$3:$AB$1315,DataRegularSeason20242025!$B$3:$B$1315, "&lt;=" &amp; $A111, DataRegularSeason20242025!$E$3:$E$1315, X$1)</f>
        <v>32</v>
      </c>
      <c r="Y111" s="2">
        <f>SUMIFS(DataRegularSeason20242025!$AA$3:$AA$1315,DataRegularSeason20242025!$B$3:$B$1315, "&lt;=" &amp; $A111, DataRegularSeason20242025!$D$3:$D$1315, Y$1)+SUMIFS(DataRegularSeason20242025!$AB$3:$AB$1315,DataRegularSeason20242025!$B$3:$B$1315, "&lt;=" &amp; $A111, DataRegularSeason20242025!$E$3:$E$1315, Y$1)</f>
        <v>27</v>
      </c>
      <c r="Z111" s="2">
        <f>SUMIFS(DataRegularSeason20242025!$AA$3:$AA$1315,DataRegularSeason20242025!$B$3:$B$1315, "&lt;=" &amp; $A111, DataRegularSeason20242025!$D$3:$D$1315, Z$1)+SUMIFS(DataRegularSeason20242025!$AB$3:$AB$1315,DataRegularSeason20242025!$B$3:$B$1315, "&lt;=" &amp; $A111, DataRegularSeason20242025!$E$3:$E$1315, Z$1)</f>
        <v>33</v>
      </c>
      <c r="AA111" s="2">
        <f>SUMIFS(DataRegularSeason20242025!$AA$3:$AA$1315,DataRegularSeason20242025!$B$3:$B$1315, "&lt;=" &amp; $A111, DataRegularSeason20242025!$D$3:$D$1315, AA$1)+SUMIFS(DataRegularSeason20242025!$AB$3:$AB$1315,DataRegularSeason20242025!$B$3:$B$1315, "&lt;=" &amp; $A111, DataRegularSeason20242025!$E$3:$E$1315, AA$1)</f>
        <v>36</v>
      </c>
      <c r="AB111" s="2">
        <f>SUMIFS(DataRegularSeason20242025!$AA$3:$AA$1315,DataRegularSeason20242025!$B$3:$B$1315, "&lt;=" &amp; $A111, DataRegularSeason20242025!$D$3:$D$1315, AB$1)+SUMIFS(DataRegularSeason20242025!$AB$3:$AB$1315,DataRegularSeason20242025!$B$3:$B$1315, "&lt;=" &amp; $A111, DataRegularSeason20242025!$E$3:$E$1315, AB$1)</f>
        <v>40</v>
      </c>
      <c r="AC111" s="2">
        <f>SUMIFS(DataRegularSeason20242025!$AA$3:$AA$1315,DataRegularSeason20242025!$B$3:$B$1315, "&lt;=" &amp; $A111, DataRegularSeason20242025!$D$3:$D$1315, AC$1)+SUMIFS(DataRegularSeason20242025!$AB$3:$AB$1315,DataRegularSeason20242025!$B$3:$B$1315, "&lt;=" &amp; $A111, DataRegularSeason20242025!$E$3:$E$1315, AC$1)</f>
        <v>33</v>
      </c>
      <c r="AD111" s="2">
        <f>SUMIFS(DataRegularSeason20242025!$AA$3:$AA$1315,DataRegularSeason20242025!$B$3:$B$1315, "&lt;=" &amp; $A111, DataRegularSeason20242025!$D$3:$D$1315, AD$1)+SUMIFS(DataRegularSeason20242025!$AB$3:$AB$1315,DataRegularSeason20242025!$B$3:$B$1315, "&lt;=" &amp; $A111, DataRegularSeason20242025!$E$3:$E$1315, AD$1)</f>
        <v>37</v>
      </c>
      <c r="AE111" s="2">
        <f>SUMIFS(DataRegularSeason20242025!$AA$3:$AA$1315,DataRegularSeason20242025!$B$3:$B$1315, "&lt;=" &amp; $A111, DataRegularSeason20242025!$D$3:$D$1315, AE$1)+SUMIFS(DataRegularSeason20242025!$AB$3:$AB$1315,DataRegularSeason20242025!$B$3:$B$1315, "&lt;=" &amp; $A111, DataRegularSeason20242025!$E$3:$E$1315, AE$1)</f>
        <v>43</v>
      </c>
      <c r="AF111" s="2">
        <f>SUMIFS(DataRegularSeason20242025!$AA$3:$AA$1315,DataRegularSeason20242025!$B$3:$B$1315, "&lt;=" &amp; $A111, DataRegularSeason20242025!$D$3:$D$1315, AF$1)+SUMIFS(DataRegularSeason20242025!$AB$3:$AB$1315,DataRegularSeason20242025!$B$3:$B$1315, "&lt;=" &amp; $A111, DataRegularSeason20242025!$E$3:$E$1315, AF$1)</f>
        <v>45</v>
      </c>
      <c r="AG111" s="2">
        <f>SUMIFS(DataRegularSeason20242025!$AA$3:$AA$1315,DataRegularSeason20242025!$B$3:$B$1315, "&lt;=" &amp; $A111, DataRegularSeason20242025!$D$3:$D$1315, AG$1)+SUMIFS(DataRegularSeason20242025!$AB$3:$AB$1315,DataRegularSeason20242025!$B$3:$B$1315, "&lt;=" &amp; $A111, DataRegularSeason20242025!$E$3:$E$1315, AG$1)</f>
        <v>44</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26</v>
      </c>
      <c r="C112" s="2">
        <f>SUMIFS(DataRegularSeason20242025!$AA$3:$AA$1315,DataRegularSeason20242025!$B$3:$B$1315, "&lt;=" &amp; $A112, DataRegularSeason20242025!$D$3:$D$1315, C$1)+SUMIFS(DataRegularSeason20242025!$AB$3:$AB$1315,DataRegularSeason20242025!$B$3:$B$1315, "&lt;=" &amp; $A112, DataRegularSeason20242025!$E$3:$E$1315, C$1)</f>
        <v>35</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41</v>
      </c>
      <c r="F112" s="2">
        <f>SUMIFS(DataRegularSeason20242025!$AA$3:$AA$1315,DataRegularSeason20242025!$B$3:$B$1315, "&lt;=" &amp; $A112, DataRegularSeason20242025!$D$3:$D$1315, F$1)+SUMIFS(DataRegularSeason20242025!$AB$3:$AB$1315,DataRegularSeason20242025!$B$3:$B$1315, "&lt;=" &amp; $A112, DataRegularSeason20242025!$E$3:$E$1315, F$1)</f>
        <v>29</v>
      </c>
      <c r="G112" s="2">
        <f>SUMIFS(DataRegularSeason20242025!$AA$3:$AA$1315,DataRegularSeason20242025!$B$3:$B$1315, "&lt;=" &amp; $A112, DataRegularSeason20242025!$D$3:$D$1315, G$1)+SUMIFS(DataRegularSeason20242025!$AB$3:$AB$1315,DataRegularSeason20242025!$B$3:$B$1315, "&lt;=" &amp; $A112, DataRegularSeason20242025!$E$3:$E$1315, G$1)</f>
        <v>35</v>
      </c>
      <c r="H112" s="2">
        <f>SUMIFS(DataRegularSeason20242025!$AA$3:$AA$1315,DataRegularSeason20242025!$B$3:$B$1315, "&lt;=" &amp; $A112, DataRegularSeason20242025!$D$3:$D$1315, H$1)+SUMIFS(DataRegularSeason20242025!$AB$3:$AB$1315,DataRegularSeason20242025!$B$3:$B$1315, "&lt;=" &amp; $A112, DataRegularSeason20242025!$E$3:$E$1315, H$1)</f>
        <v>22</v>
      </c>
      <c r="I112" s="2">
        <f>SUMIFS(DataRegularSeason20242025!$AA$3:$AA$1315,DataRegularSeason20242025!$B$3:$B$1315, "&lt;=" &amp; $A112, DataRegularSeason20242025!$D$3:$D$1315, I$1)+SUMIFS(DataRegularSeason20242025!$AB$3:$AB$1315,DataRegularSeason20242025!$B$3:$B$1315, "&lt;=" &amp; $A112, DataRegularSeason20242025!$E$3:$E$1315, I$1)</f>
        <v>36</v>
      </c>
      <c r="J112" s="2">
        <f>SUMIFS(DataRegularSeason20242025!$AA$3:$AA$1315,DataRegularSeason20242025!$B$3:$B$1315, "&lt;=" &amp; $A112, DataRegularSeason20242025!$D$3:$D$1315, J$1)+SUMIFS(DataRegularSeason20242025!$AB$3:$AB$1315,DataRegularSeason20242025!$B$3:$B$1315, "&lt;=" &amp; $A112, DataRegularSeason20242025!$E$3:$E$1315, J$1)</f>
        <v>38</v>
      </c>
      <c r="K112" s="2">
        <f>SUMIFS(DataRegularSeason20242025!$AA$3:$AA$1315,DataRegularSeason20242025!$B$3:$B$1315, "&lt;=" &amp; $A112, DataRegularSeason20242025!$D$3:$D$1315, K$1)+SUMIFS(DataRegularSeason20242025!$AB$3:$AB$1315,DataRegularSeason20242025!$B$3:$B$1315, "&lt;=" &amp; $A112, DataRegularSeason20242025!$E$3:$E$1315, K$1)</f>
        <v>28</v>
      </c>
      <c r="L112" s="2">
        <f>SUMIFS(DataRegularSeason20242025!$AA$3:$AA$1315,DataRegularSeason20242025!$B$3:$B$1315, "&lt;=" &amp; $A112, DataRegularSeason20242025!$D$3:$D$1315, L$1)+SUMIFS(DataRegularSeason20242025!$AB$3:$AB$1315,DataRegularSeason20242025!$B$3:$B$1315, "&lt;=" &amp; $A112, DataRegularSeason20242025!$E$3:$E$1315, L$1)</f>
        <v>38</v>
      </c>
      <c r="M112" s="2">
        <f>SUMIFS(DataRegularSeason20242025!$AA$3:$AA$1315,DataRegularSeason20242025!$B$3:$B$1315, "&lt;=" &amp; $A112, DataRegularSeason20242025!$D$3:$D$1315, M$1)+SUMIFS(DataRegularSeason20242025!$AB$3:$AB$1315,DataRegularSeason20242025!$B$3:$B$1315, "&lt;=" &amp; $A112, DataRegularSeason20242025!$E$3:$E$1315, M$1)</f>
        <v>40</v>
      </c>
      <c r="N112" s="2">
        <f>SUMIFS(DataRegularSeason20242025!$AA$3:$AA$1315,DataRegularSeason20242025!$B$3:$B$1315, "&lt;=" &amp; $A112, DataRegularSeason20242025!$D$3:$D$1315, N$1)+SUMIFS(DataRegularSeason20242025!$AB$3:$AB$1315,DataRegularSeason20242025!$B$3:$B$1315, "&lt;=" &amp; $A112, DataRegularSeason20242025!$E$3:$E$1315, N$1)</f>
        <v>40</v>
      </c>
      <c r="O112" s="2">
        <f>SUMIFS(DataRegularSeason20242025!$AA$3:$AA$1315,DataRegularSeason20242025!$B$3:$B$1315, "&lt;=" &amp; $A112, DataRegularSeason20242025!$D$3:$D$1315, O$1)+SUMIFS(DataRegularSeason20242025!$AB$3:$AB$1315,DataRegularSeason20242025!$B$3:$B$1315, "&lt;=" &amp; $A112, DataRegularSeason20242025!$E$3:$E$1315, O$1)</f>
        <v>44</v>
      </c>
      <c r="P112" s="2">
        <f>SUMIFS(DataRegularSeason20242025!$AA$3:$AA$1315,DataRegularSeason20242025!$B$3:$B$1315, "&lt;=" &amp; $A112, DataRegularSeason20242025!$D$3:$D$1315, P$1)+SUMIFS(DataRegularSeason20242025!$AB$3:$AB$1315,DataRegularSeason20242025!$B$3:$B$1315, "&lt;=" &amp; $A112, DataRegularSeason20242025!$E$3:$E$1315, P$1)</f>
        <v>27</v>
      </c>
      <c r="Q112" s="2">
        <f>SUMIFS(DataRegularSeason20242025!$AA$3:$AA$1315,DataRegularSeason20242025!$B$3:$B$1315, "&lt;=" &amp; $A112, DataRegularSeason20242025!$D$3:$D$1315, Q$1)+SUMIFS(DataRegularSeason20242025!$AB$3:$AB$1315,DataRegularSeason20242025!$B$3:$B$1315, "&lt;=" &amp; $A112, DataRegularSeason20242025!$E$3:$E$1315, Q$1)</f>
        <v>45</v>
      </c>
      <c r="R112" s="2">
        <f>SUMIFS(DataRegularSeason20242025!$AA$3:$AA$1315,DataRegularSeason20242025!$B$3:$B$1315, "&lt;=" &amp; $A112, DataRegularSeason20242025!$D$3:$D$1315, R$1)+SUMIFS(DataRegularSeason20242025!$AB$3:$AB$1315,DataRegularSeason20242025!$B$3:$B$1315, "&lt;=" &amp; $A112, DataRegularSeason20242025!$E$3:$E$1315, R$1)</f>
        <v>22</v>
      </c>
      <c r="S112" s="2">
        <f>SUMIFS(DataRegularSeason20242025!$AA$3:$AA$1315,DataRegularSeason20242025!$B$3:$B$1315, "&lt;=" &amp; $A112, DataRegularSeason20242025!$D$3:$D$1315, S$1)+SUMIFS(DataRegularSeason20242025!$AB$3:$AB$1315,DataRegularSeason20242025!$B$3:$B$1315, "&lt;=" &amp; $A112, DataRegularSeason20242025!$E$3:$E$1315, S$1)</f>
        <v>31</v>
      </c>
      <c r="T112" s="2">
        <f>SUMIFS(DataRegularSeason20242025!$AA$3:$AA$1315,DataRegularSeason20242025!$B$3:$B$1315, "&lt;=" &amp; $A112, DataRegularSeason20242025!$D$3:$D$1315, T$1)+SUMIFS(DataRegularSeason20242025!$AB$3:$AB$1315,DataRegularSeason20242025!$B$3:$B$1315, "&lt;=" &amp; $A112, DataRegularSeason20242025!$E$3:$E$1315, T$1)</f>
        <v>31</v>
      </c>
      <c r="U112" s="2">
        <f>SUMIFS(DataRegularSeason20242025!$AA$3:$AA$1315,DataRegularSeason20242025!$B$3:$B$1315, "&lt;=" &amp; $A112, DataRegularSeason20242025!$D$3:$D$1315, U$1)+SUMIFS(DataRegularSeason20242025!$AB$3:$AB$1315,DataRegularSeason20242025!$B$3:$B$1315, "&lt;=" &amp; $A112, DataRegularSeason20242025!$E$3:$E$1315, U$1)</f>
        <v>34</v>
      </c>
      <c r="V112" s="2">
        <f>SUMIFS(DataRegularSeason20242025!$AA$3:$AA$1315,DataRegularSeason20242025!$B$3:$B$1315, "&lt;=" &amp; $A112, DataRegularSeason20242025!$D$3:$D$1315, V$1)+SUMIFS(DataRegularSeason20242025!$AB$3:$AB$1315,DataRegularSeason20242025!$B$3:$B$1315, "&lt;=" &amp; $A112, DataRegularSeason20242025!$E$3:$E$1315, V$1)</f>
        <v>32</v>
      </c>
      <c r="W112" s="2">
        <f>SUMIFS(DataRegularSeason20242025!$AA$3:$AA$1315,DataRegularSeason20242025!$B$3:$B$1315, "&lt;=" &amp; $A112, DataRegularSeason20242025!$D$3:$D$1315, W$1)+SUMIFS(DataRegularSeason20242025!$AB$3:$AB$1315,DataRegularSeason20242025!$B$3:$B$1315, "&lt;=" &amp; $A112, DataRegularSeason20242025!$E$3:$E$1315, W$1)</f>
        <v>33</v>
      </c>
      <c r="X112" s="2">
        <f>SUMIFS(DataRegularSeason20242025!$AA$3:$AA$1315,DataRegularSeason20242025!$B$3:$B$1315, "&lt;=" &amp; $A112, DataRegularSeason20242025!$D$3:$D$1315, X$1)+SUMIFS(DataRegularSeason20242025!$AB$3:$AB$1315,DataRegularSeason20242025!$B$3:$B$1315, "&lt;=" &amp; $A112, DataRegularSeason20242025!$E$3:$E$1315, X$1)</f>
        <v>32</v>
      </c>
      <c r="Y112" s="2">
        <f>SUMIFS(DataRegularSeason20242025!$AA$3:$AA$1315,DataRegularSeason20242025!$B$3:$B$1315, "&lt;=" &amp; $A112, DataRegularSeason20242025!$D$3:$D$1315, Y$1)+SUMIFS(DataRegularSeason20242025!$AB$3:$AB$1315,DataRegularSeason20242025!$B$3:$B$1315, "&lt;=" &amp; $A112, DataRegularSeason20242025!$E$3:$E$1315, Y$1)</f>
        <v>27</v>
      </c>
      <c r="Z112" s="2">
        <f>SUMIFS(DataRegularSeason20242025!$AA$3:$AA$1315,DataRegularSeason20242025!$B$3:$B$1315, "&lt;=" &amp; $A112, DataRegularSeason20242025!$D$3:$D$1315, Z$1)+SUMIFS(DataRegularSeason20242025!$AB$3:$AB$1315,DataRegularSeason20242025!$B$3:$B$1315, "&lt;=" &amp; $A112, DataRegularSeason20242025!$E$3:$E$1315, Z$1)</f>
        <v>33</v>
      </c>
      <c r="AA112" s="2">
        <f>SUMIFS(DataRegularSeason20242025!$AA$3:$AA$1315,DataRegularSeason20242025!$B$3:$B$1315, "&lt;=" &amp; $A112, DataRegularSeason20242025!$D$3:$D$1315, AA$1)+SUMIFS(DataRegularSeason20242025!$AB$3:$AB$1315,DataRegularSeason20242025!$B$3:$B$1315, "&lt;=" &amp; $A112, DataRegularSeason20242025!$E$3:$E$1315, AA$1)</f>
        <v>36</v>
      </c>
      <c r="AB112" s="2">
        <f>SUMIFS(DataRegularSeason20242025!$AA$3:$AA$1315,DataRegularSeason20242025!$B$3:$B$1315, "&lt;=" &amp; $A112, DataRegularSeason20242025!$D$3:$D$1315, AB$1)+SUMIFS(DataRegularSeason20242025!$AB$3:$AB$1315,DataRegularSeason20242025!$B$3:$B$1315, "&lt;=" &amp; $A112, DataRegularSeason20242025!$E$3:$E$1315, AB$1)</f>
        <v>40</v>
      </c>
      <c r="AC112" s="2">
        <f>SUMIFS(DataRegularSeason20242025!$AA$3:$AA$1315,DataRegularSeason20242025!$B$3:$B$1315, "&lt;=" &amp; $A112, DataRegularSeason20242025!$D$3:$D$1315, AC$1)+SUMIFS(DataRegularSeason20242025!$AB$3:$AB$1315,DataRegularSeason20242025!$B$3:$B$1315, "&lt;=" &amp; $A112, DataRegularSeason20242025!$E$3:$E$1315, AC$1)</f>
        <v>33</v>
      </c>
      <c r="AD112" s="2">
        <f>SUMIFS(DataRegularSeason20242025!$AA$3:$AA$1315,DataRegularSeason20242025!$B$3:$B$1315, "&lt;=" &amp; $A112, DataRegularSeason20242025!$D$3:$D$1315, AD$1)+SUMIFS(DataRegularSeason20242025!$AB$3:$AB$1315,DataRegularSeason20242025!$B$3:$B$1315, "&lt;=" &amp; $A112, DataRegularSeason20242025!$E$3:$E$1315, AD$1)</f>
        <v>37</v>
      </c>
      <c r="AE112" s="2">
        <f>SUMIFS(DataRegularSeason20242025!$AA$3:$AA$1315,DataRegularSeason20242025!$B$3:$B$1315, "&lt;=" &amp; $A112, DataRegularSeason20242025!$D$3:$D$1315, AE$1)+SUMIFS(DataRegularSeason20242025!$AB$3:$AB$1315,DataRegularSeason20242025!$B$3:$B$1315, "&lt;=" &amp; $A112, DataRegularSeason20242025!$E$3:$E$1315, AE$1)</f>
        <v>43</v>
      </c>
      <c r="AF112" s="2">
        <f>SUMIFS(DataRegularSeason20242025!$AA$3:$AA$1315,DataRegularSeason20242025!$B$3:$B$1315, "&lt;=" &amp; $A112, DataRegularSeason20242025!$D$3:$D$1315, AF$1)+SUMIFS(DataRegularSeason20242025!$AB$3:$AB$1315,DataRegularSeason20242025!$B$3:$B$1315, "&lt;=" &amp; $A112, DataRegularSeason20242025!$E$3:$E$1315, AF$1)</f>
        <v>45</v>
      </c>
      <c r="AG112" s="2">
        <f>SUMIFS(DataRegularSeason20242025!$AA$3:$AA$1315,DataRegularSeason20242025!$B$3:$B$1315, "&lt;=" &amp; $A112, DataRegularSeason20242025!$D$3:$D$1315, AG$1)+SUMIFS(DataRegularSeason20242025!$AB$3:$AB$1315,DataRegularSeason20242025!$B$3:$B$1315, "&lt;=" &amp; $A112, DataRegularSeason20242025!$E$3:$E$1315, AG$1)</f>
        <v>44</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26</v>
      </c>
      <c r="C113" s="2">
        <f>SUMIFS(DataRegularSeason20242025!$AA$3:$AA$1315,DataRegularSeason20242025!$B$3:$B$1315, "&lt;=" &amp; $A113, DataRegularSeason20242025!$D$3:$D$1315, C$1)+SUMIFS(DataRegularSeason20242025!$AB$3:$AB$1315,DataRegularSeason20242025!$B$3:$B$1315, "&lt;=" &amp; $A113, DataRegularSeason20242025!$E$3:$E$1315, C$1)</f>
        <v>35</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41</v>
      </c>
      <c r="F113" s="2">
        <f>SUMIFS(DataRegularSeason20242025!$AA$3:$AA$1315,DataRegularSeason20242025!$B$3:$B$1315, "&lt;=" &amp; $A113, DataRegularSeason20242025!$D$3:$D$1315, F$1)+SUMIFS(DataRegularSeason20242025!$AB$3:$AB$1315,DataRegularSeason20242025!$B$3:$B$1315, "&lt;=" &amp; $A113, DataRegularSeason20242025!$E$3:$E$1315, F$1)</f>
        <v>29</v>
      </c>
      <c r="G113" s="2">
        <f>SUMIFS(DataRegularSeason20242025!$AA$3:$AA$1315,DataRegularSeason20242025!$B$3:$B$1315, "&lt;=" &amp; $A113, DataRegularSeason20242025!$D$3:$D$1315, G$1)+SUMIFS(DataRegularSeason20242025!$AB$3:$AB$1315,DataRegularSeason20242025!$B$3:$B$1315, "&lt;=" &amp; $A113, DataRegularSeason20242025!$E$3:$E$1315, G$1)</f>
        <v>35</v>
      </c>
      <c r="H113" s="2">
        <f>SUMIFS(DataRegularSeason20242025!$AA$3:$AA$1315,DataRegularSeason20242025!$B$3:$B$1315, "&lt;=" &amp; $A113, DataRegularSeason20242025!$D$3:$D$1315, H$1)+SUMIFS(DataRegularSeason20242025!$AB$3:$AB$1315,DataRegularSeason20242025!$B$3:$B$1315, "&lt;=" &amp; $A113, DataRegularSeason20242025!$E$3:$E$1315, H$1)</f>
        <v>22</v>
      </c>
      <c r="I113" s="2">
        <f>SUMIFS(DataRegularSeason20242025!$AA$3:$AA$1315,DataRegularSeason20242025!$B$3:$B$1315, "&lt;=" &amp; $A113, DataRegularSeason20242025!$D$3:$D$1315, I$1)+SUMIFS(DataRegularSeason20242025!$AB$3:$AB$1315,DataRegularSeason20242025!$B$3:$B$1315, "&lt;=" &amp; $A113, DataRegularSeason20242025!$E$3:$E$1315, I$1)</f>
        <v>36</v>
      </c>
      <c r="J113" s="2">
        <f>SUMIFS(DataRegularSeason20242025!$AA$3:$AA$1315,DataRegularSeason20242025!$B$3:$B$1315, "&lt;=" &amp; $A113, DataRegularSeason20242025!$D$3:$D$1315, J$1)+SUMIFS(DataRegularSeason20242025!$AB$3:$AB$1315,DataRegularSeason20242025!$B$3:$B$1315, "&lt;=" &amp; $A113, DataRegularSeason20242025!$E$3:$E$1315, J$1)</f>
        <v>38</v>
      </c>
      <c r="K113" s="2">
        <f>SUMIFS(DataRegularSeason20242025!$AA$3:$AA$1315,DataRegularSeason20242025!$B$3:$B$1315, "&lt;=" &amp; $A113, DataRegularSeason20242025!$D$3:$D$1315, K$1)+SUMIFS(DataRegularSeason20242025!$AB$3:$AB$1315,DataRegularSeason20242025!$B$3:$B$1315, "&lt;=" &amp; $A113, DataRegularSeason20242025!$E$3:$E$1315, K$1)</f>
        <v>28</v>
      </c>
      <c r="L113" s="2">
        <f>SUMIFS(DataRegularSeason20242025!$AA$3:$AA$1315,DataRegularSeason20242025!$B$3:$B$1315, "&lt;=" &amp; $A113, DataRegularSeason20242025!$D$3:$D$1315, L$1)+SUMIFS(DataRegularSeason20242025!$AB$3:$AB$1315,DataRegularSeason20242025!$B$3:$B$1315, "&lt;=" &amp; $A113, DataRegularSeason20242025!$E$3:$E$1315, L$1)</f>
        <v>38</v>
      </c>
      <c r="M113" s="2">
        <f>SUMIFS(DataRegularSeason20242025!$AA$3:$AA$1315,DataRegularSeason20242025!$B$3:$B$1315, "&lt;=" &amp; $A113, DataRegularSeason20242025!$D$3:$D$1315, M$1)+SUMIFS(DataRegularSeason20242025!$AB$3:$AB$1315,DataRegularSeason20242025!$B$3:$B$1315, "&lt;=" &amp; $A113, DataRegularSeason20242025!$E$3:$E$1315, M$1)</f>
        <v>40</v>
      </c>
      <c r="N113" s="2">
        <f>SUMIFS(DataRegularSeason20242025!$AA$3:$AA$1315,DataRegularSeason20242025!$B$3:$B$1315, "&lt;=" &amp; $A113, DataRegularSeason20242025!$D$3:$D$1315, N$1)+SUMIFS(DataRegularSeason20242025!$AB$3:$AB$1315,DataRegularSeason20242025!$B$3:$B$1315, "&lt;=" &amp; $A113, DataRegularSeason20242025!$E$3:$E$1315, N$1)</f>
        <v>40</v>
      </c>
      <c r="O113" s="2">
        <f>SUMIFS(DataRegularSeason20242025!$AA$3:$AA$1315,DataRegularSeason20242025!$B$3:$B$1315, "&lt;=" &amp; $A113, DataRegularSeason20242025!$D$3:$D$1315, O$1)+SUMIFS(DataRegularSeason20242025!$AB$3:$AB$1315,DataRegularSeason20242025!$B$3:$B$1315, "&lt;=" &amp; $A113, DataRegularSeason20242025!$E$3:$E$1315, O$1)</f>
        <v>44</v>
      </c>
      <c r="P113" s="2">
        <f>SUMIFS(DataRegularSeason20242025!$AA$3:$AA$1315,DataRegularSeason20242025!$B$3:$B$1315, "&lt;=" &amp; $A113, DataRegularSeason20242025!$D$3:$D$1315, P$1)+SUMIFS(DataRegularSeason20242025!$AB$3:$AB$1315,DataRegularSeason20242025!$B$3:$B$1315, "&lt;=" &amp; $A113, DataRegularSeason20242025!$E$3:$E$1315, P$1)</f>
        <v>27</v>
      </c>
      <c r="Q113" s="2">
        <f>SUMIFS(DataRegularSeason20242025!$AA$3:$AA$1315,DataRegularSeason20242025!$B$3:$B$1315, "&lt;=" &amp; $A113, DataRegularSeason20242025!$D$3:$D$1315, Q$1)+SUMIFS(DataRegularSeason20242025!$AB$3:$AB$1315,DataRegularSeason20242025!$B$3:$B$1315, "&lt;=" &amp; $A113, DataRegularSeason20242025!$E$3:$E$1315, Q$1)</f>
        <v>45</v>
      </c>
      <c r="R113" s="2">
        <f>SUMIFS(DataRegularSeason20242025!$AA$3:$AA$1315,DataRegularSeason20242025!$B$3:$B$1315, "&lt;=" &amp; $A113, DataRegularSeason20242025!$D$3:$D$1315, R$1)+SUMIFS(DataRegularSeason20242025!$AB$3:$AB$1315,DataRegularSeason20242025!$B$3:$B$1315, "&lt;=" &amp; $A113, DataRegularSeason20242025!$E$3:$E$1315, R$1)</f>
        <v>22</v>
      </c>
      <c r="S113" s="2">
        <f>SUMIFS(DataRegularSeason20242025!$AA$3:$AA$1315,DataRegularSeason20242025!$B$3:$B$1315, "&lt;=" &amp; $A113, DataRegularSeason20242025!$D$3:$D$1315, S$1)+SUMIFS(DataRegularSeason20242025!$AB$3:$AB$1315,DataRegularSeason20242025!$B$3:$B$1315, "&lt;=" &amp; $A113, DataRegularSeason20242025!$E$3:$E$1315, S$1)</f>
        <v>31</v>
      </c>
      <c r="T113" s="2">
        <f>SUMIFS(DataRegularSeason20242025!$AA$3:$AA$1315,DataRegularSeason20242025!$B$3:$B$1315, "&lt;=" &amp; $A113, DataRegularSeason20242025!$D$3:$D$1315, T$1)+SUMIFS(DataRegularSeason20242025!$AB$3:$AB$1315,DataRegularSeason20242025!$B$3:$B$1315, "&lt;=" &amp; $A113, DataRegularSeason20242025!$E$3:$E$1315, T$1)</f>
        <v>31</v>
      </c>
      <c r="U113" s="2">
        <f>SUMIFS(DataRegularSeason20242025!$AA$3:$AA$1315,DataRegularSeason20242025!$B$3:$B$1315, "&lt;=" &amp; $A113, DataRegularSeason20242025!$D$3:$D$1315, U$1)+SUMIFS(DataRegularSeason20242025!$AB$3:$AB$1315,DataRegularSeason20242025!$B$3:$B$1315, "&lt;=" &amp; $A113, DataRegularSeason20242025!$E$3:$E$1315, U$1)</f>
        <v>34</v>
      </c>
      <c r="V113" s="2">
        <f>SUMIFS(DataRegularSeason20242025!$AA$3:$AA$1315,DataRegularSeason20242025!$B$3:$B$1315, "&lt;=" &amp; $A113, DataRegularSeason20242025!$D$3:$D$1315, V$1)+SUMIFS(DataRegularSeason20242025!$AB$3:$AB$1315,DataRegularSeason20242025!$B$3:$B$1315, "&lt;=" &amp; $A113, DataRegularSeason20242025!$E$3:$E$1315, V$1)</f>
        <v>32</v>
      </c>
      <c r="W113" s="2">
        <f>SUMIFS(DataRegularSeason20242025!$AA$3:$AA$1315,DataRegularSeason20242025!$B$3:$B$1315, "&lt;=" &amp; $A113, DataRegularSeason20242025!$D$3:$D$1315, W$1)+SUMIFS(DataRegularSeason20242025!$AB$3:$AB$1315,DataRegularSeason20242025!$B$3:$B$1315, "&lt;=" &amp; $A113, DataRegularSeason20242025!$E$3:$E$1315, W$1)</f>
        <v>33</v>
      </c>
      <c r="X113" s="2">
        <f>SUMIFS(DataRegularSeason20242025!$AA$3:$AA$1315,DataRegularSeason20242025!$B$3:$B$1315, "&lt;=" &amp; $A113, DataRegularSeason20242025!$D$3:$D$1315, X$1)+SUMIFS(DataRegularSeason20242025!$AB$3:$AB$1315,DataRegularSeason20242025!$B$3:$B$1315, "&lt;=" &amp; $A113, DataRegularSeason20242025!$E$3:$E$1315, X$1)</f>
        <v>32</v>
      </c>
      <c r="Y113" s="2">
        <f>SUMIFS(DataRegularSeason20242025!$AA$3:$AA$1315,DataRegularSeason20242025!$B$3:$B$1315, "&lt;=" &amp; $A113, DataRegularSeason20242025!$D$3:$D$1315, Y$1)+SUMIFS(DataRegularSeason20242025!$AB$3:$AB$1315,DataRegularSeason20242025!$B$3:$B$1315, "&lt;=" &amp; $A113, DataRegularSeason20242025!$E$3:$E$1315, Y$1)</f>
        <v>27</v>
      </c>
      <c r="Z113" s="2">
        <f>SUMIFS(DataRegularSeason20242025!$AA$3:$AA$1315,DataRegularSeason20242025!$B$3:$B$1315, "&lt;=" &amp; $A113, DataRegularSeason20242025!$D$3:$D$1315, Z$1)+SUMIFS(DataRegularSeason20242025!$AB$3:$AB$1315,DataRegularSeason20242025!$B$3:$B$1315, "&lt;=" &amp; $A113, DataRegularSeason20242025!$E$3:$E$1315, Z$1)</f>
        <v>33</v>
      </c>
      <c r="AA113" s="2">
        <f>SUMIFS(DataRegularSeason20242025!$AA$3:$AA$1315,DataRegularSeason20242025!$B$3:$B$1315, "&lt;=" &amp; $A113, DataRegularSeason20242025!$D$3:$D$1315, AA$1)+SUMIFS(DataRegularSeason20242025!$AB$3:$AB$1315,DataRegularSeason20242025!$B$3:$B$1315, "&lt;=" &amp; $A113, DataRegularSeason20242025!$E$3:$E$1315, AA$1)</f>
        <v>36</v>
      </c>
      <c r="AB113" s="2">
        <f>SUMIFS(DataRegularSeason20242025!$AA$3:$AA$1315,DataRegularSeason20242025!$B$3:$B$1315, "&lt;=" &amp; $A113, DataRegularSeason20242025!$D$3:$D$1315, AB$1)+SUMIFS(DataRegularSeason20242025!$AB$3:$AB$1315,DataRegularSeason20242025!$B$3:$B$1315, "&lt;=" &amp; $A113, DataRegularSeason20242025!$E$3:$E$1315, AB$1)</f>
        <v>40</v>
      </c>
      <c r="AC113" s="2">
        <f>SUMIFS(DataRegularSeason20242025!$AA$3:$AA$1315,DataRegularSeason20242025!$B$3:$B$1315, "&lt;=" &amp; $A113, DataRegularSeason20242025!$D$3:$D$1315, AC$1)+SUMIFS(DataRegularSeason20242025!$AB$3:$AB$1315,DataRegularSeason20242025!$B$3:$B$1315, "&lt;=" &amp; $A113, DataRegularSeason20242025!$E$3:$E$1315, AC$1)</f>
        <v>33</v>
      </c>
      <c r="AD113" s="2">
        <f>SUMIFS(DataRegularSeason20242025!$AA$3:$AA$1315,DataRegularSeason20242025!$B$3:$B$1315, "&lt;=" &amp; $A113, DataRegularSeason20242025!$D$3:$D$1315, AD$1)+SUMIFS(DataRegularSeason20242025!$AB$3:$AB$1315,DataRegularSeason20242025!$B$3:$B$1315, "&lt;=" &amp; $A113, DataRegularSeason20242025!$E$3:$E$1315, AD$1)</f>
        <v>37</v>
      </c>
      <c r="AE113" s="2">
        <f>SUMIFS(DataRegularSeason20242025!$AA$3:$AA$1315,DataRegularSeason20242025!$B$3:$B$1315, "&lt;=" &amp; $A113, DataRegularSeason20242025!$D$3:$D$1315, AE$1)+SUMIFS(DataRegularSeason20242025!$AB$3:$AB$1315,DataRegularSeason20242025!$B$3:$B$1315, "&lt;=" &amp; $A113, DataRegularSeason20242025!$E$3:$E$1315, AE$1)</f>
        <v>43</v>
      </c>
      <c r="AF113" s="2">
        <f>SUMIFS(DataRegularSeason20242025!$AA$3:$AA$1315,DataRegularSeason20242025!$B$3:$B$1315, "&lt;=" &amp; $A113, DataRegularSeason20242025!$D$3:$D$1315, AF$1)+SUMIFS(DataRegularSeason20242025!$AB$3:$AB$1315,DataRegularSeason20242025!$B$3:$B$1315, "&lt;=" &amp; $A113, DataRegularSeason20242025!$E$3:$E$1315, AF$1)</f>
        <v>45</v>
      </c>
      <c r="AG113" s="2">
        <f>SUMIFS(DataRegularSeason20242025!$AA$3:$AA$1315,DataRegularSeason20242025!$B$3:$B$1315, "&lt;=" &amp; $A113, DataRegularSeason20242025!$D$3:$D$1315, AG$1)+SUMIFS(DataRegularSeason20242025!$AB$3:$AB$1315,DataRegularSeason20242025!$B$3:$B$1315, "&lt;=" &amp; $A113, DataRegularSeason20242025!$E$3:$E$1315, AG$1)</f>
        <v>44</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26</v>
      </c>
      <c r="C114" s="2">
        <f>SUMIFS(DataRegularSeason20242025!$AA$3:$AA$1315,DataRegularSeason20242025!$B$3:$B$1315, "&lt;=" &amp; $A114, DataRegularSeason20242025!$D$3:$D$1315, C$1)+SUMIFS(DataRegularSeason20242025!$AB$3:$AB$1315,DataRegularSeason20242025!$B$3:$B$1315, "&lt;=" &amp; $A114, DataRegularSeason20242025!$E$3:$E$1315, C$1)</f>
        <v>35</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41</v>
      </c>
      <c r="F114" s="2">
        <f>SUMIFS(DataRegularSeason20242025!$AA$3:$AA$1315,DataRegularSeason20242025!$B$3:$B$1315, "&lt;=" &amp; $A114, DataRegularSeason20242025!$D$3:$D$1315, F$1)+SUMIFS(DataRegularSeason20242025!$AB$3:$AB$1315,DataRegularSeason20242025!$B$3:$B$1315, "&lt;=" &amp; $A114, DataRegularSeason20242025!$E$3:$E$1315, F$1)</f>
        <v>29</v>
      </c>
      <c r="G114" s="2">
        <f>SUMIFS(DataRegularSeason20242025!$AA$3:$AA$1315,DataRegularSeason20242025!$B$3:$B$1315, "&lt;=" &amp; $A114, DataRegularSeason20242025!$D$3:$D$1315, G$1)+SUMIFS(DataRegularSeason20242025!$AB$3:$AB$1315,DataRegularSeason20242025!$B$3:$B$1315, "&lt;=" &amp; $A114, DataRegularSeason20242025!$E$3:$E$1315, G$1)</f>
        <v>35</v>
      </c>
      <c r="H114" s="2">
        <f>SUMIFS(DataRegularSeason20242025!$AA$3:$AA$1315,DataRegularSeason20242025!$B$3:$B$1315, "&lt;=" &amp; $A114, DataRegularSeason20242025!$D$3:$D$1315, H$1)+SUMIFS(DataRegularSeason20242025!$AB$3:$AB$1315,DataRegularSeason20242025!$B$3:$B$1315, "&lt;=" &amp; $A114, DataRegularSeason20242025!$E$3:$E$1315, H$1)</f>
        <v>22</v>
      </c>
      <c r="I114" s="2">
        <f>SUMIFS(DataRegularSeason20242025!$AA$3:$AA$1315,DataRegularSeason20242025!$B$3:$B$1315, "&lt;=" &amp; $A114, DataRegularSeason20242025!$D$3:$D$1315, I$1)+SUMIFS(DataRegularSeason20242025!$AB$3:$AB$1315,DataRegularSeason20242025!$B$3:$B$1315, "&lt;=" &amp; $A114, DataRegularSeason20242025!$E$3:$E$1315, I$1)</f>
        <v>36</v>
      </c>
      <c r="J114" s="2">
        <f>SUMIFS(DataRegularSeason20242025!$AA$3:$AA$1315,DataRegularSeason20242025!$B$3:$B$1315, "&lt;=" &amp; $A114, DataRegularSeason20242025!$D$3:$D$1315, J$1)+SUMIFS(DataRegularSeason20242025!$AB$3:$AB$1315,DataRegularSeason20242025!$B$3:$B$1315, "&lt;=" &amp; $A114, DataRegularSeason20242025!$E$3:$E$1315, J$1)</f>
        <v>38</v>
      </c>
      <c r="K114" s="2">
        <f>SUMIFS(DataRegularSeason20242025!$AA$3:$AA$1315,DataRegularSeason20242025!$B$3:$B$1315, "&lt;=" &amp; $A114, DataRegularSeason20242025!$D$3:$D$1315, K$1)+SUMIFS(DataRegularSeason20242025!$AB$3:$AB$1315,DataRegularSeason20242025!$B$3:$B$1315, "&lt;=" &amp; $A114, DataRegularSeason20242025!$E$3:$E$1315, K$1)</f>
        <v>28</v>
      </c>
      <c r="L114" s="2">
        <f>SUMIFS(DataRegularSeason20242025!$AA$3:$AA$1315,DataRegularSeason20242025!$B$3:$B$1315, "&lt;=" &amp; $A114, DataRegularSeason20242025!$D$3:$D$1315, L$1)+SUMIFS(DataRegularSeason20242025!$AB$3:$AB$1315,DataRegularSeason20242025!$B$3:$B$1315, "&lt;=" &amp; $A114, DataRegularSeason20242025!$E$3:$E$1315, L$1)</f>
        <v>38</v>
      </c>
      <c r="M114" s="2">
        <f>SUMIFS(DataRegularSeason20242025!$AA$3:$AA$1315,DataRegularSeason20242025!$B$3:$B$1315, "&lt;=" &amp; $A114, DataRegularSeason20242025!$D$3:$D$1315, M$1)+SUMIFS(DataRegularSeason20242025!$AB$3:$AB$1315,DataRegularSeason20242025!$B$3:$B$1315, "&lt;=" &amp; $A114, DataRegularSeason20242025!$E$3:$E$1315, M$1)</f>
        <v>40</v>
      </c>
      <c r="N114" s="2">
        <f>SUMIFS(DataRegularSeason20242025!$AA$3:$AA$1315,DataRegularSeason20242025!$B$3:$B$1315, "&lt;=" &amp; $A114, DataRegularSeason20242025!$D$3:$D$1315, N$1)+SUMIFS(DataRegularSeason20242025!$AB$3:$AB$1315,DataRegularSeason20242025!$B$3:$B$1315, "&lt;=" &amp; $A114, DataRegularSeason20242025!$E$3:$E$1315, N$1)</f>
        <v>40</v>
      </c>
      <c r="O114" s="2">
        <f>SUMIFS(DataRegularSeason20242025!$AA$3:$AA$1315,DataRegularSeason20242025!$B$3:$B$1315, "&lt;=" &amp; $A114, DataRegularSeason20242025!$D$3:$D$1315, O$1)+SUMIFS(DataRegularSeason20242025!$AB$3:$AB$1315,DataRegularSeason20242025!$B$3:$B$1315, "&lt;=" &amp; $A114, DataRegularSeason20242025!$E$3:$E$1315, O$1)</f>
        <v>44</v>
      </c>
      <c r="P114" s="2">
        <f>SUMIFS(DataRegularSeason20242025!$AA$3:$AA$1315,DataRegularSeason20242025!$B$3:$B$1315, "&lt;=" &amp; $A114, DataRegularSeason20242025!$D$3:$D$1315, P$1)+SUMIFS(DataRegularSeason20242025!$AB$3:$AB$1315,DataRegularSeason20242025!$B$3:$B$1315, "&lt;=" &amp; $A114, DataRegularSeason20242025!$E$3:$E$1315, P$1)</f>
        <v>27</v>
      </c>
      <c r="Q114" s="2">
        <f>SUMIFS(DataRegularSeason20242025!$AA$3:$AA$1315,DataRegularSeason20242025!$B$3:$B$1315, "&lt;=" &amp; $A114, DataRegularSeason20242025!$D$3:$D$1315, Q$1)+SUMIFS(DataRegularSeason20242025!$AB$3:$AB$1315,DataRegularSeason20242025!$B$3:$B$1315, "&lt;=" &amp; $A114, DataRegularSeason20242025!$E$3:$E$1315, Q$1)</f>
        <v>45</v>
      </c>
      <c r="R114" s="2">
        <f>SUMIFS(DataRegularSeason20242025!$AA$3:$AA$1315,DataRegularSeason20242025!$B$3:$B$1315, "&lt;=" &amp; $A114, DataRegularSeason20242025!$D$3:$D$1315, R$1)+SUMIFS(DataRegularSeason20242025!$AB$3:$AB$1315,DataRegularSeason20242025!$B$3:$B$1315, "&lt;=" &amp; $A114, DataRegularSeason20242025!$E$3:$E$1315, R$1)</f>
        <v>22</v>
      </c>
      <c r="S114" s="2">
        <f>SUMIFS(DataRegularSeason20242025!$AA$3:$AA$1315,DataRegularSeason20242025!$B$3:$B$1315, "&lt;=" &amp; $A114, DataRegularSeason20242025!$D$3:$D$1315, S$1)+SUMIFS(DataRegularSeason20242025!$AB$3:$AB$1315,DataRegularSeason20242025!$B$3:$B$1315, "&lt;=" &amp; $A114, DataRegularSeason20242025!$E$3:$E$1315, S$1)</f>
        <v>31</v>
      </c>
      <c r="T114" s="2">
        <f>SUMIFS(DataRegularSeason20242025!$AA$3:$AA$1315,DataRegularSeason20242025!$B$3:$B$1315, "&lt;=" &amp; $A114, DataRegularSeason20242025!$D$3:$D$1315, T$1)+SUMIFS(DataRegularSeason20242025!$AB$3:$AB$1315,DataRegularSeason20242025!$B$3:$B$1315, "&lt;=" &amp; $A114, DataRegularSeason20242025!$E$3:$E$1315, T$1)</f>
        <v>31</v>
      </c>
      <c r="U114" s="2">
        <f>SUMIFS(DataRegularSeason20242025!$AA$3:$AA$1315,DataRegularSeason20242025!$B$3:$B$1315, "&lt;=" &amp; $A114, DataRegularSeason20242025!$D$3:$D$1315, U$1)+SUMIFS(DataRegularSeason20242025!$AB$3:$AB$1315,DataRegularSeason20242025!$B$3:$B$1315, "&lt;=" &amp; $A114, DataRegularSeason20242025!$E$3:$E$1315, U$1)</f>
        <v>34</v>
      </c>
      <c r="V114" s="2">
        <f>SUMIFS(DataRegularSeason20242025!$AA$3:$AA$1315,DataRegularSeason20242025!$B$3:$B$1315, "&lt;=" &amp; $A114, DataRegularSeason20242025!$D$3:$D$1315, V$1)+SUMIFS(DataRegularSeason20242025!$AB$3:$AB$1315,DataRegularSeason20242025!$B$3:$B$1315, "&lt;=" &amp; $A114, DataRegularSeason20242025!$E$3:$E$1315, V$1)</f>
        <v>32</v>
      </c>
      <c r="W114" s="2">
        <f>SUMIFS(DataRegularSeason20242025!$AA$3:$AA$1315,DataRegularSeason20242025!$B$3:$B$1315, "&lt;=" &amp; $A114, DataRegularSeason20242025!$D$3:$D$1315, W$1)+SUMIFS(DataRegularSeason20242025!$AB$3:$AB$1315,DataRegularSeason20242025!$B$3:$B$1315, "&lt;=" &amp; $A114, DataRegularSeason20242025!$E$3:$E$1315, W$1)</f>
        <v>33</v>
      </c>
      <c r="X114" s="2">
        <f>SUMIFS(DataRegularSeason20242025!$AA$3:$AA$1315,DataRegularSeason20242025!$B$3:$B$1315, "&lt;=" &amp; $A114, DataRegularSeason20242025!$D$3:$D$1315, X$1)+SUMIFS(DataRegularSeason20242025!$AB$3:$AB$1315,DataRegularSeason20242025!$B$3:$B$1315, "&lt;=" &amp; $A114, DataRegularSeason20242025!$E$3:$E$1315, X$1)</f>
        <v>32</v>
      </c>
      <c r="Y114" s="2">
        <f>SUMIFS(DataRegularSeason20242025!$AA$3:$AA$1315,DataRegularSeason20242025!$B$3:$B$1315, "&lt;=" &amp; $A114, DataRegularSeason20242025!$D$3:$D$1315, Y$1)+SUMIFS(DataRegularSeason20242025!$AB$3:$AB$1315,DataRegularSeason20242025!$B$3:$B$1315, "&lt;=" &amp; $A114, DataRegularSeason20242025!$E$3:$E$1315, Y$1)</f>
        <v>27</v>
      </c>
      <c r="Z114" s="2">
        <f>SUMIFS(DataRegularSeason20242025!$AA$3:$AA$1315,DataRegularSeason20242025!$B$3:$B$1315, "&lt;=" &amp; $A114, DataRegularSeason20242025!$D$3:$D$1315, Z$1)+SUMIFS(DataRegularSeason20242025!$AB$3:$AB$1315,DataRegularSeason20242025!$B$3:$B$1315, "&lt;=" &amp; $A114, DataRegularSeason20242025!$E$3:$E$1315, Z$1)</f>
        <v>33</v>
      </c>
      <c r="AA114" s="2">
        <f>SUMIFS(DataRegularSeason20242025!$AA$3:$AA$1315,DataRegularSeason20242025!$B$3:$B$1315, "&lt;=" &amp; $A114, DataRegularSeason20242025!$D$3:$D$1315, AA$1)+SUMIFS(DataRegularSeason20242025!$AB$3:$AB$1315,DataRegularSeason20242025!$B$3:$B$1315, "&lt;=" &amp; $A114, DataRegularSeason20242025!$E$3:$E$1315, AA$1)</f>
        <v>36</v>
      </c>
      <c r="AB114" s="2">
        <f>SUMIFS(DataRegularSeason20242025!$AA$3:$AA$1315,DataRegularSeason20242025!$B$3:$B$1315, "&lt;=" &amp; $A114, DataRegularSeason20242025!$D$3:$D$1315, AB$1)+SUMIFS(DataRegularSeason20242025!$AB$3:$AB$1315,DataRegularSeason20242025!$B$3:$B$1315, "&lt;=" &amp; $A114, DataRegularSeason20242025!$E$3:$E$1315, AB$1)</f>
        <v>40</v>
      </c>
      <c r="AC114" s="2">
        <f>SUMIFS(DataRegularSeason20242025!$AA$3:$AA$1315,DataRegularSeason20242025!$B$3:$B$1315, "&lt;=" &amp; $A114, DataRegularSeason20242025!$D$3:$D$1315, AC$1)+SUMIFS(DataRegularSeason20242025!$AB$3:$AB$1315,DataRegularSeason20242025!$B$3:$B$1315, "&lt;=" &amp; $A114, DataRegularSeason20242025!$E$3:$E$1315, AC$1)</f>
        <v>33</v>
      </c>
      <c r="AD114" s="2">
        <f>SUMIFS(DataRegularSeason20242025!$AA$3:$AA$1315,DataRegularSeason20242025!$B$3:$B$1315, "&lt;=" &amp; $A114, DataRegularSeason20242025!$D$3:$D$1315, AD$1)+SUMIFS(DataRegularSeason20242025!$AB$3:$AB$1315,DataRegularSeason20242025!$B$3:$B$1315, "&lt;=" &amp; $A114, DataRegularSeason20242025!$E$3:$E$1315, AD$1)</f>
        <v>37</v>
      </c>
      <c r="AE114" s="2">
        <f>SUMIFS(DataRegularSeason20242025!$AA$3:$AA$1315,DataRegularSeason20242025!$B$3:$B$1315, "&lt;=" &amp; $A114, DataRegularSeason20242025!$D$3:$D$1315, AE$1)+SUMIFS(DataRegularSeason20242025!$AB$3:$AB$1315,DataRegularSeason20242025!$B$3:$B$1315, "&lt;=" &amp; $A114, DataRegularSeason20242025!$E$3:$E$1315, AE$1)</f>
        <v>43</v>
      </c>
      <c r="AF114" s="2">
        <f>SUMIFS(DataRegularSeason20242025!$AA$3:$AA$1315,DataRegularSeason20242025!$B$3:$B$1315, "&lt;=" &amp; $A114, DataRegularSeason20242025!$D$3:$D$1315, AF$1)+SUMIFS(DataRegularSeason20242025!$AB$3:$AB$1315,DataRegularSeason20242025!$B$3:$B$1315, "&lt;=" &amp; $A114, DataRegularSeason20242025!$E$3:$E$1315, AF$1)</f>
        <v>45</v>
      </c>
      <c r="AG114" s="2">
        <f>SUMIFS(DataRegularSeason20242025!$AA$3:$AA$1315,DataRegularSeason20242025!$B$3:$B$1315, "&lt;=" &amp; $A114, DataRegularSeason20242025!$D$3:$D$1315, AG$1)+SUMIFS(DataRegularSeason20242025!$AB$3:$AB$1315,DataRegularSeason20242025!$B$3:$B$1315, "&lt;=" &amp; $A114, DataRegularSeason20242025!$E$3:$E$1315, AG$1)</f>
        <v>44</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26</v>
      </c>
      <c r="C115" s="2">
        <f>SUMIFS(DataRegularSeason20242025!$AA$3:$AA$1315,DataRegularSeason20242025!$B$3:$B$1315, "&lt;=" &amp; $A115, DataRegularSeason20242025!$D$3:$D$1315, C$1)+SUMIFS(DataRegularSeason20242025!$AB$3:$AB$1315,DataRegularSeason20242025!$B$3:$B$1315, "&lt;=" &amp; $A115, DataRegularSeason20242025!$E$3:$E$1315, C$1)</f>
        <v>35</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41</v>
      </c>
      <c r="F115" s="2">
        <f>SUMIFS(DataRegularSeason20242025!$AA$3:$AA$1315,DataRegularSeason20242025!$B$3:$B$1315, "&lt;=" &amp; $A115, DataRegularSeason20242025!$D$3:$D$1315, F$1)+SUMIFS(DataRegularSeason20242025!$AB$3:$AB$1315,DataRegularSeason20242025!$B$3:$B$1315, "&lt;=" &amp; $A115, DataRegularSeason20242025!$E$3:$E$1315, F$1)</f>
        <v>29</v>
      </c>
      <c r="G115" s="2">
        <f>SUMIFS(DataRegularSeason20242025!$AA$3:$AA$1315,DataRegularSeason20242025!$B$3:$B$1315, "&lt;=" &amp; $A115, DataRegularSeason20242025!$D$3:$D$1315, G$1)+SUMIFS(DataRegularSeason20242025!$AB$3:$AB$1315,DataRegularSeason20242025!$B$3:$B$1315, "&lt;=" &amp; $A115, DataRegularSeason20242025!$E$3:$E$1315, G$1)</f>
        <v>35</v>
      </c>
      <c r="H115" s="2">
        <f>SUMIFS(DataRegularSeason20242025!$AA$3:$AA$1315,DataRegularSeason20242025!$B$3:$B$1315, "&lt;=" &amp; $A115, DataRegularSeason20242025!$D$3:$D$1315, H$1)+SUMIFS(DataRegularSeason20242025!$AB$3:$AB$1315,DataRegularSeason20242025!$B$3:$B$1315, "&lt;=" &amp; $A115, DataRegularSeason20242025!$E$3:$E$1315, H$1)</f>
        <v>22</v>
      </c>
      <c r="I115" s="2">
        <f>SUMIFS(DataRegularSeason20242025!$AA$3:$AA$1315,DataRegularSeason20242025!$B$3:$B$1315, "&lt;=" &amp; $A115, DataRegularSeason20242025!$D$3:$D$1315, I$1)+SUMIFS(DataRegularSeason20242025!$AB$3:$AB$1315,DataRegularSeason20242025!$B$3:$B$1315, "&lt;=" &amp; $A115, DataRegularSeason20242025!$E$3:$E$1315, I$1)</f>
        <v>36</v>
      </c>
      <c r="J115" s="2">
        <f>SUMIFS(DataRegularSeason20242025!$AA$3:$AA$1315,DataRegularSeason20242025!$B$3:$B$1315, "&lt;=" &amp; $A115, DataRegularSeason20242025!$D$3:$D$1315, J$1)+SUMIFS(DataRegularSeason20242025!$AB$3:$AB$1315,DataRegularSeason20242025!$B$3:$B$1315, "&lt;=" &amp; $A115, DataRegularSeason20242025!$E$3:$E$1315, J$1)</f>
        <v>38</v>
      </c>
      <c r="K115" s="2">
        <f>SUMIFS(DataRegularSeason20242025!$AA$3:$AA$1315,DataRegularSeason20242025!$B$3:$B$1315, "&lt;=" &amp; $A115, DataRegularSeason20242025!$D$3:$D$1315, K$1)+SUMIFS(DataRegularSeason20242025!$AB$3:$AB$1315,DataRegularSeason20242025!$B$3:$B$1315, "&lt;=" &amp; $A115, DataRegularSeason20242025!$E$3:$E$1315, K$1)</f>
        <v>28</v>
      </c>
      <c r="L115" s="2">
        <f>SUMIFS(DataRegularSeason20242025!$AA$3:$AA$1315,DataRegularSeason20242025!$B$3:$B$1315, "&lt;=" &amp; $A115, DataRegularSeason20242025!$D$3:$D$1315, L$1)+SUMIFS(DataRegularSeason20242025!$AB$3:$AB$1315,DataRegularSeason20242025!$B$3:$B$1315, "&lt;=" &amp; $A115, DataRegularSeason20242025!$E$3:$E$1315, L$1)</f>
        <v>38</v>
      </c>
      <c r="M115" s="2">
        <f>SUMIFS(DataRegularSeason20242025!$AA$3:$AA$1315,DataRegularSeason20242025!$B$3:$B$1315, "&lt;=" &amp; $A115, DataRegularSeason20242025!$D$3:$D$1315, M$1)+SUMIFS(DataRegularSeason20242025!$AB$3:$AB$1315,DataRegularSeason20242025!$B$3:$B$1315, "&lt;=" &amp; $A115, DataRegularSeason20242025!$E$3:$E$1315, M$1)</f>
        <v>40</v>
      </c>
      <c r="N115" s="2">
        <f>SUMIFS(DataRegularSeason20242025!$AA$3:$AA$1315,DataRegularSeason20242025!$B$3:$B$1315, "&lt;=" &amp; $A115, DataRegularSeason20242025!$D$3:$D$1315, N$1)+SUMIFS(DataRegularSeason20242025!$AB$3:$AB$1315,DataRegularSeason20242025!$B$3:$B$1315, "&lt;=" &amp; $A115, DataRegularSeason20242025!$E$3:$E$1315, N$1)</f>
        <v>40</v>
      </c>
      <c r="O115" s="2">
        <f>SUMIFS(DataRegularSeason20242025!$AA$3:$AA$1315,DataRegularSeason20242025!$B$3:$B$1315, "&lt;=" &amp; $A115, DataRegularSeason20242025!$D$3:$D$1315, O$1)+SUMIFS(DataRegularSeason20242025!$AB$3:$AB$1315,DataRegularSeason20242025!$B$3:$B$1315, "&lt;=" &amp; $A115, DataRegularSeason20242025!$E$3:$E$1315, O$1)</f>
        <v>44</v>
      </c>
      <c r="P115" s="2">
        <f>SUMIFS(DataRegularSeason20242025!$AA$3:$AA$1315,DataRegularSeason20242025!$B$3:$B$1315, "&lt;=" &amp; $A115, DataRegularSeason20242025!$D$3:$D$1315, P$1)+SUMIFS(DataRegularSeason20242025!$AB$3:$AB$1315,DataRegularSeason20242025!$B$3:$B$1315, "&lt;=" &amp; $A115, DataRegularSeason20242025!$E$3:$E$1315, P$1)</f>
        <v>27</v>
      </c>
      <c r="Q115" s="2">
        <f>SUMIFS(DataRegularSeason20242025!$AA$3:$AA$1315,DataRegularSeason20242025!$B$3:$B$1315, "&lt;=" &amp; $A115, DataRegularSeason20242025!$D$3:$D$1315, Q$1)+SUMIFS(DataRegularSeason20242025!$AB$3:$AB$1315,DataRegularSeason20242025!$B$3:$B$1315, "&lt;=" &amp; $A115, DataRegularSeason20242025!$E$3:$E$1315, Q$1)</f>
        <v>45</v>
      </c>
      <c r="R115" s="2">
        <f>SUMIFS(DataRegularSeason20242025!$AA$3:$AA$1315,DataRegularSeason20242025!$B$3:$B$1315, "&lt;=" &amp; $A115, DataRegularSeason20242025!$D$3:$D$1315, R$1)+SUMIFS(DataRegularSeason20242025!$AB$3:$AB$1315,DataRegularSeason20242025!$B$3:$B$1315, "&lt;=" &amp; $A115, DataRegularSeason20242025!$E$3:$E$1315, R$1)</f>
        <v>22</v>
      </c>
      <c r="S115" s="2">
        <f>SUMIFS(DataRegularSeason20242025!$AA$3:$AA$1315,DataRegularSeason20242025!$B$3:$B$1315, "&lt;=" &amp; $A115, DataRegularSeason20242025!$D$3:$D$1315, S$1)+SUMIFS(DataRegularSeason20242025!$AB$3:$AB$1315,DataRegularSeason20242025!$B$3:$B$1315, "&lt;=" &amp; $A115, DataRegularSeason20242025!$E$3:$E$1315, S$1)</f>
        <v>31</v>
      </c>
      <c r="T115" s="2">
        <f>SUMIFS(DataRegularSeason20242025!$AA$3:$AA$1315,DataRegularSeason20242025!$B$3:$B$1315, "&lt;=" &amp; $A115, DataRegularSeason20242025!$D$3:$D$1315, T$1)+SUMIFS(DataRegularSeason20242025!$AB$3:$AB$1315,DataRegularSeason20242025!$B$3:$B$1315, "&lt;=" &amp; $A115, DataRegularSeason20242025!$E$3:$E$1315, T$1)</f>
        <v>31</v>
      </c>
      <c r="U115" s="2">
        <f>SUMIFS(DataRegularSeason20242025!$AA$3:$AA$1315,DataRegularSeason20242025!$B$3:$B$1315, "&lt;=" &amp; $A115, DataRegularSeason20242025!$D$3:$D$1315, U$1)+SUMIFS(DataRegularSeason20242025!$AB$3:$AB$1315,DataRegularSeason20242025!$B$3:$B$1315, "&lt;=" &amp; $A115, DataRegularSeason20242025!$E$3:$E$1315, U$1)</f>
        <v>34</v>
      </c>
      <c r="V115" s="2">
        <f>SUMIFS(DataRegularSeason20242025!$AA$3:$AA$1315,DataRegularSeason20242025!$B$3:$B$1315, "&lt;=" &amp; $A115, DataRegularSeason20242025!$D$3:$D$1315, V$1)+SUMIFS(DataRegularSeason20242025!$AB$3:$AB$1315,DataRegularSeason20242025!$B$3:$B$1315, "&lt;=" &amp; $A115, DataRegularSeason20242025!$E$3:$E$1315, V$1)</f>
        <v>32</v>
      </c>
      <c r="W115" s="2">
        <f>SUMIFS(DataRegularSeason20242025!$AA$3:$AA$1315,DataRegularSeason20242025!$B$3:$B$1315, "&lt;=" &amp; $A115, DataRegularSeason20242025!$D$3:$D$1315, W$1)+SUMIFS(DataRegularSeason20242025!$AB$3:$AB$1315,DataRegularSeason20242025!$B$3:$B$1315, "&lt;=" &amp; $A115, DataRegularSeason20242025!$E$3:$E$1315, W$1)</f>
        <v>33</v>
      </c>
      <c r="X115" s="2">
        <f>SUMIFS(DataRegularSeason20242025!$AA$3:$AA$1315,DataRegularSeason20242025!$B$3:$B$1315, "&lt;=" &amp; $A115, DataRegularSeason20242025!$D$3:$D$1315, X$1)+SUMIFS(DataRegularSeason20242025!$AB$3:$AB$1315,DataRegularSeason20242025!$B$3:$B$1315, "&lt;=" &amp; $A115, DataRegularSeason20242025!$E$3:$E$1315, X$1)</f>
        <v>32</v>
      </c>
      <c r="Y115" s="2">
        <f>SUMIFS(DataRegularSeason20242025!$AA$3:$AA$1315,DataRegularSeason20242025!$B$3:$B$1315, "&lt;=" &amp; $A115, DataRegularSeason20242025!$D$3:$D$1315, Y$1)+SUMIFS(DataRegularSeason20242025!$AB$3:$AB$1315,DataRegularSeason20242025!$B$3:$B$1315, "&lt;=" &amp; $A115, DataRegularSeason20242025!$E$3:$E$1315, Y$1)</f>
        <v>27</v>
      </c>
      <c r="Z115" s="2">
        <f>SUMIFS(DataRegularSeason20242025!$AA$3:$AA$1315,DataRegularSeason20242025!$B$3:$B$1315, "&lt;=" &amp; $A115, DataRegularSeason20242025!$D$3:$D$1315, Z$1)+SUMIFS(DataRegularSeason20242025!$AB$3:$AB$1315,DataRegularSeason20242025!$B$3:$B$1315, "&lt;=" &amp; $A115, DataRegularSeason20242025!$E$3:$E$1315, Z$1)</f>
        <v>33</v>
      </c>
      <c r="AA115" s="2">
        <f>SUMIFS(DataRegularSeason20242025!$AA$3:$AA$1315,DataRegularSeason20242025!$B$3:$B$1315, "&lt;=" &amp; $A115, DataRegularSeason20242025!$D$3:$D$1315, AA$1)+SUMIFS(DataRegularSeason20242025!$AB$3:$AB$1315,DataRegularSeason20242025!$B$3:$B$1315, "&lt;=" &amp; $A115, DataRegularSeason20242025!$E$3:$E$1315, AA$1)</f>
        <v>36</v>
      </c>
      <c r="AB115" s="2">
        <f>SUMIFS(DataRegularSeason20242025!$AA$3:$AA$1315,DataRegularSeason20242025!$B$3:$B$1315, "&lt;=" &amp; $A115, DataRegularSeason20242025!$D$3:$D$1315, AB$1)+SUMIFS(DataRegularSeason20242025!$AB$3:$AB$1315,DataRegularSeason20242025!$B$3:$B$1315, "&lt;=" &amp; $A115, DataRegularSeason20242025!$E$3:$E$1315, AB$1)</f>
        <v>40</v>
      </c>
      <c r="AC115" s="2">
        <f>SUMIFS(DataRegularSeason20242025!$AA$3:$AA$1315,DataRegularSeason20242025!$B$3:$B$1315, "&lt;=" &amp; $A115, DataRegularSeason20242025!$D$3:$D$1315, AC$1)+SUMIFS(DataRegularSeason20242025!$AB$3:$AB$1315,DataRegularSeason20242025!$B$3:$B$1315, "&lt;=" &amp; $A115, DataRegularSeason20242025!$E$3:$E$1315, AC$1)</f>
        <v>33</v>
      </c>
      <c r="AD115" s="2">
        <f>SUMIFS(DataRegularSeason20242025!$AA$3:$AA$1315,DataRegularSeason20242025!$B$3:$B$1315, "&lt;=" &amp; $A115, DataRegularSeason20242025!$D$3:$D$1315, AD$1)+SUMIFS(DataRegularSeason20242025!$AB$3:$AB$1315,DataRegularSeason20242025!$B$3:$B$1315, "&lt;=" &amp; $A115, DataRegularSeason20242025!$E$3:$E$1315, AD$1)</f>
        <v>37</v>
      </c>
      <c r="AE115" s="2">
        <f>SUMIFS(DataRegularSeason20242025!$AA$3:$AA$1315,DataRegularSeason20242025!$B$3:$B$1315, "&lt;=" &amp; $A115, DataRegularSeason20242025!$D$3:$D$1315, AE$1)+SUMIFS(DataRegularSeason20242025!$AB$3:$AB$1315,DataRegularSeason20242025!$B$3:$B$1315, "&lt;=" &amp; $A115, DataRegularSeason20242025!$E$3:$E$1315, AE$1)</f>
        <v>43</v>
      </c>
      <c r="AF115" s="2">
        <f>SUMIFS(DataRegularSeason20242025!$AA$3:$AA$1315,DataRegularSeason20242025!$B$3:$B$1315, "&lt;=" &amp; $A115, DataRegularSeason20242025!$D$3:$D$1315, AF$1)+SUMIFS(DataRegularSeason20242025!$AB$3:$AB$1315,DataRegularSeason20242025!$B$3:$B$1315, "&lt;=" &amp; $A115, DataRegularSeason20242025!$E$3:$E$1315, AF$1)</f>
        <v>45</v>
      </c>
      <c r="AG115" s="2">
        <f>SUMIFS(DataRegularSeason20242025!$AA$3:$AA$1315,DataRegularSeason20242025!$B$3:$B$1315, "&lt;=" &amp; $A115, DataRegularSeason20242025!$D$3:$D$1315, AG$1)+SUMIFS(DataRegularSeason20242025!$AB$3:$AB$1315,DataRegularSeason20242025!$B$3:$B$1315, "&lt;=" &amp; $A115, DataRegularSeason20242025!$E$3:$E$1315, AG$1)</f>
        <v>44</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26</v>
      </c>
      <c r="C116" s="2">
        <f>SUMIFS(DataRegularSeason20242025!$AA$3:$AA$1315,DataRegularSeason20242025!$B$3:$B$1315, "&lt;=" &amp; $A116, DataRegularSeason20242025!$D$3:$D$1315, C$1)+SUMIFS(DataRegularSeason20242025!$AB$3:$AB$1315,DataRegularSeason20242025!$B$3:$B$1315, "&lt;=" &amp; $A116, DataRegularSeason20242025!$E$3:$E$1315, C$1)</f>
        <v>35</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41</v>
      </c>
      <c r="F116" s="2">
        <f>SUMIFS(DataRegularSeason20242025!$AA$3:$AA$1315,DataRegularSeason20242025!$B$3:$B$1315, "&lt;=" &amp; $A116, DataRegularSeason20242025!$D$3:$D$1315, F$1)+SUMIFS(DataRegularSeason20242025!$AB$3:$AB$1315,DataRegularSeason20242025!$B$3:$B$1315, "&lt;=" &amp; $A116, DataRegularSeason20242025!$E$3:$E$1315, F$1)</f>
        <v>29</v>
      </c>
      <c r="G116" s="2">
        <f>SUMIFS(DataRegularSeason20242025!$AA$3:$AA$1315,DataRegularSeason20242025!$B$3:$B$1315, "&lt;=" &amp; $A116, DataRegularSeason20242025!$D$3:$D$1315, G$1)+SUMIFS(DataRegularSeason20242025!$AB$3:$AB$1315,DataRegularSeason20242025!$B$3:$B$1315, "&lt;=" &amp; $A116, DataRegularSeason20242025!$E$3:$E$1315, G$1)</f>
        <v>35</v>
      </c>
      <c r="H116" s="2">
        <f>SUMIFS(DataRegularSeason20242025!$AA$3:$AA$1315,DataRegularSeason20242025!$B$3:$B$1315, "&lt;=" &amp; $A116, DataRegularSeason20242025!$D$3:$D$1315, H$1)+SUMIFS(DataRegularSeason20242025!$AB$3:$AB$1315,DataRegularSeason20242025!$B$3:$B$1315, "&lt;=" &amp; $A116, DataRegularSeason20242025!$E$3:$E$1315, H$1)</f>
        <v>22</v>
      </c>
      <c r="I116" s="2">
        <f>SUMIFS(DataRegularSeason20242025!$AA$3:$AA$1315,DataRegularSeason20242025!$B$3:$B$1315, "&lt;=" &amp; $A116, DataRegularSeason20242025!$D$3:$D$1315, I$1)+SUMIFS(DataRegularSeason20242025!$AB$3:$AB$1315,DataRegularSeason20242025!$B$3:$B$1315, "&lt;=" &amp; $A116, DataRegularSeason20242025!$E$3:$E$1315, I$1)</f>
        <v>36</v>
      </c>
      <c r="J116" s="2">
        <f>SUMIFS(DataRegularSeason20242025!$AA$3:$AA$1315,DataRegularSeason20242025!$B$3:$B$1315, "&lt;=" &amp; $A116, DataRegularSeason20242025!$D$3:$D$1315, J$1)+SUMIFS(DataRegularSeason20242025!$AB$3:$AB$1315,DataRegularSeason20242025!$B$3:$B$1315, "&lt;=" &amp; $A116, DataRegularSeason20242025!$E$3:$E$1315, J$1)</f>
        <v>38</v>
      </c>
      <c r="K116" s="2">
        <f>SUMIFS(DataRegularSeason20242025!$AA$3:$AA$1315,DataRegularSeason20242025!$B$3:$B$1315, "&lt;=" &amp; $A116, DataRegularSeason20242025!$D$3:$D$1315, K$1)+SUMIFS(DataRegularSeason20242025!$AB$3:$AB$1315,DataRegularSeason20242025!$B$3:$B$1315, "&lt;=" &amp; $A116, DataRegularSeason20242025!$E$3:$E$1315, K$1)</f>
        <v>28</v>
      </c>
      <c r="L116" s="2">
        <f>SUMIFS(DataRegularSeason20242025!$AA$3:$AA$1315,DataRegularSeason20242025!$B$3:$B$1315, "&lt;=" &amp; $A116, DataRegularSeason20242025!$D$3:$D$1315, L$1)+SUMIFS(DataRegularSeason20242025!$AB$3:$AB$1315,DataRegularSeason20242025!$B$3:$B$1315, "&lt;=" &amp; $A116, DataRegularSeason20242025!$E$3:$E$1315, L$1)</f>
        <v>38</v>
      </c>
      <c r="M116" s="2">
        <f>SUMIFS(DataRegularSeason20242025!$AA$3:$AA$1315,DataRegularSeason20242025!$B$3:$B$1315, "&lt;=" &amp; $A116, DataRegularSeason20242025!$D$3:$D$1315, M$1)+SUMIFS(DataRegularSeason20242025!$AB$3:$AB$1315,DataRegularSeason20242025!$B$3:$B$1315, "&lt;=" &amp; $A116, DataRegularSeason20242025!$E$3:$E$1315, M$1)</f>
        <v>40</v>
      </c>
      <c r="N116" s="2">
        <f>SUMIFS(DataRegularSeason20242025!$AA$3:$AA$1315,DataRegularSeason20242025!$B$3:$B$1315, "&lt;=" &amp; $A116, DataRegularSeason20242025!$D$3:$D$1315, N$1)+SUMIFS(DataRegularSeason20242025!$AB$3:$AB$1315,DataRegularSeason20242025!$B$3:$B$1315, "&lt;=" &amp; $A116, DataRegularSeason20242025!$E$3:$E$1315, N$1)</f>
        <v>40</v>
      </c>
      <c r="O116" s="2">
        <f>SUMIFS(DataRegularSeason20242025!$AA$3:$AA$1315,DataRegularSeason20242025!$B$3:$B$1315, "&lt;=" &amp; $A116, DataRegularSeason20242025!$D$3:$D$1315, O$1)+SUMIFS(DataRegularSeason20242025!$AB$3:$AB$1315,DataRegularSeason20242025!$B$3:$B$1315, "&lt;=" &amp; $A116, DataRegularSeason20242025!$E$3:$E$1315, O$1)</f>
        <v>44</v>
      </c>
      <c r="P116" s="2">
        <f>SUMIFS(DataRegularSeason20242025!$AA$3:$AA$1315,DataRegularSeason20242025!$B$3:$B$1315, "&lt;=" &amp; $A116, DataRegularSeason20242025!$D$3:$D$1315, P$1)+SUMIFS(DataRegularSeason20242025!$AB$3:$AB$1315,DataRegularSeason20242025!$B$3:$B$1315, "&lt;=" &amp; $A116, DataRegularSeason20242025!$E$3:$E$1315, P$1)</f>
        <v>27</v>
      </c>
      <c r="Q116" s="2">
        <f>SUMIFS(DataRegularSeason20242025!$AA$3:$AA$1315,DataRegularSeason20242025!$B$3:$B$1315, "&lt;=" &amp; $A116, DataRegularSeason20242025!$D$3:$D$1315, Q$1)+SUMIFS(DataRegularSeason20242025!$AB$3:$AB$1315,DataRegularSeason20242025!$B$3:$B$1315, "&lt;=" &amp; $A116, DataRegularSeason20242025!$E$3:$E$1315, Q$1)</f>
        <v>45</v>
      </c>
      <c r="R116" s="2">
        <f>SUMIFS(DataRegularSeason20242025!$AA$3:$AA$1315,DataRegularSeason20242025!$B$3:$B$1315, "&lt;=" &amp; $A116, DataRegularSeason20242025!$D$3:$D$1315, R$1)+SUMIFS(DataRegularSeason20242025!$AB$3:$AB$1315,DataRegularSeason20242025!$B$3:$B$1315, "&lt;=" &amp; $A116, DataRegularSeason20242025!$E$3:$E$1315, R$1)</f>
        <v>22</v>
      </c>
      <c r="S116" s="2">
        <f>SUMIFS(DataRegularSeason20242025!$AA$3:$AA$1315,DataRegularSeason20242025!$B$3:$B$1315, "&lt;=" &amp; $A116, DataRegularSeason20242025!$D$3:$D$1315, S$1)+SUMIFS(DataRegularSeason20242025!$AB$3:$AB$1315,DataRegularSeason20242025!$B$3:$B$1315, "&lt;=" &amp; $A116, DataRegularSeason20242025!$E$3:$E$1315, S$1)</f>
        <v>31</v>
      </c>
      <c r="T116" s="2">
        <f>SUMIFS(DataRegularSeason20242025!$AA$3:$AA$1315,DataRegularSeason20242025!$B$3:$B$1315, "&lt;=" &amp; $A116, DataRegularSeason20242025!$D$3:$D$1315, T$1)+SUMIFS(DataRegularSeason20242025!$AB$3:$AB$1315,DataRegularSeason20242025!$B$3:$B$1315, "&lt;=" &amp; $A116, DataRegularSeason20242025!$E$3:$E$1315, T$1)</f>
        <v>31</v>
      </c>
      <c r="U116" s="2">
        <f>SUMIFS(DataRegularSeason20242025!$AA$3:$AA$1315,DataRegularSeason20242025!$B$3:$B$1315, "&lt;=" &amp; $A116, DataRegularSeason20242025!$D$3:$D$1315, U$1)+SUMIFS(DataRegularSeason20242025!$AB$3:$AB$1315,DataRegularSeason20242025!$B$3:$B$1315, "&lt;=" &amp; $A116, DataRegularSeason20242025!$E$3:$E$1315, U$1)</f>
        <v>34</v>
      </c>
      <c r="V116" s="2">
        <f>SUMIFS(DataRegularSeason20242025!$AA$3:$AA$1315,DataRegularSeason20242025!$B$3:$B$1315, "&lt;=" &amp; $A116, DataRegularSeason20242025!$D$3:$D$1315, V$1)+SUMIFS(DataRegularSeason20242025!$AB$3:$AB$1315,DataRegularSeason20242025!$B$3:$B$1315, "&lt;=" &amp; $A116, DataRegularSeason20242025!$E$3:$E$1315, V$1)</f>
        <v>32</v>
      </c>
      <c r="W116" s="2">
        <f>SUMIFS(DataRegularSeason20242025!$AA$3:$AA$1315,DataRegularSeason20242025!$B$3:$B$1315, "&lt;=" &amp; $A116, DataRegularSeason20242025!$D$3:$D$1315, W$1)+SUMIFS(DataRegularSeason20242025!$AB$3:$AB$1315,DataRegularSeason20242025!$B$3:$B$1315, "&lt;=" &amp; $A116, DataRegularSeason20242025!$E$3:$E$1315, W$1)</f>
        <v>33</v>
      </c>
      <c r="X116" s="2">
        <f>SUMIFS(DataRegularSeason20242025!$AA$3:$AA$1315,DataRegularSeason20242025!$B$3:$B$1315, "&lt;=" &amp; $A116, DataRegularSeason20242025!$D$3:$D$1315, X$1)+SUMIFS(DataRegularSeason20242025!$AB$3:$AB$1315,DataRegularSeason20242025!$B$3:$B$1315, "&lt;=" &amp; $A116, DataRegularSeason20242025!$E$3:$E$1315, X$1)</f>
        <v>32</v>
      </c>
      <c r="Y116" s="2">
        <f>SUMIFS(DataRegularSeason20242025!$AA$3:$AA$1315,DataRegularSeason20242025!$B$3:$B$1315, "&lt;=" &amp; $A116, DataRegularSeason20242025!$D$3:$D$1315, Y$1)+SUMIFS(DataRegularSeason20242025!$AB$3:$AB$1315,DataRegularSeason20242025!$B$3:$B$1315, "&lt;=" &amp; $A116, DataRegularSeason20242025!$E$3:$E$1315, Y$1)</f>
        <v>27</v>
      </c>
      <c r="Z116" s="2">
        <f>SUMIFS(DataRegularSeason20242025!$AA$3:$AA$1315,DataRegularSeason20242025!$B$3:$B$1315, "&lt;=" &amp; $A116, DataRegularSeason20242025!$D$3:$D$1315, Z$1)+SUMIFS(DataRegularSeason20242025!$AB$3:$AB$1315,DataRegularSeason20242025!$B$3:$B$1315, "&lt;=" &amp; $A116, DataRegularSeason20242025!$E$3:$E$1315, Z$1)</f>
        <v>33</v>
      </c>
      <c r="AA116" s="2">
        <f>SUMIFS(DataRegularSeason20242025!$AA$3:$AA$1315,DataRegularSeason20242025!$B$3:$B$1315, "&lt;=" &amp; $A116, DataRegularSeason20242025!$D$3:$D$1315, AA$1)+SUMIFS(DataRegularSeason20242025!$AB$3:$AB$1315,DataRegularSeason20242025!$B$3:$B$1315, "&lt;=" &amp; $A116, DataRegularSeason20242025!$E$3:$E$1315, AA$1)</f>
        <v>36</v>
      </c>
      <c r="AB116" s="2">
        <f>SUMIFS(DataRegularSeason20242025!$AA$3:$AA$1315,DataRegularSeason20242025!$B$3:$B$1315, "&lt;=" &amp; $A116, DataRegularSeason20242025!$D$3:$D$1315, AB$1)+SUMIFS(DataRegularSeason20242025!$AB$3:$AB$1315,DataRegularSeason20242025!$B$3:$B$1315, "&lt;=" &amp; $A116, DataRegularSeason20242025!$E$3:$E$1315, AB$1)</f>
        <v>40</v>
      </c>
      <c r="AC116" s="2">
        <f>SUMIFS(DataRegularSeason20242025!$AA$3:$AA$1315,DataRegularSeason20242025!$B$3:$B$1315, "&lt;=" &amp; $A116, DataRegularSeason20242025!$D$3:$D$1315, AC$1)+SUMIFS(DataRegularSeason20242025!$AB$3:$AB$1315,DataRegularSeason20242025!$B$3:$B$1315, "&lt;=" &amp; $A116, DataRegularSeason20242025!$E$3:$E$1315, AC$1)</f>
        <v>33</v>
      </c>
      <c r="AD116" s="2">
        <f>SUMIFS(DataRegularSeason20242025!$AA$3:$AA$1315,DataRegularSeason20242025!$B$3:$B$1315, "&lt;=" &amp; $A116, DataRegularSeason20242025!$D$3:$D$1315, AD$1)+SUMIFS(DataRegularSeason20242025!$AB$3:$AB$1315,DataRegularSeason20242025!$B$3:$B$1315, "&lt;=" &amp; $A116, DataRegularSeason20242025!$E$3:$E$1315, AD$1)</f>
        <v>37</v>
      </c>
      <c r="AE116" s="2">
        <f>SUMIFS(DataRegularSeason20242025!$AA$3:$AA$1315,DataRegularSeason20242025!$B$3:$B$1315, "&lt;=" &amp; $A116, DataRegularSeason20242025!$D$3:$D$1315, AE$1)+SUMIFS(DataRegularSeason20242025!$AB$3:$AB$1315,DataRegularSeason20242025!$B$3:$B$1315, "&lt;=" &amp; $A116, DataRegularSeason20242025!$E$3:$E$1315, AE$1)</f>
        <v>43</v>
      </c>
      <c r="AF116" s="2">
        <f>SUMIFS(DataRegularSeason20242025!$AA$3:$AA$1315,DataRegularSeason20242025!$B$3:$B$1315, "&lt;=" &amp; $A116, DataRegularSeason20242025!$D$3:$D$1315, AF$1)+SUMIFS(DataRegularSeason20242025!$AB$3:$AB$1315,DataRegularSeason20242025!$B$3:$B$1315, "&lt;=" &amp; $A116, DataRegularSeason20242025!$E$3:$E$1315, AF$1)</f>
        <v>45</v>
      </c>
      <c r="AG116" s="2">
        <f>SUMIFS(DataRegularSeason20242025!$AA$3:$AA$1315,DataRegularSeason20242025!$B$3:$B$1315, "&lt;=" &amp; $A116, DataRegularSeason20242025!$D$3:$D$1315, AG$1)+SUMIFS(DataRegularSeason20242025!$AB$3:$AB$1315,DataRegularSeason20242025!$B$3:$B$1315, "&lt;=" &amp; $A116, DataRegularSeason20242025!$E$3:$E$1315, AG$1)</f>
        <v>44</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26</v>
      </c>
      <c r="C117" s="2">
        <f>SUMIFS(DataRegularSeason20242025!$AA$3:$AA$1315,DataRegularSeason20242025!$B$3:$B$1315, "&lt;=" &amp; $A117, DataRegularSeason20242025!$D$3:$D$1315, C$1)+SUMIFS(DataRegularSeason20242025!$AB$3:$AB$1315,DataRegularSeason20242025!$B$3:$B$1315, "&lt;=" &amp; $A117, DataRegularSeason20242025!$E$3:$E$1315, C$1)</f>
        <v>35</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41</v>
      </c>
      <c r="F117" s="2">
        <f>SUMIFS(DataRegularSeason20242025!$AA$3:$AA$1315,DataRegularSeason20242025!$B$3:$B$1315, "&lt;=" &amp; $A117, DataRegularSeason20242025!$D$3:$D$1315, F$1)+SUMIFS(DataRegularSeason20242025!$AB$3:$AB$1315,DataRegularSeason20242025!$B$3:$B$1315, "&lt;=" &amp; $A117, DataRegularSeason20242025!$E$3:$E$1315, F$1)</f>
        <v>29</v>
      </c>
      <c r="G117" s="2">
        <f>SUMIFS(DataRegularSeason20242025!$AA$3:$AA$1315,DataRegularSeason20242025!$B$3:$B$1315, "&lt;=" &amp; $A117, DataRegularSeason20242025!$D$3:$D$1315, G$1)+SUMIFS(DataRegularSeason20242025!$AB$3:$AB$1315,DataRegularSeason20242025!$B$3:$B$1315, "&lt;=" &amp; $A117, DataRegularSeason20242025!$E$3:$E$1315, G$1)</f>
        <v>35</v>
      </c>
      <c r="H117" s="2">
        <f>SUMIFS(DataRegularSeason20242025!$AA$3:$AA$1315,DataRegularSeason20242025!$B$3:$B$1315, "&lt;=" &amp; $A117, DataRegularSeason20242025!$D$3:$D$1315, H$1)+SUMIFS(DataRegularSeason20242025!$AB$3:$AB$1315,DataRegularSeason20242025!$B$3:$B$1315, "&lt;=" &amp; $A117, DataRegularSeason20242025!$E$3:$E$1315, H$1)</f>
        <v>22</v>
      </c>
      <c r="I117" s="2">
        <f>SUMIFS(DataRegularSeason20242025!$AA$3:$AA$1315,DataRegularSeason20242025!$B$3:$B$1315, "&lt;=" &amp; $A117, DataRegularSeason20242025!$D$3:$D$1315, I$1)+SUMIFS(DataRegularSeason20242025!$AB$3:$AB$1315,DataRegularSeason20242025!$B$3:$B$1315, "&lt;=" &amp; $A117, DataRegularSeason20242025!$E$3:$E$1315, I$1)</f>
        <v>36</v>
      </c>
      <c r="J117" s="2">
        <f>SUMIFS(DataRegularSeason20242025!$AA$3:$AA$1315,DataRegularSeason20242025!$B$3:$B$1315, "&lt;=" &amp; $A117, DataRegularSeason20242025!$D$3:$D$1315, J$1)+SUMIFS(DataRegularSeason20242025!$AB$3:$AB$1315,DataRegularSeason20242025!$B$3:$B$1315, "&lt;=" &amp; $A117, DataRegularSeason20242025!$E$3:$E$1315, J$1)</f>
        <v>38</v>
      </c>
      <c r="K117" s="2">
        <f>SUMIFS(DataRegularSeason20242025!$AA$3:$AA$1315,DataRegularSeason20242025!$B$3:$B$1315, "&lt;=" &amp; $A117, DataRegularSeason20242025!$D$3:$D$1315, K$1)+SUMIFS(DataRegularSeason20242025!$AB$3:$AB$1315,DataRegularSeason20242025!$B$3:$B$1315, "&lt;=" &amp; $A117, DataRegularSeason20242025!$E$3:$E$1315, K$1)</f>
        <v>28</v>
      </c>
      <c r="L117" s="2">
        <f>SUMIFS(DataRegularSeason20242025!$AA$3:$AA$1315,DataRegularSeason20242025!$B$3:$B$1315, "&lt;=" &amp; $A117, DataRegularSeason20242025!$D$3:$D$1315, L$1)+SUMIFS(DataRegularSeason20242025!$AB$3:$AB$1315,DataRegularSeason20242025!$B$3:$B$1315, "&lt;=" &amp; $A117, DataRegularSeason20242025!$E$3:$E$1315, L$1)</f>
        <v>38</v>
      </c>
      <c r="M117" s="2">
        <f>SUMIFS(DataRegularSeason20242025!$AA$3:$AA$1315,DataRegularSeason20242025!$B$3:$B$1315, "&lt;=" &amp; $A117, DataRegularSeason20242025!$D$3:$D$1315, M$1)+SUMIFS(DataRegularSeason20242025!$AB$3:$AB$1315,DataRegularSeason20242025!$B$3:$B$1315, "&lt;=" &amp; $A117, DataRegularSeason20242025!$E$3:$E$1315, M$1)</f>
        <v>40</v>
      </c>
      <c r="N117" s="2">
        <f>SUMIFS(DataRegularSeason20242025!$AA$3:$AA$1315,DataRegularSeason20242025!$B$3:$B$1315, "&lt;=" &amp; $A117, DataRegularSeason20242025!$D$3:$D$1315, N$1)+SUMIFS(DataRegularSeason20242025!$AB$3:$AB$1315,DataRegularSeason20242025!$B$3:$B$1315, "&lt;=" &amp; $A117, DataRegularSeason20242025!$E$3:$E$1315, N$1)</f>
        <v>40</v>
      </c>
      <c r="O117" s="2">
        <f>SUMIFS(DataRegularSeason20242025!$AA$3:$AA$1315,DataRegularSeason20242025!$B$3:$B$1315, "&lt;=" &amp; $A117, DataRegularSeason20242025!$D$3:$D$1315, O$1)+SUMIFS(DataRegularSeason20242025!$AB$3:$AB$1315,DataRegularSeason20242025!$B$3:$B$1315, "&lt;=" &amp; $A117, DataRegularSeason20242025!$E$3:$E$1315, O$1)</f>
        <v>44</v>
      </c>
      <c r="P117" s="2">
        <f>SUMIFS(DataRegularSeason20242025!$AA$3:$AA$1315,DataRegularSeason20242025!$B$3:$B$1315, "&lt;=" &amp; $A117, DataRegularSeason20242025!$D$3:$D$1315, P$1)+SUMIFS(DataRegularSeason20242025!$AB$3:$AB$1315,DataRegularSeason20242025!$B$3:$B$1315, "&lt;=" &amp; $A117, DataRegularSeason20242025!$E$3:$E$1315, P$1)</f>
        <v>27</v>
      </c>
      <c r="Q117" s="2">
        <f>SUMIFS(DataRegularSeason20242025!$AA$3:$AA$1315,DataRegularSeason20242025!$B$3:$B$1315, "&lt;=" &amp; $A117, DataRegularSeason20242025!$D$3:$D$1315, Q$1)+SUMIFS(DataRegularSeason20242025!$AB$3:$AB$1315,DataRegularSeason20242025!$B$3:$B$1315, "&lt;=" &amp; $A117, DataRegularSeason20242025!$E$3:$E$1315, Q$1)</f>
        <v>45</v>
      </c>
      <c r="R117" s="2">
        <f>SUMIFS(DataRegularSeason20242025!$AA$3:$AA$1315,DataRegularSeason20242025!$B$3:$B$1315, "&lt;=" &amp; $A117, DataRegularSeason20242025!$D$3:$D$1315, R$1)+SUMIFS(DataRegularSeason20242025!$AB$3:$AB$1315,DataRegularSeason20242025!$B$3:$B$1315, "&lt;=" &amp; $A117, DataRegularSeason20242025!$E$3:$E$1315, R$1)</f>
        <v>22</v>
      </c>
      <c r="S117" s="2">
        <f>SUMIFS(DataRegularSeason20242025!$AA$3:$AA$1315,DataRegularSeason20242025!$B$3:$B$1315, "&lt;=" &amp; $A117, DataRegularSeason20242025!$D$3:$D$1315, S$1)+SUMIFS(DataRegularSeason20242025!$AB$3:$AB$1315,DataRegularSeason20242025!$B$3:$B$1315, "&lt;=" &amp; $A117, DataRegularSeason20242025!$E$3:$E$1315, S$1)</f>
        <v>31</v>
      </c>
      <c r="T117" s="2">
        <f>SUMIFS(DataRegularSeason20242025!$AA$3:$AA$1315,DataRegularSeason20242025!$B$3:$B$1315, "&lt;=" &amp; $A117, DataRegularSeason20242025!$D$3:$D$1315, T$1)+SUMIFS(DataRegularSeason20242025!$AB$3:$AB$1315,DataRegularSeason20242025!$B$3:$B$1315, "&lt;=" &amp; $A117, DataRegularSeason20242025!$E$3:$E$1315, T$1)</f>
        <v>31</v>
      </c>
      <c r="U117" s="2">
        <f>SUMIFS(DataRegularSeason20242025!$AA$3:$AA$1315,DataRegularSeason20242025!$B$3:$B$1315, "&lt;=" &amp; $A117, DataRegularSeason20242025!$D$3:$D$1315, U$1)+SUMIFS(DataRegularSeason20242025!$AB$3:$AB$1315,DataRegularSeason20242025!$B$3:$B$1315, "&lt;=" &amp; $A117, DataRegularSeason20242025!$E$3:$E$1315, U$1)</f>
        <v>34</v>
      </c>
      <c r="V117" s="2">
        <f>SUMIFS(DataRegularSeason20242025!$AA$3:$AA$1315,DataRegularSeason20242025!$B$3:$B$1315, "&lt;=" &amp; $A117, DataRegularSeason20242025!$D$3:$D$1315, V$1)+SUMIFS(DataRegularSeason20242025!$AB$3:$AB$1315,DataRegularSeason20242025!$B$3:$B$1315, "&lt;=" &amp; $A117, DataRegularSeason20242025!$E$3:$E$1315, V$1)</f>
        <v>32</v>
      </c>
      <c r="W117" s="2">
        <f>SUMIFS(DataRegularSeason20242025!$AA$3:$AA$1315,DataRegularSeason20242025!$B$3:$B$1315, "&lt;=" &amp; $A117, DataRegularSeason20242025!$D$3:$D$1315, W$1)+SUMIFS(DataRegularSeason20242025!$AB$3:$AB$1315,DataRegularSeason20242025!$B$3:$B$1315, "&lt;=" &amp; $A117, DataRegularSeason20242025!$E$3:$E$1315, W$1)</f>
        <v>33</v>
      </c>
      <c r="X117" s="2">
        <f>SUMIFS(DataRegularSeason20242025!$AA$3:$AA$1315,DataRegularSeason20242025!$B$3:$B$1315, "&lt;=" &amp; $A117, DataRegularSeason20242025!$D$3:$D$1315, X$1)+SUMIFS(DataRegularSeason20242025!$AB$3:$AB$1315,DataRegularSeason20242025!$B$3:$B$1315, "&lt;=" &amp; $A117, DataRegularSeason20242025!$E$3:$E$1315, X$1)</f>
        <v>32</v>
      </c>
      <c r="Y117" s="2">
        <f>SUMIFS(DataRegularSeason20242025!$AA$3:$AA$1315,DataRegularSeason20242025!$B$3:$B$1315, "&lt;=" &amp; $A117, DataRegularSeason20242025!$D$3:$D$1315, Y$1)+SUMIFS(DataRegularSeason20242025!$AB$3:$AB$1315,DataRegularSeason20242025!$B$3:$B$1315, "&lt;=" &amp; $A117, DataRegularSeason20242025!$E$3:$E$1315, Y$1)</f>
        <v>27</v>
      </c>
      <c r="Z117" s="2">
        <f>SUMIFS(DataRegularSeason20242025!$AA$3:$AA$1315,DataRegularSeason20242025!$B$3:$B$1315, "&lt;=" &amp; $A117, DataRegularSeason20242025!$D$3:$D$1315, Z$1)+SUMIFS(DataRegularSeason20242025!$AB$3:$AB$1315,DataRegularSeason20242025!$B$3:$B$1315, "&lt;=" &amp; $A117, DataRegularSeason20242025!$E$3:$E$1315, Z$1)</f>
        <v>33</v>
      </c>
      <c r="AA117" s="2">
        <f>SUMIFS(DataRegularSeason20242025!$AA$3:$AA$1315,DataRegularSeason20242025!$B$3:$B$1315, "&lt;=" &amp; $A117, DataRegularSeason20242025!$D$3:$D$1315, AA$1)+SUMIFS(DataRegularSeason20242025!$AB$3:$AB$1315,DataRegularSeason20242025!$B$3:$B$1315, "&lt;=" &amp; $A117, DataRegularSeason20242025!$E$3:$E$1315, AA$1)</f>
        <v>36</v>
      </c>
      <c r="AB117" s="2">
        <f>SUMIFS(DataRegularSeason20242025!$AA$3:$AA$1315,DataRegularSeason20242025!$B$3:$B$1315, "&lt;=" &amp; $A117, DataRegularSeason20242025!$D$3:$D$1315, AB$1)+SUMIFS(DataRegularSeason20242025!$AB$3:$AB$1315,DataRegularSeason20242025!$B$3:$B$1315, "&lt;=" &amp; $A117, DataRegularSeason20242025!$E$3:$E$1315, AB$1)</f>
        <v>40</v>
      </c>
      <c r="AC117" s="2">
        <f>SUMIFS(DataRegularSeason20242025!$AA$3:$AA$1315,DataRegularSeason20242025!$B$3:$B$1315, "&lt;=" &amp; $A117, DataRegularSeason20242025!$D$3:$D$1315, AC$1)+SUMIFS(DataRegularSeason20242025!$AB$3:$AB$1315,DataRegularSeason20242025!$B$3:$B$1315, "&lt;=" &amp; $A117, DataRegularSeason20242025!$E$3:$E$1315, AC$1)</f>
        <v>33</v>
      </c>
      <c r="AD117" s="2">
        <f>SUMIFS(DataRegularSeason20242025!$AA$3:$AA$1315,DataRegularSeason20242025!$B$3:$B$1315, "&lt;=" &amp; $A117, DataRegularSeason20242025!$D$3:$D$1315, AD$1)+SUMIFS(DataRegularSeason20242025!$AB$3:$AB$1315,DataRegularSeason20242025!$B$3:$B$1315, "&lt;=" &amp; $A117, DataRegularSeason20242025!$E$3:$E$1315, AD$1)</f>
        <v>37</v>
      </c>
      <c r="AE117" s="2">
        <f>SUMIFS(DataRegularSeason20242025!$AA$3:$AA$1315,DataRegularSeason20242025!$B$3:$B$1315, "&lt;=" &amp; $A117, DataRegularSeason20242025!$D$3:$D$1315, AE$1)+SUMIFS(DataRegularSeason20242025!$AB$3:$AB$1315,DataRegularSeason20242025!$B$3:$B$1315, "&lt;=" &amp; $A117, DataRegularSeason20242025!$E$3:$E$1315, AE$1)</f>
        <v>43</v>
      </c>
      <c r="AF117" s="2">
        <f>SUMIFS(DataRegularSeason20242025!$AA$3:$AA$1315,DataRegularSeason20242025!$B$3:$B$1315, "&lt;=" &amp; $A117, DataRegularSeason20242025!$D$3:$D$1315, AF$1)+SUMIFS(DataRegularSeason20242025!$AB$3:$AB$1315,DataRegularSeason20242025!$B$3:$B$1315, "&lt;=" &amp; $A117, DataRegularSeason20242025!$E$3:$E$1315, AF$1)</f>
        <v>45</v>
      </c>
      <c r="AG117" s="2">
        <f>SUMIFS(DataRegularSeason20242025!$AA$3:$AA$1315,DataRegularSeason20242025!$B$3:$B$1315, "&lt;=" &amp; $A117, DataRegularSeason20242025!$D$3:$D$1315, AG$1)+SUMIFS(DataRegularSeason20242025!$AB$3:$AB$1315,DataRegularSeason20242025!$B$3:$B$1315, "&lt;=" &amp; $A117, DataRegularSeason20242025!$E$3:$E$1315, AG$1)</f>
        <v>44</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26</v>
      </c>
      <c r="C118" s="2">
        <f>SUMIFS(DataRegularSeason20242025!$AA$3:$AA$1315,DataRegularSeason20242025!$B$3:$B$1315, "&lt;=" &amp; $A118, DataRegularSeason20242025!$D$3:$D$1315, C$1)+SUMIFS(DataRegularSeason20242025!$AB$3:$AB$1315,DataRegularSeason20242025!$B$3:$B$1315, "&lt;=" &amp; $A118, DataRegularSeason20242025!$E$3:$E$1315, C$1)</f>
        <v>35</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41</v>
      </c>
      <c r="F118" s="2">
        <f>SUMIFS(DataRegularSeason20242025!$AA$3:$AA$1315,DataRegularSeason20242025!$B$3:$B$1315, "&lt;=" &amp; $A118, DataRegularSeason20242025!$D$3:$D$1315, F$1)+SUMIFS(DataRegularSeason20242025!$AB$3:$AB$1315,DataRegularSeason20242025!$B$3:$B$1315, "&lt;=" &amp; $A118, DataRegularSeason20242025!$E$3:$E$1315, F$1)</f>
        <v>29</v>
      </c>
      <c r="G118" s="2">
        <f>SUMIFS(DataRegularSeason20242025!$AA$3:$AA$1315,DataRegularSeason20242025!$B$3:$B$1315, "&lt;=" &amp; $A118, DataRegularSeason20242025!$D$3:$D$1315, G$1)+SUMIFS(DataRegularSeason20242025!$AB$3:$AB$1315,DataRegularSeason20242025!$B$3:$B$1315, "&lt;=" &amp; $A118, DataRegularSeason20242025!$E$3:$E$1315, G$1)</f>
        <v>35</v>
      </c>
      <c r="H118" s="2">
        <f>SUMIFS(DataRegularSeason20242025!$AA$3:$AA$1315,DataRegularSeason20242025!$B$3:$B$1315, "&lt;=" &amp; $A118, DataRegularSeason20242025!$D$3:$D$1315, H$1)+SUMIFS(DataRegularSeason20242025!$AB$3:$AB$1315,DataRegularSeason20242025!$B$3:$B$1315, "&lt;=" &amp; $A118, DataRegularSeason20242025!$E$3:$E$1315, H$1)</f>
        <v>22</v>
      </c>
      <c r="I118" s="2">
        <f>SUMIFS(DataRegularSeason20242025!$AA$3:$AA$1315,DataRegularSeason20242025!$B$3:$B$1315, "&lt;=" &amp; $A118, DataRegularSeason20242025!$D$3:$D$1315, I$1)+SUMIFS(DataRegularSeason20242025!$AB$3:$AB$1315,DataRegularSeason20242025!$B$3:$B$1315, "&lt;=" &amp; $A118, DataRegularSeason20242025!$E$3:$E$1315, I$1)</f>
        <v>36</v>
      </c>
      <c r="J118" s="2">
        <f>SUMIFS(DataRegularSeason20242025!$AA$3:$AA$1315,DataRegularSeason20242025!$B$3:$B$1315, "&lt;=" &amp; $A118, DataRegularSeason20242025!$D$3:$D$1315, J$1)+SUMIFS(DataRegularSeason20242025!$AB$3:$AB$1315,DataRegularSeason20242025!$B$3:$B$1315, "&lt;=" &amp; $A118, DataRegularSeason20242025!$E$3:$E$1315, J$1)</f>
        <v>38</v>
      </c>
      <c r="K118" s="2">
        <f>SUMIFS(DataRegularSeason20242025!$AA$3:$AA$1315,DataRegularSeason20242025!$B$3:$B$1315, "&lt;=" &amp; $A118, DataRegularSeason20242025!$D$3:$D$1315, K$1)+SUMIFS(DataRegularSeason20242025!$AB$3:$AB$1315,DataRegularSeason20242025!$B$3:$B$1315, "&lt;=" &amp; $A118, DataRegularSeason20242025!$E$3:$E$1315, K$1)</f>
        <v>28</v>
      </c>
      <c r="L118" s="2">
        <f>SUMIFS(DataRegularSeason20242025!$AA$3:$AA$1315,DataRegularSeason20242025!$B$3:$B$1315, "&lt;=" &amp; $A118, DataRegularSeason20242025!$D$3:$D$1315, L$1)+SUMIFS(DataRegularSeason20242025!$AB$3:$AB$1315,DataRegularSeason20242025!$B$3:$B$1315, "&lt;=" &amp; $A118, DataRegularSeason20242025!$E$3:$E$1315, L$1)</f>
        <v>38</v>
      </c>
      <c r="M118" s="2">
        <f>SUMIFS(DataRegularSeason20242025!$AA$3:$AA$1315,DataRegularSeason20242025!$B$3:$B$1315, "&lt;=" &amp; $A118, DataRegularSeason20242025!$D$3:$D$1315, M$1)+SUMIFS(DataRegularSeason20242025!$AB$3:$AB$1315,DataRegularSeason20242025!$B$3:$B$1315, "&lt;=" &amp; $A118, DataRegularSeason20242025!$E$3:$E$1315, M$1)</f>
        <v>40</v>
      </c>
      <c r="N118" s="2">
        <f>SUMIFS(DataRegularSeason20242025!$AA$3:$AA$1315,DataRegularSeason20242025!$B$3:$B$1315, "&lt;=" &amp; $A118, DataRegularSeason20242025!$D$3:$D$1315, N$1)+SUMIFS(DataRegularSeason20242025!$AB$3:$AB$1315,DataRegularSeason20242025!$B$3:$B$1315, "&lt;=" &amp; $A118, DataRegularSeason20242025!$E$3:$E$1315, N$1)</f>
        <v>40</v>
      </c>
      <c r="O118" s="2">
        <f>SUMIFS(DataRegularSeason20242025!$AA$3:$AA$1315,DataRegularSeason20242025!$B$3:$B$1315, "&lt;=" &amp; $A118, DataRegularSeason20242025!$D$3:$D$1315, O$1)+SUMIFS(DataRegularSeason20242025!$AB$3:$AB$1315,DataRegularSeason20242025!$B$3:$B$1315, "&lt;=" &amp; $A118, DataRegularSeason20242025!$E$3:$E$1315, O$1)</f>
        <v>44</v>
      </c>
      <c r="P118" s="2">
        <f>SUMIFS(DataRegularSeason20242025!$AA$3:$AA$1315,DataRegularSeason20242025!$B$3:$B$1315, "&lt;=" &amp; $A118, DataRegularSeason20242025!$D$3:$D$1315, P$1)+SUMIFS(DataRegularSeason20242025!$AB$3:$AB$1315,DataRegularSeason20242025!$B$3:$B$1315, "&lt;=" &amp; $A118, DataRegularSeason20242025!$E$3:$E$1315, P$1)</f>
        <v>27</v>
      </c>
      <c r="Q118" s="2">
        <f>SUMIFS(DataRegularSeason20242025!$AA$3:$AA$1315,DataRegularSeason20242025!$B$3:$B$1315, "&lt;=" &amp; $A118, DataRegularSeason20242025!$D$3:$D$1315, Q$1)+SUMIFS(DataRegularSeason20242025!$AB$3:$AB$1315,DataRegularSeason20242025!$B$3:$B$1315, "&lt;=" &amp; $A118, DataRegularSeason20242025!$E$3:$E$1315, Q$1)</f>
        <v>45</v>
      </c>
      <c r="R118" s="2">
        <f>SUMIFS(DataRegularSeason20242025!$AA$3:$AA$1315,DataRegularSeason20242025!$B$3:$B$1315, "&lt;=" &amp; $A118, DataRegularSeason20242025!$D$3:$D$1315, R$1)+SUMIFS(DataRegularSeason20242025!$AB$3:$AB$1315,DataRegularSeason20242025!$B$3:$B$1315, "&lt;=" &amp; $A118, DataRegularSeason20242025!$E$3:$E$1315, R$1)</f>
        <v>22</v>
      </c>
      <c r="S118" s="2">
        <f>SUMIFS(DataRegularSeason20242025!$AA$3:$AA$1315,DataRegularSeason20242025!$B$3:$B$1315, "&lt;=" &amp; $A118, DataRegularSeason20242025!$D$3:$D$1315, S$1)+SUMIFS(DataRegularSeason20242025!$AB$3:$AB$1315,DataRegularSeason20242025!$B$3:$B$1315, "&lt;=" &amp; $A118, DataRegularSeason20242025!$E$3:$E$1315, S$1)</f>
        <v>31</v>
      </c>
      <c r="T118" s="2">
        <f>SUMIFS(DataRegularSeason20242025!$AA$3:$AA$1315,DataRegularSeason20242025!$B$3:$B$1315, "&lt;=" &amp; $A118, DataRegularSeason20242025!$D$3:$D$1315, T$1)+SUMIFS(DataRegularSeason20242025!$AB$3:$AB$1315,DataRegularSeason20242025!$B$3:$B$1315, "&lt;=" &amp; $A118, DataRegularSeason20242025!$E$3:$E$1315, T$1)</f>
        <v>31</v>
      </c>
      <c r="U118" s="2">
        <f>SUMIFS(DataRegularSeason20242025!$AA$3:$AA$1315,DataRegularSeason20242025!$B$3:$B$1315, "&lt;=" &amp; $A118, DataRegularSeason20242025!$D$3:$D$1315, U$1)+SUMIFS(DataRegularSeason20242025!$AB$3:$AB$1315,DataRegularSeason20242025!$B$3:$B$1315, "&lt;=" &amp; $A118, DataRegularSeason20242025!$E$3:$E$1315, U$1)</f>
        <v>34</v>
      </c>
      <c r="V118" s="2">
        <f>SUMIFS(DataRegularSeason20242025!$AA$3:$AA$1315,DataRegularSeason20242025!$B$3:$B$1315, "&lt;=" &amp; $A118, DataRegularSeason20242025!$D$3:$D$1315, V$1)+SUMIFS(DataRegularSeason20242025!$AB$3:$AB$1315,DataRegularSeason20242025!$B$3:$B$1315, "&lt;=" &amp; $A118, DataRegularSeason20242025!$E$3:$E$1315, V$1)</f>
        <v>32</v>
      </c>
      <c r="W118" s="2">
        <f>SUMIFS(DataRegularSeason20242025!$AA$3:$AA$1315,DataRegularSeason20242025!$B$3:$B$1315, "&lt;=" &amp; $A118, DataRegularSeason20242025!$D$3:$D$1315, W$1)+SUMIFS(DataRegularSeason20242025!$AB$3:$AB$1315,DataRegularSeason20242025!$B$3:$B$1315, "&lt;=" &amp; $A118, DataRegularSeason20242025!$E$3:$E$1315, W$1)</f>
        <v>33</v>
      </c>
      <c r="X118" s="2">
        <f>SUMIFS(DataRegularSeason20242025!$AA$3:$AA$1315,DataRegularSeason20242025!$B$3:$B$1315, "&lt;=" &amp; $A118, DataRegularSeason20242025!$D$3:$D$1315, X$1)+SUMIFS(DataRegularSeason20242025!$AB$3:$AB$1315,DataRegularSeason20242025!$B$3:$B$1315, "&lt;=" &amp; $A118, DataRegularSeason20242025!$E$3:$E$1315, X$1)</f>
        <v>32</v>
      </c>
      <c r="Y118" s="2">
        <f>SUMIFS(DataRegularSeason20242025!$AA$3:$AA$1315,DataRegularSeason20242025!$B$3:$B$1315, "&lt;=" &amp; $A118, DataRegularSeason20242025!$D$3:$D$1315, Y$1)+SUMIFS(DataRegularSeason20242025!$AB$3:$AB$1315,DataRegularSeason20242025!$B$3:$B$1315, "&lt;=" &amp; $A118, DataRegularSeason20242025!$E$3:$E$1315, Y$1)</f>
        <v>27</v>
      </c>
      <c r="Z118" s="2">
        <f>SUMIFS(DataRegularSeason20242025!$AA$3:$AA$1315,DataRegularSeason20242025!$B$3:$B$1315, "&lt;=" &amp; $A118, DataRegularSeason20242025!$D$3:$D$1315, Z$1)+SUMIFS(DataRegularSeason20242025!$AB$3:$AB$1315,DataRegularSeason20242025!$B$3:$B$1315, "&lt;=" &amp; $A118, DataRegularSeason20242025!$E$3:$E$1315, Z$1)</f>
        <v>33</v>
      </c>
      <c r="AA118" s="2">
        <f>SUMIFS(DataRegularSeason20242025!$AA$3:$AA$1315,DataRegularSeason20242025!$B$3:$B$1315, "&lt;=" &amp; $A118, DataRegularSeason20242025!$D$3:$D$1315, AA$1)+SUMIFS(DataRegularSeason20242025!$AB$3:$AB$1315,DataRegularSeason20242025!$B$3:$B$1315, "&lt;=" &amp; $A118, DataRegularSeason20242025!$E$3:$E$1315, AA$1)</f>
        <v>36</v>
      </c>
      <c r="AB118" s="2">
        <f>SUMIFS(DataRegularSeason20242025!$AA$3:$AA$1315,DataRegularSeason20242025!$B$3:$B$1315, "&lt;=" &amp; $A118, DataRegularSeason20242025!$D$3:$D$1315, AB$1)+SUMIFS(DataRegularSeason20242025!$AB$3:$AB$1315,DataRegularSeason20242025!$B$3:$B$1315, "&lt;=" &amp; $A118, DataRegularSeason20242025!$E$3:$E$1315, AB$1)</f>
        <v>40</v>
      </c>
      <c r="AC118" s="2">
        <f>SUMIFS(DataRegularSeason20242025!$AA$3:$AA$1315,DataRegularSeason20242025!$B$3:$B$1315, "&lt;=" &amp; $A118, DataRegularSeason20242025!$D$3:$D$1315, AC$1)+SUMIFS(DataRegularSeason20242025!$AB$3:$AB$1315,DataRegularSeason20242025!$B$3:$B$1315, "&lt;=" &amp; $A118, DataRegularSeason20242025!$E$3:$E$1315, AC$1)</f>
        <v>33</v>
      </c>
      <c r="AD118" s="2">
        <f>SUMIFS(DataRegularSeason20242025!$AA$3:$AA$1315,DataRegularSeason20242025!$B$3:$B$1315, "&lt;=" &amp; $A118, DataRegularSeason20242025!$D$3:$D$1315, AD$1)+SUMIFS(DataRegularSeason20242025!$AB$3:$AB$1315,DataRegularSeason20242025!$B$3:$B$1315, "&lt;=" &amp; $A118, DataRegularSeason20242025!$E$3:$E$1315, AD$1)</f>
        <v>37</v>
      </c>
      <c r="AE118" s="2">
        <f>SUMIFS(DataRegularSeason20242025!$AA$3:$AA$1315,DataRegularSeason20242025!$B$3:$B$1315, "&lt;=" &amp; $A118, DataRegularSeason20242025!$D$3:$D$1315, AE$1)+SUMIFS(DataRegularSeason20242025!$AB$3:$AB$1315,DataRegularSeason20242025!$B$3:$B$1315, "&lt;=" &amp; $A118, DataRegularSeason20242025!$E$3:$E$1315, AE$1)</f>
        <v>43</v>
      </c>
      <c r="AF118" s="2">
        <f>SUMIFS(DataRegularSeason20242025!$AA$3:$AA$1315,DataRegularSeason20242025!$B$3:$B$1315, "&lt;=" &amp; $A118, DataRegularSeason20242025!$D$3:$D$1315, AF$1)+SUMIFS(DataRegularSeason20242025!$AB$3:$AB$1315,DataRegularSeason20242025!$B$3:$B$1315, "&lt;=" &amp; $A118, DataRegularSeason20242025!$E$3:$E$1315, AF$1)</f>
        <v>45</v>
      </c>
      <c r="AG118" s="2">
        <f>SUMIFS(DataRegularSeason20242025!$AA$3:$AA$1315,DataRegularSeason20242025!$B$3:$B$1315, "&lt;=" &amp; $A118, DataRegularSeason20242025!$D$3:$D$1315, AG$1)+SUMIFS(DataRegularSeason20242025!$AB$3:$AB$1315,DataRegularSeason20242025!$B$3:$B$1315, "&lt;=" &amp; $A118, DataRegularSeason20242025!$E$3:$E$1315, AG$1)</f>
        <v>44</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26</v>
      </c>
      <c r="C119" s="2">
        <f>SUMIFS(DataRegularSeason20242025!$AA$3:$AA$1315,DataRegularSeason20242025!$B$3:$B$1315, "&lt;=" &amp; $A119, DataRegularSeason20242025!$D$3:$D$1315, C$1)+SUMIFS(DataRegularSeason20242025!$AB$3:$AB$1315,DataRegularSeason20242025!$B$3:$B$1315, "&lt;=" &amp; $A119, DataRegularSeason20242025!$E$3:$E$1315, C$1)</f>
        <v>35</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41</v>
      </c>
      <c r="F119" s="2">
        <f>SUMIFS(DataRegularSeason20242025!$AA$3:$AA$1315,DataRegularSeason20242025!$B$3:$B$1315, "&lt;=" &amp; $A119, DataRegularSeason20242025!$D$3:$D$1315, F$1)+SUMIFS(DataRegularSeason20242025!$AB$3:$AB$1315,DataRegularSeason20242025!$B$3:$B$1315, "&lt;=" &amp; $A119, DataRegularSeason20242025!$E$3:$E$1315, F$1)</f>
        <v>29</v>
      </c>
      <c r="G119" s="2">
        <f>SUMIFS(DataRegularSeason20242025!$AA$3:$AA$1315,DataRegularSeason20242025!$B$3:$B$1315, "&lt;=" &amp; $A119, DataRegularSeason20242025!$D$3:$D$1315, G$1)+SUMIFS(DataRegularSeason20242025!$AB$3:$AB$1315,DataRegularSeason20242025!$B$3:$B$1315, "&lt;=" &amp; $A119, DataRegularSeason20242025!$E$3:$E$1315, G$1)</f>
        <v>35</v>
      </c>
      <c r="H119" s="2">
        <f>SUMIFS(DataRegularSeason20242025!$AA$3:$AA$1315,DataRegularSeason20242025!$B$3:$B$1315, "&lt;=" &amp; $A119, DataRegularSeason20242025!$D$3:$D$1315, H$1)+SUMIFS(DataRegularSeason20242025!$AB$3:$AB$1315,DataRegularSeason20242025!$B$3:$B$1315, "&lt;=" &amp; $A119, DataRegularSeason20242025!$E$3:$E$1315, H$1)</f>
        <v>22</v>
      </c>
      <c r="I119" s="2">
        <f>SUMIFS(DataRegularSeason20242025!$AA$3:$AA$1315,DataRegularSeason20242025!$B$3:$B$1315, "&lt;=" &amp; $A119, DataRegularSeason20242025!$D$3:$D$1315, I$1)+SUMIFS(DataRegularSeason20242025!$AB$3:$AB$1315,DataRegularSeason20242025!$B$3:$B$1315, "&lt;=" &amp; $A119, DataRegularSeason20242025!$E$3:$E$1315, I$1)</f>
        <v>36</v>
      </c>
      <c r="J119" s="2">
        <f>SUMIFS(DataRegularSeason20242025!$AA$3:$AA$1315,DataRegularSeason20242025!$B$3:$B$1315, "&lt;=" &amp; $A119, DataRegularSeason20242025!$D$3:$D$1315, J$1)+SUMIFS(DataRegularSeason20242025!$AB$3:$AB$1315,DataRegularSeason20242025!$B$3:$B$1315, "&lt;=" &amp; $A119, DataRegularSeason20242025!$E$3:$E$1315, J$1)</f>
        <v>38</v>
      </c>
      <c r="K119" s="2">
        <f>SUMIFS(DataRegularSeason20242025!$AA$3:$AA$1315,DataRegularSeason20242025!$B$3:$B$1315, "&lt;=" &amp; $A119, DataRegularSeason20242025!$D$3:$D$1315, K$1)+SUMIFS(DataRegularSeason20242025!$AB$3:$AB$1315,DataRegularSeason20242025!$B$3:$B$1315, "&lt;=" &amp; $A119, DataRegularSeason20242025!$E$3:$E$1315, K$1)</f>
        <v>28</v>
      </c>
      <c r="L119" s="2">
        <f>SUMIFS(DataRegularSeason20242025!$AA$3:$AA$1315,DataRegularSeason20242025!$B$3:$B$1315, "&lt;=" &amp; $A119, DataRegularSeason20242025!$D$3:$D$1315, L$1)+SUMIFS(DataRegularSeason20242025!$AB$3:$AB$1315,DataRegularSeason20242025!$B$3:$B$1315, "&lt;=" &amp; $A119, DataRegularSeason20242025!$E$3:$E$1315, L$1)</f>
        <v>38</v>
      </c>
      <c r="M119" s="2">
        <f>SUMIFS(DataRegularSeason20242025!$AA$3:$AA$1315,DataRegularSeason20242025!$B$3:$B$1315, "&lt;=" &amp; $A119, DataRegularSeason20242025!$D$3:$D$1315, M$1)+SUMIFS(DataRegularSeason20242025!$AB$3:$AB$1315,DataRegularSeason20242025!$B$3:$B$1315, "&lt;=" &amp; $A119, DataRegularSeason20242025!$E$3:$E$1315, M$1)</f>
        <v>40</v>
      </c>
      <c r="N119" s="2">
        <f>SUMIFS(DataRegularSeason20242025!$AA$3:$AA$1315,DataRegularSeason20242025!$B$3:$B$1315, "&lt;=" &amp; $A119, DataRegularSeason20242025!$D$3:$D$1315, N$1)+SUMIFS(DataRegularSeason20242025!$AB$3:$AB$1315,DataRegularSeason20242025!$B$3:$B$1315, "&lt;=" &amp; $A119, DataRegularSeason20242025!$E$3:$E$1315, N$1)</f>
        <v>40</v>
      </c>
      <c r="O119" s="2">
        <f>SUMIFS(DataRegularSeason20242025!$AA$3:$AA$1315,DataRegularSeason20242025!$B$3:$B$1315, "&lt;=" &amp; $A119, DataRegularSeason20242025!$D$3:$D$1315, O$1)+SUMIFS(DataRegularSeason20242025!$AB$3:$AB$1315,DataRegularSeason20242025!$B$3:$B$1315, "&lt;=" &amp; $A119, DataRegularSeason20242025!$E$3:$E$1315, O$1)</f>
        <v>44</v>
      </c>
      <c r="P119" s="2">
        <f>SUMIFS(DataRegularSeason20242025!$AA$3:$AA$1315,DataRegularSeason20242025!$B$3:$B$1315, "&lt;=" &amp; $A119, DataRegularSeason20242025!$D$3:$D$1315, P$1)+SUMIFS(DataRegularSeason20242025!$AB$3:$AB$1315,DataRegularSeason20242025!$B$3:$B$1315, "&lt;=" &amp; $A119, DataRegularSeason20242025!$E$3:$E$1315, P$1)</f>
        <v>27</v>
      </c>
      <c r="Q119" s="2">
        <f>SUMIFS(DataRegularSeason20242025!$AA$3:$AA$1315,DataRegularSeason20242025!$B$3:$B$1315, "&lt;=" &amp; $A119, DataRegularSeason20242025!$D$3:$D$1315, Q$1)+SUMIFS(DataRegularSeason20242025!$AB$3:$AB$1315,DataRegularSeason20242025!$B$3:$B$1315, "&lt;=" &amp; $A119, DataRegularSeason20242025!$E$3:$E$1315, Q$1)</f>
        <v>45</v>
      </c>
      <c r="R119" s="2">
        <f>SUMIFS(DataRegularSeason20242025!$AA$3:$AA$1315,DataRegularSeason20242025!$B$3:$B$1315, "&lt;=" &amp; $A119, DataRegularSeason20242025!$D$3:$D$1315, R$1)+SUMIFS(DataRegularSeason20242025!$AB$3:$AB$1315,DataRegularSeason20242025!$B$3:$B$1315, "&lt;=" &amp; $A119, DataRegularSeason20242025!$E$3:$E$1315, R$1)</f>
        <v>22</v>
      </c>
      <c r="S119" s="2">
        <f>SUMIFS(DataRegularSeason20242025!$AA$3:$AA$1315,DataRegularSeason20242025!$B$3:$B$1315, "&lt;=" &amp; $A119, DataRegularSeason20242025!$D$3:$D$1315, S$1)+SUMIFS(DataRegularSeason20242025!$AB$3:$AB$1315,DataRegularSeason20242025!$B$3:$B$1315, "&lt;=" &amp; $A119, DataRegularSeason20242025!$E$3:$E$1315, S$1)</f>
        <v>31</v>
      </c>
      <c r="T119" s="2">
        <f>SUMIFS(DataRegularSeason20242025!$AA$3:$AA$1315,DataRegularSeason20242025!$B$3:$B$1315, "&lt;=" &amp; $A119, DataRegularSeason20242025!$D$3:$D$1315, T$1)+SUMIFS(DataRegularSeason20242025!$AB$3:$AB$1315,DataRegularSeason20242025!$B$3:$B$1315, "&lt;=" &amp; $A119, DataRegularSeason20242025!$E$3:$E$1315, T$1)</f>
        <v>31</v>
      </c>
      <c r="U119" s="2">
        <f>SUMIFS(DataRegularSeason20242025!$AA$3:$AA$1315,DataRegularSeason20242025!$B$3:$B$1315, "&lt;=" &amp; $A119, DataRegularSeason20242025!$D$3:$D$1315, U$1)+SUMIFS(DataRegularSeason20242025!$AB$3:$AB$1315,DataRegularSeason20242025!$B$3:$B$1315, "&lt;=" &amp; $A119, DataRegularSeason20242025!$E$3:$E$1315, U$1)</f>
        <v>34</v>
      </c>
      <c r="V119" s="2">
        <f>SUMIFS(DataRegularSeason20242025!$AA$3:$AA$1315,DataRegularSeason20242025!$B$3:$B$1315, "&lt;=" &amp; $A119, DataRegularSeason20242025!$D$3:$D$1315, V$1)+SUMIFS(DataRegularSeason20242025!$AB$3:$AB$1315,DataRegularSeason20242025!$B$3:$B$1315, "&lt;=" &amp; $A119, DataRegularSeason20242025!$E$3:$E$1315, V$1)</f>
        <v>32</v>
      </c>
      <c r="W119" s="2">
        <f>SUMIFS(DataRegularSeason20242025!$AA$3:$AA$1315,DataRegularSeason20242025!$B$3:$B$1315, "&lt;=" &amp; $A119, DataRegularSeason20242025!$D$3:$D$1315, W$1)+SUMIFS(DataRegularSeason20242025!$AB$3:$AB$1315,DataRegularSeason20242025!$B$3:$B$1315, "&lt;=" &amp; $A119, DataRegularSeason20242025!$E$3:$E$1315, W$1)</f>
        <v>33</v>
      </c>
      <c r="X119" s="2">
        <f>SUMIFS(DataRegularSeason20242025!$AA$3:$AA$1315,DataRegularSeason20242025!$B$3:$B$1315, "&lt;=" &amp; $A119, DataRegularSeason20242025!$D$3:$D$1315, X$1)+SUMIFS(DataRegularSeason20242025!$AB$3:$AB$1315,DataRegularSeason20242025!$B$3:$B$1315, "&lt;=" &amp; $A119, DataRegularSeason20242025!$E$3:$E$1315, X$1)</f>
        <v>32</v>
      </c>
      <c r="Y119" s="2">
        <f>SUMIFS(DataRegularSeason20242025!$AA$3:$AA$1315,DataRegularSeason20242025!$B$3:$B$1315, "&lt;=" &amp; $A119, DataRegularSeason20242025!$D$3:$D$1315, Y$1)+SUMIFS(DataRegularSeason20242025!$AB$3:$AB$1315,DataRegularSeason20242025!$B$3:$B$1315, "&lt;=" &amp; $A119, DataRegularSeason20242025!$E$3:$E$1315, Y$1)</f>
        <v>27</v>
      </c>
      <c r="Z119" s="2">
        <f>SUMIFS(DataRegularSeason20242025!$AA$3:$AA$1315,DataRegularSeason20242025!$B$3:$B$1315, "&lt;=" &amp; $A119, DataRegularSeason20242025!$D$3:$D$1315, Z$1)+SUMIFS(DataRegularSeason20242025!$AB$3:$AB$1315,DataRegularSeason20242025!$B$3:$B$1315, "&lt;=" &amp; $A119, DataRegularSeason20242025!$E$3:$E$1315, Z$1)</f>
        <v>33</v>
      </c>
      <c r="AA119" s="2">
        <f>SUMIFS(DataRegularSeason20242025!$AA$3:$AA$1315,DataRegularSeason20242025!$B$3:$B$1315, "&lt;=" &amp; $A119, DataRegularSeason20242025!$D$3:$D$1315, AA$1)+SUMIFS(DataRegularSeason20242025!$AB$3:$AB$1315,DataRegularSeason20242025!$B$3:$B$1315, "&lt;=" &amp; $A119, DataRegularSeason20242025!$E$3:$E$1315, AA$1)</f>
        <v>36</v>
      </c>
      <c r="AB119" s="2">
        <f>SUMIFS(DataRegularSeason20242025!$AA$3:$AA$1315,DataRegularSeason20242025!$B$3:$B$1315, "&lt;=" &amp; $A119, DataRegularSeason20242025!$D$3:$D$1315, AB$1)+SUMIFS(DataRegularSeason20242025!$AB$3:$AB$1315,DataRegularSeason20242025!$B$3:$B$1315, "&lt;=" &amp; $A119, DataRegularSeason20242025!$E$3:$E$1315, AB$1)</f>
        <v>40</v>
      </c>
      <c r="AC119" s="2">
        <f>SUMIFS(DataRegularSeason20242025!$AA$3:$AA$1315,DataRegularSeason20242025!$B$3:$B$1315, "&lt;=" &amp; $A119, DataRegularSeason20242025!$D$3:$D$1315, AC$1)+SUMIFS(DataRegularSeason20242025!$AB$3:$AB$1315,DataRegularSeason20242025!$B$3:$B$1315, "&lt;=" &amp; $A119, DataRegularSeason20242025!$E$3:$E$1315, AC$1)</f>
        <v>33</v>
      </c>
      <c r="AD119" s="2">
        <f>SUMIFS(DataRegularSeason20242025!$AA$3:$AA$1315,DataRegularSeason20242025!$B$3:$B$1315, "&lt;=" &amp; $A119, DataRegularSeason20242025!$D$3:$D$1315, AD$1)+SUMIFS(DataRegularSeason20242025!$AB$3:$AB$1315,DataRegularSeason20242025!$B$3:$B$1315, "&lt;=" &amp; $A119, DataRegularSeason20242025!$E$3:$E$1315, AD$1)</f>
        <v>37</v>
      </c>
      <c r="AE119" s="2">
        <f>SUMIFS(DataRegularSeason20242025!$AA$3:$AA$1315,DataRegularSeason20242025!$B$3:$B$1315, "&lt;=" &amp; $A119, DataRegularSeason20242025!$D$3:$D$1315, AE$1)+SUMIFS(DataRegularSeason20242025!$AB$3:$AB$1315,DataRegularSeason20242025!$B$3:$B$1315, "&lt;=" &amp; $A119, DataRegularSeason20242025!$E$3:$E$1315, AE$1)</f>
        <v>43</v>
      </c>
      <c r="AF119" s="2">
        <f>SUMIFS(DataRegularSeason20242025!$AA$3:$AA$1315,DataRegularSeason20242025!$B$3:$B$1315, "&lt;=" &amp; $A119, DataRegularSeason20242025!$D$3:$D$1315, AF$1)+SUMIFS(DataRegularSeason20242025!$AB$3:$AB$1315,DataRegularSeason20242025!$B$3:$B$1315, "&lt;=" &amp; $A119, DataRegularSeason20242025!$E$3:$E$1315, AF$1)</f>
        <v>45</v>
      </c>
      <c r="AG119" s="2">
        <f>SUMIFS(DataRegularSeason20242025!$AA$3:$AA$1315,DataRegularSeason20242025!$B$3:$B$1315, "&lt;=" &amp; $A119, DataRegularSeason20242025!$D$3:$D$1315, AG$1)+SUMIFS(DataRegularSeason20242025!$AB$3:$AB$1315,DataRegularSeason20242025!$B$3:$B$1315, "&lt;=" &amp; $A119, DataRegularSeason20242025!$E$3:$E$1315, AG$1)</f>
        <v>44</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26</v>
      </c>
      <c r="C120" s="2">
        <f>SUMIFS(DataRegularSeason20242025!$AA$3:$AA$1315,DataRegularSeason20242025!$B$3:$B$1315, "&lt;=" &amp; $A120, DataRegularSeason20242025!$D$3:$D$1315, C$1)+SUMIFS(DataRegularSeason20242025!$AB$3:$AB$1315,DataRegularSeason20242025!$B$3:$B$1315, "&lt;=" &amp; $A120, DataRegularSeason20242025!$E$3:$E$1315, C$1)</f>
        <v>35</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41</v>
      </c>
      <c r="F120" s="2">
        <f>SUMIFS(DataRegularSeason20242025!$AA$3:$AA$1315,DataRegularSeason20242025!$B$3:$B$1315, "&lt;=" &amp; $A120, DataRegularSeason20242025!$D$3:$D$1315, F$1)+SUMIFS(DataRegularSeason20242025!$AB$3:$AB$1315,DataRegularSeason20242025!$B$3:$B$1315, "&lt;=" &amp; $A120, DataRegularSeason20242025!$E$3:$E$1315, F$1)</f>
        <v>29</v>
      </c>
      <c r="G120" s="2">
        <f>SUMIFS(DataRegularSeason20242025!$AA$3:$AA$1315,DataRegularSeason20242025!$B$3:$B$1315, "&lt;=" &amp; $A120, DataRegularSeason20242025!$D$3:$D$1315, G$1)+SUMIFS(DataRegularSeason20242025!$AB$3:$AB$1315,DataRegularSeason20242025!$B$3:$B$1315, "&lt;=" &amp; $A120, DataRegularSeason20242025!$E$3:$E$1315, G$1)</f>
        <v>35</v>
      </c>
      <c r="H120" s="2">
        <f>SUMIFS(DataRegularSeason20242025!$AA$3:$AA$1315,DataRegularSeason20242025!$B$3:$B$1315, "&lt;=" &amp; $A120, DataRegularSeason20242025!$D$3:$D$1315, H$1)+SUMIFS(DataRegularSeason20242025!$AB$3:$AB$1315,DataRegularSeason20242025!$B$3:$B$1315, "&lt;=" &amp; $A120, DataRegularSeason20242025!$E$3:$E$1315, H$1)</f>
        <v>22</v>
      </c>
      <c r="I120" s="2">
        <f>SUMIFS(DataRegularSeason20242025!$AA$3:$AA$1315,DataRegularSeason20242025!$B$3:$B$1315, "&lt;=" &amp; $A120, DataRegularSeason20242025!$D$3:$D$1315, I$1)+SUMIFS(DataRegularSeason20242025!$AB$3:$AB$1315,DataRegularSeason20242025!$B$3:$B$1315, "&lt;=" &amp; $A120, DataRegularSeason20242025!$E$3:$E$1315, I$1)</f>
        <v>36</v>
      </c>
      <c r="J120" s="2">
        <f>SUMIFS(DataRegularSeason20242025!$AA$3:$AA$1315,DataRegularSeason20242025!$B$3:$B$1315, "&lt;=" &amp; $A120, DataRegularSeason20242025!$D$3:$D$1315, J$1)+SUMIFS(DataRegularSeason20242025!$AB$3:$AB$1315,DataRegularSeason20242025!$B$3:$B$1315, "&lt;=" &amp; $A120, DataRegularSeason20242025!$E$3:$E$1315, J$1)</f>
        <v>38</v>
      </c>
      <c r="K120" s="2">
        <f>SUMIFS(DataRegularSeason20242025!$AA$3:$AA$1315,DataRegularSeason20242025!$B$3:$B$1315, "&lt;=" &amp; $A120, DataRegularSeason20242025!$D$3:$D$1315, K$1)+SUMIFS(DataRegularSeason20242025!$AB$3:$AB$1315,DataRegularSeason20242025!$B$3:$B$1315, "&lt;=" &amp; $A120, DataRegularSeason20242025!$E$3:$E$1315, K$1)</f>
        <v>28</v>
      </c>
      <c r="L120" s="2">
        <f>SUMIFS(DataRegularSeason20242025!$AA$3:$AA$1315,DataRegularSeason20242025!$B$3:$B$1315, "&lt;=" &amp; $A120, DataRegularSeason20242025!$D$3:$D$1315, L$1)+SUMIFS(DataRegularSeason20242025!$AB$3:$AB$1315,DataRegularSeason20242025!$B$3:$B$1315, "&lt;=" &amp; $A120, DataRegularSeason20242025!$E$3:$E$1315, L$1)</f>
        <v>38</v>
      </c>
      <c r="M120" s="2">
        <f>SUMIFS(DataRegularSeason20242025!$AA$3:$AA$1315,DataRegularSeason20242025!$B$3:$B$1315, "&lt;=" &amp; $A120, DataRegularSeason20242025!$D$3:$D$1315, M$1)+SUMIFS(DataRegularSeason20242025!$AB$3:$AB$1315,DataRegularSeason20242025!$B$3:$B$1315, "&lt;=" &amp; $A120, DataRegularSeason20242025!$E$3:$E$1315, M$1)</f>
        <v>40</v>
      </c>
      <c r="N120" s="2">
        <f>SUMIFS(DataRegularSeason20242025!$AA$3:$AA$1315,DataRegularSeason20242025!$B$3:$B$1315, "&lt;=" &amp; $A120, DataRegularSeason20242025!$D$3:$D$1315, N$1)+SUMIFS(DataRegularSeason20242025!$AB$3:$AB$1315,DataRegularSeason20242025!$B$3:$B$1315, "&lt;=" &amp; $A120, DataRegularSeason20242025!$E$3:$E$1315, N$1)</f>
        <v>40</v>
      </c>
      <c r="O120" s="2">
        <f>SUMIFS(DataRegularSeason20242025!$AA$3:$AA$1315,DataRegularSeason20242025!$B$3:$B$1315, "&lt;=" &amp; $A120, DataRegularSeason20242025!$D$3:$D$1315, O$1)+SUMIFS(DataRegularSeason20242025!$AB$3:$AB$1315,DataRegularSeason20242025!$B$3:$B$1315, "&lt;=" &amp; $A120, DataRegularSeason20242025!$E$3:$E$1315, O$1)</f>
        <v>44</v>
      </c>
      <c r="P120" s="2">
        <f>SUMIFS(DataRegularSeason20242025!$AA$3:$AA$1315,DataRegularSeason20242025!$B$3:$B$1315, "&lt;=" &amp; $A120, DataRegularSeason20242025!$D$3:$D$1315, P$1)+SUMIFS(DataRegularSeason20242025!$AB$3:$AB$1315,DataRegularSeason20242025!$B$3:$B$1315, "&lt;=" &amp; $A120, DataRegularSeason20242025!$E$3:$E$1315, P$1)</f>
        <v>27</v>
      </c>
      <c r="Q120" s="2">
        <f>SUMIFS(DataRegularSeason20242025!$AA$3:$AA$1315,DataRegularSeason20242025!$B$3:$B$1315, "&lt;=" &amp; $A120, DataRegularSeason20242025!$D$3:$D$1315, Q$1)+SUMIFS(DataRegularSeason20242025!$AB$3:$AB$1315,DataRegularSeason20242025!$B$3:$B$1315, "&lt;=" &amp; $A120, DataRegularSeason20242025!$E$3:$E$1315, Q$1)</f>
        <v>45</v>
      </c>
      <c r="R120" s="2">
        <f>SUMIFS(DataRegularSeason20242025!$AA$3:$AA$1315,DataRegularSeason20242025!$B$3:$B$1315, "&lt;=" &amp; $A120, DataRegularSeason20242025!$D$3:$D$1315, R$1)+SUMIFS(DataRegularSeason20242025!$AB$3:$AB$1315,DataRegularSeason20242025!$B$3:$B$1315, "&lt;=" &amp; $A120, DataRegularSeason20242025!$E$3:$E$1315, R$1)</f>
        <v>22</v>
      </c>
      <c r="S120" s="2">
        <f>SUMIFS(DataRegularSeason20242025!$AA$3:$AA$1315,DataRegularSeason20242025!$B$3:$B$1315, "&lt;=" &amp; $A120, DataRegularSeason20242025!$D$3:$D$1315, S$1)+SUMIFS(DataRegularSeason20242025!$AB$3:$AB$1315,DataRegularSeason20242025!$B$3:$B$1315, "&lt;=" &amp; $A120, DataRegularSeason20242025!$E$3:$E$1315, S$1)</f>
        <v>31</v>
      </c>
      <c r="T120" s="2">
        <f>SUMIFS(DataRegularSeason20242025!$AA$3:$AA$1315,DataRegularSeason20242025!$B$3:$B$1315, "&lt;=" &amp; $A120, DataRegularSeason20242025!$D$3:$D$1315, T$1)+SUMIFS(DataRegularSeason20242025!$AB$3:$AB$1315,DataRegularSeason20242025!$B$3:$B$1315, "&lt;=" &amp; $A120, DataRegularSeason20242025!$E$3:$E$1315, T$1)</f>
        <v>31</v>
      </c>
      <c r="U120" s="2">
        <f>SUMIFS(DataRegularSeason20242025!$AA$3:$AA$1315,DataRegularSeason20242025!$B$3:$B$1315, "&lt;=" &amp; $A120, DataRegularSeason20242025!$D$3:$D$1315, U$1)+SUMIFS(DataRegularSeason20242025!$AB$3:$AB$1315,DataRegularSeason20242025!$B$3:$B$1315, "&lt;=" &amp; $A120, DataRegularSeason20242025!$E$3:$E$1315, U$1)</f>
        <v>34</v>
      </c>
      <c r="V120" s="2">
        <f>SUMIFS(DataRegularSeason20242025!$AA$3:$AA$1315,DataRegularSeason20242025!$B$3:$B$1315, "&lt;=" &amp; $A120, DataRegularSeason20242025!$D$3:$D$1315, V$1)+SUMIFS(DataRegularSeason20242025!$AB$3:$AB$1315,DataRegularSeason20242025!$B$3:$B$1315, "&lt;=" &amp; $A120, DataRegularSeason20242025!$E$3:$E$1315, V$1)</f>
        <v>32</v>
      </c>
      <c r="W120" s="2">
        <f>SUMIFS(DataRegularSeason20242025!$AA$3:$AA$1315,DataRegularSeason20242025!$B$3:$B$1315, "&lt;=" &amp; $A120, DataRegularSeason20242025!$D$3:$D$1315, W$1)+SUMIFS(DataRegularSeason20242025!$AB$3:$AB$1315,DataRegularSeason20242025!$B$3:$B$1315, "&lt;=" &amp; $A120, DataRegularSeason20242025!$E$3:$E$1315, W$1)</f>
        <v>33</v>
      </c>
      <c r="X120" s="2">
        <f>SUMIFS(DataRegularSeason20242025!$AA$3:$AA$1315,DataRegularSeason20242025!$B$3:$B$1315, "&lt;=" &amp; $A120, DataRegularSeason20242025!$D$3:$D$1315, X$1)+SUMIFS(DataRegularSeason20242025!$AB$3:$AB$1315,DataRegularSeason20242025!$B$3:$B$1315, "&lt;=" &amp; $A120, DataRegularSeason20242025!$E$3:$E$1315, X$1)</f>
        <v>32</v>
      </c>
      <c r="Y120" s="2">
        <f>SUMIFS(DataRegularSeason20242025!$AA$3:$AA$1315,DataRegularSeason20242025!$B$3:$B$1315, "&lt;=" &amp; $A120, DataRegularSeason20242025!$D$3:$D$1315, Y$1)+SUMIFS(DataRegularSeason20242025!$AB$3:$AB$1315,DataRegularSeason20242025!$B$3:$B$1315, "&lt;=" &amp; $A120, DataRegularSeason20242025!$E$3:$E$1315, Y$1)</f>
        <v>27</v>
      </c>
      <c r="Z120" s="2">
        <f>SUMIFS(DataRegularSeason20242025!$AA$3:$AA$1315,DataRegularSeason20242025!$B$3:$B$1315, "&lt;=" &amp; $A120, DataRegularSeason20242025!$D$3:$D$1315, Z$1)+SUMIFS(DataRegularSeason20242025!$AB$3:$AB$1315,DataRegularSeason20242025!$B$3:$B$1315, "&lt;=" &amp; $A120, DataRegularSeason20242025!$E$3:$E$1315, Z$1)</f>
        <v>33</v>
      </c>
      <c r="AA120" s="2">
        <f>SUMIFS(DataRegularSeason20242025!$AA$3:$AA$1315,DataRegularSeason20242025!$B$3:$B$1315, "&lt;=" &amp; $A120, DataRegularSeason20242025!$D$3:$D$1315, AA$1)+SUMIFS(DataRegularSeason20242025!$AB$3:$AB$1315,DataRegularSeason20242025!$B$3:$B$1315, "&lt;=" &amp; $A120, DataRegularSeason20242025!$E$3:$E$1315, AA$1)</f>
        <v>36</v>
      </c>
      <c r="AB120" s="2">
        <f>SUMIFS(DataRegularSeason20242025!$AA$3:$AA$1315,DataRegularSeason20242025!$B$3:$B$1315, "&lt;=" &amp; $A120, DataRegularSeason20242025!$D$3:$D$1315, AB$1)+SUMIFS(DataRegularSeason20242025!$AB$3:$AB$1315,DataRegularSeason20242025!$B$3:$B$1315, "&lt;=" &amp; $A120, DataRegularSeason20242025!$E$3:$E$1315, AB$1)</f>
        <v>40</v>
      </c>
      <c r="AC120" s="2">
        <f>SUMIFS(DataRegularSeason20242025!$AA$3:$AA$1315,DataRegularSeason20242025!$B$3:$B$1315, "&lt;=" &amp; $A120, DataRegularSeason20242025!$D$3:$D$1315, AC$1)+SUMIFS(DataRegularSeason20242025!$AB$3:$AB$1315,DataRegularSeason20242025!$B$3:$B$1315, "&lt;=" &amp; $A120, DataRegularSeason20242025!$E$3:$E$1315, AC$1)</f>
        <v>33</v>
      </c>
      <c r="AD120" s="2">
        <f>SUMIFS(DataRegularSeason20242025!$AA$3:$AA$1315,DataRegularSeason20242025!$B$3:$B$1315, "&lt;=" &amp; $A120, DataRegularSeason20242025!$D$3:$D$1315, AD$1)+SUMIFS(DataRegularSeason20242025!$AB$3:$AB$1315,DataRegularSeason20242025!$B$3:$B$1315, "&lt;=" &amp; $A120, DataRegularSeason20242025!$E$3:$E$1315, AD$1)</f>
        <v>37</v>
      </c>
      <c r="AE120" s="2">
        <f>SUMIFS(DataRegularSeason20242025!$AA$3:$AA$1315,DataRegularSeason20242025!$B$3:$B$1315, "&lt;=" &amp; $A120, DataRegularSeason20242025!$D$3:$D$1315, AE$1)+SUMIFS(DataRegularSeason20242025!$AB$3:$AB$1315,DataRegularSeason20242025!$B$3:$B$1315, "&lt;=" &amp; $A120, DataRegularSeason20242025!$E$3:$E$1315, AE$1)</f>
        <v>43</v>
      </c>
      <c r="AF120" s="2">
        <f>SUMIFS(DataRegularSeason20242025!$AA$3:$AA$1315,DataRegularSeason20242025!$B$3:$B$1315, "&lt;=" &amp; $A120, DataRegularSeason20242025!$D$3:$D$1315, AF$1)+SUMIFS(DataRegularSeason20242025!$AB$3:$AB$1315,DataRegularSeason20242025!$B$3:$B$1315, "&lt;=" &amp; $A120, DataRegularSeason20242025!$E$3:$E$1315, AF$1)</f>
        <v>45</v>
      </c>
      <c r="AG120" s="2">
        <f>SUMIFS(DataRegularSeason20242025!$AA$3:$AA$1315,DataRegularSeason20242025!$B$3:$B$1315, "&lt;=" &amp; $A120, DataRegularSeason20242025!$D$3:$D$1315, AG$1)+SUMIFS(DataRegularSeason20242025!$AB$3:$AB$1315,DataRegularSeason20242025!$B$3:$B$1315, "&lt;=" &amp; $A120, DataRegularSeason20242025!$E$3:$E$1315, AG$1)</f>
        <v>44</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26</v>
      </c>
      <c r="C121" s="2">
        <f>SUMIFS(DataRegularSeason20242025!$AA$3:$AA$1315,DataRegularSeason20242025!$B$3:$B$1315, "&lt;=" &amp; $A121, DataRegularSeason20242025!$D$3:$D$1315, C$1)+SUMIFS(DataRegularSeason20242025!$AB$3:$AB$1315,DataRegularSeason20242025!$B$3:$B$1315, "&lt;=" &amp; $A121, DataRegularSeason20242025!$E$3:$E$1315, C$1)</f>
        <v>35</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41</v>
      </c>
      <c r="F121" s="2">
        <f>SUMIFS(DataRegularSeason20242025!$AA$3:$AA$1315,DataRegularSeason20242025!$B$3:$B$1315, "&lt;=" &amp; $A121, DataRegularSeason20242025!$D$3:$D$1315, F$1)+SUMIFS(DataRegularSeason20242025!$AB$3:$AB$1315,DataRegularSeason20242025!$B$3:$B$1315, "&lt;=" &amp; $A121, DataRegularSeason20242025!$E$3:$E$1315, F$1)</f>
        <v>29</v>
      </c>
      <c r="G121" s="2">
        <f>SUMIFS(DataRegularSeason20242025!$AA$3:$AA$1315,DataRegularSeason20242025!$B$3:$B$1315, "&lt;=" &amp; $A121, DataRegularSeason20242025!$D$3:$D$1315, G$1)+SUMIFS(DataRegularSeason20242025!$AB$3:$AB$1315,DataRegularSeason20242025!$B$3:$B$1315, "&lt;=" &amp; $A121, DataRegularSeason20242025!$E$3:$E$1315, G$1)</f>
        <v>35</v>
      </c>
      <c r="H121" s="2">
        <f>SUMIFS(DataRegularSeason20242025!$AA$3:$AA$1315,DataRegularSeason20242025!$B$3:$B$1315, "&lt;=" &amp; $A121, DataRegularSeason20242025!$D$3:$D$1315, H$1)+SUMIFS(DataRegularSeason20242025!$AB$3:$AB$1315,DataRegularSeason20242025!$B$3:$B$1315, "&lt;=" &amp; $A121, DataRegularSeason20242025!$E$3:$E$1315, H$1)</f>
        <v>22</v>
      </c>
      <c r="I121" s="2">
        <f>SUMIFS(DataRegularSeason20242025!$AA$3:$AA$1315,DataRegularSeason20242025!$B$3:$B$1315, "&lt;=" &amp; $A121, DataRegularSeason20242025!$D$3:$D$1315, I$1)+SUMIFS(DataRegularSeason20242025!$AB$3:$AB$1315,DataRegularSeason20242025!$B$3:$B$1315, "&lt;=" &amp; $A121, DataRegularSeason20242025!$E$3:$E$1315, I$1)</f>
        <v>36</v>
      </c>
      <c r="J121" s="2">
        <f>SUMIFS(DataRegularSeason20242025!$AA$3:$AA$1315,DataRegularSeason20242025!$B$3:$B$1315, "&lt;=" &amp; $A121, DataRegularSeason20242025!$D$3:$D$1315, J$1)+SUMIFS(DataRegularSeason20242025!$AB$3:$AB$1315,DataRegularSeason20242025!$B$3:$B$1315, "&lt;=" &amp; $A121, DataRegularSeason20242025!$E$3:$E$1315, J$1)</f>
        <v>38</v>
      </c>
      <c r="K121" s="2">
        <f>SUMIFS(DataRegularSeason20242025!$AA$3:$AA$1315,DataRegularSeason20242025!$B$3:$B$1315, "&lt;=" &amp; $A121, DataRegularSeason20242025!$D$3:$D$1315, K$1)+SUMIFS(DataRegularSeason20242025!$AB$3:$AB$1315,DataRegularSeason20242025!$B$3:$B$1315, "&lt;=" &amp; $A121, DataRegularSeason20242025!$E$3:$E$1315, K$1)</f>
        <v>28</v>
      </c>
      <c r="L121" s="2">
        <f>SUMIFS(DataRegularSeason20242025!$AA$3:$AA$1315,DataRegularSeason20242025!$B$3:$B$1315, "&lt;=" &amp; $A121, DataRegularSeason20242025!$D$3:$D$1315, L$1)+SUMIFS(DataRegularSeason20242025!$AB$3:$AB$1315,DataRegularSeason20242025!$B$3:$B$1315, "&lt;=" &amp; $A121, DataRegularSeason20242025!$E$3:$E$1315, L$1)</f>
        <v>38</v>
      </c>
      <c r="M121" s="2">
        <f>SUMIFS(DataRegularSeason20242025!$AA$3:$AA$1315,DataRegularSeason20242025!$B$3:$B$1315, "&lt;=" &amp; $A121, DataRegularSeason20242025!$D$3:$D$1315, M$1)+SUMIFS(DataRegularSeason20242025!$AB$3:$AB$1315,DataRegularSeason20242025!$B$3:$B$1315, "&lt;=" &amp; $A121, DataRegularSeason20242025!$E$3:$E$1315, M$1)</f>
        <v>40</v>
      </c>
      <c r="N121" s="2">
        <f>SUMIFS(DataRegularSeason20242025!$AA$3:$AA$1315,DataRegularSeason20242025!$B$3:$B$1315, "&lt;=" &amp; $A121, DataRegularSeason20242025!$D$3:$D$1315, N$1)+SUMIFS(DataRegularSeason20242025!$AB$3:$AB$1315,DataRegularSeason20242025!$B$3:$B$1315, "&lt;=" &amp; $A121, DataRegularSeason20242025!$E$3:$E$1315, N$1)</f>
        <v>40</v>
      </c>
      <c r="O121" s="2">
        <f>SUMIFS(DataRegularSeason20242025!$AA$3:$AA$1315,DataRegularSeason20242025!$B$3:$B$1315, "&lt;=" &amp; $A121, DataRegularSeason20242025!$D$3:$D$1315, O$1)+SUMIFS(DataRegularSeason20242025!$AB$3:$AB$1315,DataRegularSeason20242025!$B$3:$B$1315, "&lt;=" &amp; $A121, DataRegularSeason20242025!$E$3:$E$1315, O$1)</f>
        <v>44</v>
      </c>
      <c r="P121" s="2">
        <f>SUMIFS(DataRegularSeason20242025!$AA$3:$AA$1315,DataRegularSeason20242025!$B$3:$B$1315, "&lt;=" &amp; $A121, DataRegularSeason20242025!$D$3:$D$1315, P$1)+SUMIFS(DataRegularSeason20242025!$AB$3:$AB$1315,DataRegularSeason20242025!$B$3:$B$1315, "&lt;=" &amp; $A121, DataRegularSeason20242025!$E$3:$E$1315, P$1)</f>
        <v>27</v>
      </c>
      <c r="Q121" s="2">
        <f>SUMIFS(DataRegularSeason20242025!$AA$3:$AA$1315,DataRegularSeason20242025!$B$3:$B$1315, "&lt;=" &amp; $A121, DataRegularSeason20242025!$D$3:$D$1315, Q$1)+SUMIFS(DataRegularSeason20242025!$AB$3:$AB$1315,DataRegularSeason20242025!$B$3:$B$1315, "&lt;=" &amp; $A121, DataRegularSeason20242025!$E$3:$E$1315, Q$1)</f>
        <v>45</v>
      </c>
      <c r="R121" s="2">
        <f>SUMIFS(DataRegularSeason20242025!$AA$3:$AA$1315,DataRegularSeason20242025!$B$3:$B$1315, "&lt;=" &amp; $A121, DataRegularSeason20242025!$D$3:$D$1315, R$1)+SUMIFS(DataRegularSeason20242025!$AB$3:$AB$1315,DataRegularSeason20242025!$B$3:$B$1315, "&lt;=" &amp; $A121, DataRegularSeason20242025!$E$3:$E$1315, R$1)</f>
        <v>22</v>
      </c>
      <c r="S121" s="2">
        <f>SUMIFS(DataRegularSeason20242025!$AA$3:$AA$1315,DataRegularSeason20242025!$B$3:$B$1315, "&lt;=" &amp; $A121, DataRegularSeason20242025!$D$3:$D$1315, S$1)+SUMIFS(DataRegularSeason20242025!$AB$3:$AB$1315,DataRegularSeason20242025!$B$3:$B$1315, "&lt;=" &amp; $A121, DataRegularSeason20242025!$E$3:$E$1315, S$1)</f>
        <v>31</v>
      </c>
      <c r="T121" s="2">
        <f>SUMIFS(DataRegularSeason20242025!$AA$3:$AA$1315,DataRegularSeason20242025!$B$3:$B$1315, "&lt;=" &amp; $A121, DataRegularSeason20242025!$D$3:$D$1315, T$1)+SUMIFS(DataRegularSeason20242025!$AB$3:$AB$1315,DataRegularSeason20242025!$B$3:$B$1315, "&lt;=" &amp; $A121, DataRegularSeason20242025!$E$3:$E$1315, T$1)</f>
        <v>31</v>
      </c>
      <c r="U121" s="2">
        <f>SUMIFS(DataRegularSeason20242025!$AA$3:$AA$1315,DataRegularSeason20242025!$B$3:$B$1315, "&lt;=" &amp; $A121, DataRegularSeason20242025!$D$3:$D$1315, U$1)+SUMIFS(DataRegularSeason20242025!$AB$3:$AB$1315,DataRegularSeason20242025!$B$3:$B$1315, "&lt;=" &amp; $A121, DataRegularSeason20242025!$E$3:$E$1315, U$1)</f>
        <v>34</v>
      </c>
      <c r="V121" s="2">
        <f>SUMIFS(DataRegularSeason20242025!$AA$3:$AA$1315,DataRegularSeason20242025!$B$3:$B$1315, "&lt;=" &amp; $A121, DataRegularSeason20242025!$D$3:$D$1315, V$1)+SUMIFS(DataRegularSeason20242025!$AB$3:$AB$1315,DataRegularSeason20242025!$B$3:$B$1315, "&lt;=" &amp; $A121, DataRegularSeason20242025!$E$3:$E$1315, V$1)</f>
        <v>32</v>
      </c>
      <c r="W121" s="2">
        <f>SUMIFS(DataRegularSeason20242025!$AA$3:$AA$1315,DataRegularSeason20242025!$B$3:$B$1315, "&lt;=" &amp; $A121, DataRegularSeason20242025!$D$3:$D$1315, W$1)+SUMIFS(DataRegularSeason20242025!$AB$3:$AB$1315,DataRegularSeason20242025!$B$3:$B$1315, "&lt;=" &amp; $A121, DataRegularSeason20242025!$E$3:$E$1315, W$1)</f>
        <v>33</v>
      </c>
      <c r="X121" s="2">
        <f>SUMIFS(DataRegularSeason20242025!$AA$3:$AA$1315,DataRegularSeason20242025!$B$3:$B$1315, "&lt;=" &amp; $A121, DataRegularSeason20242025!$D$3:$D$1315, X$1)+SUMIFS(DataRegularSeason20242025!$AB$3:$AB$1315,DataRegularSeason20242025!$B$3:$B$1315, "&lt;=" &amp; $A121, DataRegularSeason20242025!$E$3:$E$1315, X$1)</f>
        <v>32</v>
      </c>
      <c r="Y121" s="2">
        <f>SUMIFS(DataRegularSeason20242025!$AA$3:$AA$1315,DataRegularSeason20242025!$B$3:$B$1315, "&lt;=" &amp; $A121, DataRegularSeason20242025!$D$3:$D$1315, Y$1)+SUMIFS(DataRegularSeason20242025!$AB$3:$AB$1315,DataRegularSeason20242025!$B$3:$B$1315, "&lt;=" &amp; $A121, DataRegularSeason20242025!$E$3:$E$1315, Y$1)</f>
        <v>27</v>
      </c>
      <c r="Z121" s="2">
        <f>SUMIFS(DataRegularSeason20242025!$AA$3:$AA$1315,DataRegularSeason20242025!$B$3:$B$1315, "&lt;=" &amp; $A121, DataRegularSeason20242025!$D$3:$D$1315, Z$1)+SUMIFS(DataRegularSeason20242025!$AB$3:$AB$1315,DataRegularSeason20242025!$B$3:$B$1315, "&lt;=" &amp; $A121, DataRegularSeason20242025!$E$3:$E$1315, Z$1)</f>
        <v>33</v>
      </c>
      <c r="AA121" s="2">
        <f>SUMIFS(DataRegularSeason20242025!$AA$3:$AA$1315,DataRegularSeason20242025!$B$3:$B$1315, "&lt;=" &amp; $A121, DataRegularSeason20242025!$D$3:$D$1315, AA$1)+SUMIFS(DataRegularSeason20242025!$AB$3:$AB$1315,DataRegularSeason20242025!$B$3:$B$1315, "&lt;=" &amp; $A121, DataRegularSeason20242025!$E$3:$E$1315, AA$1)</f>
        <v>36</v>
      </c>
      <c r="AB121" s="2">
        <f>SUMIFS(DataRegularSeason20242025!$AA$3:$AA$1315,DataRegularSeason20242025!$B$3:$B$1315, "&lt;=" &amp; $A121, DataRegularSeason20242025!$D$3:$D$1315, AB$1)+SUMIFS(DataRegularSeason20242025!$AB$3:$AB$1315,DataRegularSeason20242025!$B$3:$B$1315, "&lt;=" &amp; $A121, DataRegularSeason20242025!$E$3:$E$1315, AB$1)</f>
        <v>40</v>
      </c>
      <c r="AC121" s="2">
        <f>SUMIFS(DataRegularSeason20242025!$AA$3:$AA$1315,DataRegularSeason20242025!$B$3:$B$1315, "&lt;=" &amp; $A121, DataRegularSeason20242025!$D$3:$D$1315, AC$1)+SUMIFS(DataRegularSeason20242025!$AB$3:$AB$1315,DataRegularSeason20242025!$B$3:$B$1315, "&lt;=" &amp; $A121, DataRegularSeason20242025!$E$3:$E$1315, AC$1)</f>
        <v>33</v>
      </c>
      <c r="AD121" s="2">
        <f>SUMIFS(DataRegularSeason20242025!$AA$3:$AA$1315,DataRegularSeason20242025!$B$3:$B$1315, "&lt;=" &amp; $A121, DataRegularSeason20242025!$D$3:$D$1315, AD$1)+SUMIFS(DataRegularSeason20242025!$AB$3:$AB$1315,DataRegularSeason20242025!$B$3:$B$1315, "&lt;=" &amp; $A121, DataRegularSeason20242025!$E$3:$E$1315, AD$1)</f>
        <v>37</v>
      </c>
      <c r="AE121" s="2">
        <f>SUMIFS(DataRegularSeason20242025!$AA$3:$AA$1315,DataRegularSeason20242025!$B$3:$B$1315, "&lt;=" &amp; $A121, DataRegularSeason20242025!$D$3:$D$1315, AE$1)+SUMIFS(DataRegularSeason20242025!$AB$3:$AB$1315,DataRegularSeason20242025!$B$3:$B$1315, "&lt;=" &amp; $A121, DataRegularSeason20242025!$E$3:$E$1315, AE$1)</f>
        <v>43</v>
      </c>
      <c r="AF121" s="2">
        <f>SUMIFS(DataRegularSeason20242025!$AA$3:$AA$1315,DataRegularSeason20242025!$B$3:$B$1315, "&lt;=" &amp; $A121, DataRegularSeason20242025!$D$3:$D$1315, AF$1)+SUMIFS(DataRegularSeason20242025!$AB$3:$AB$1315,DataRegularSeason20242025!$B$3:$B$1315, "&lt;=" &amp; $A121, DataRegularSeason20242025!$E$3:$E$1315, AF$1)</f>
        <v>45</v>
      </c>
      <c r="AG121" s="2">
        <f>SUMIFS(DataRegularSeason20242025!$AA$3:$AA$1315,DataRegularSeason20242025!$B$3:$B$1315, "&lt;=" &amp; $A121, DataRegularSeason20242025!$D$3:$D$1315, AG$1)+SUMIFS(DataRegularSeason20242025!$AB$3:$AB$1315,DataRegularSeason20242025!$B$3:$B$1315, "&lt;=" &amp; $A121, DataRegularSeason20242025!$E$3:$E$1315, AG$1)</f>
        <v>44</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26</v>
      </c>
      <c r="C122" s="2">
        <f>SUMIFS(DataRegularSeason20242025!$AA$3:$AA$1315,DataRegularSeason20242025!$B$3:$B$1315, "&lt;=" &amp; $A122, DataRegularSeason20242025!$D$3:$D$1315, C$1)+SUMIFS(DataRegularSeason20242025!$AB$3:$AB$1315,DataRegularSeason20242025!$B$3:$B$1315, "&lt;=" &amp; $A122, DataRegularSeason20242025!$E$3:$E$1315, C$1)</f>
        <v>35</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41</v>
      </c>
      <c r="F122" s="2">
        <f>SUMIFS(DataRegularSeason20242025!$AA$3:$AA$1315,DataRegularSeason20242025!$B$3:$B$1315, "&lt;=" &amp; $A122, DataRegularSeason20242025!$D$3:$D$1315, F$1)+SUMIFS(DataRegularSeason20242025!$AB$3:$AB$1315,DataRegularSeason20242025!$B$3:$B$1315, "&lt;=" &amp; $A122, DataRegularSeason20242025!$E$3:$E$1315, F$1)</f>
        <v>29</v>
      </c>
      <c r="G122" s="2">
        <f>SUMIFS(DataRegularSeason20242025!$AA$3:$AA$1315,DataRegularSeason20242025!$B$3:$B$1315, "&lt;=" &amp; $A122, DataRegularSeason20242025!$D$3:$D$1315, G$1)+SUMIFS(DataRegularSeason20242025!$AB$3:$AB$1315,DataRegularSeason20242025!$B$3:$B$1315, "&lt;=" &amp; $A122, DataRegularSeason20242025!$E$3:$E$1315, G$1)</f>
        <v>35</v>
      </c>
      <c r="H122" s="2">
        <f>SUMIFS(DataRegularSeason20242025!$AA$3:$AA$1315,DataRegularSeason20242025!$B$3:$B$1315, "&lt;=" &amp; $A122, DataRegularSeason20242025!$D$3:$D$1315, H$1)+SUMIFS(DataRegularSeason20242025!$AB$3:$AB$1315,DataRegularSeason20242025!$B$3:$B$1315, "&lt;=" &amp; $A122, DataRegularSeason20242025!$E$3:$E$1315, H$1)</f>
        <v>22</v>
      </c>
      <c r="I122" s="2">
        <f>SUMIFS(DataRegularSeason20242025!$AA$3:$AA$1315,DataRegularSeason20242025!$B$3:$B$1315, "&lt;=" &amp; $A122, DataRegularSeason20242025!$D$3:$D$1315, I$1)+SUMIFS(DataRegularSeason20242025!$AB$3:$AB$1315,DataRegularSeason20242025!$B$3:$B$1315, "&lt;=" &amp; $A122, DataRegularSeason20242025!$E$3:$E$1315, I$1)</f>
        <v>36</v>
      </c>
      <c r="J122" s="2">
        <f>SUMIFS(DataRegularSeason20242025!$AA$3:$AA$1315,DataRegularSeason20242025!$B$3:$B$1315, "&lt;=" &amp; $A122, DataRegularSeason20242025!$D$3:$D$1315, J$1)+SUMIFS(DataRegularSeason20242025!$AB$3:$AB$1315,DataRegularSeason20242025!$B$3:$B$1315, "&lt;=" &amp; $A122, DataRegularSeason20242025!$E$3:$E$1315, J$1)</f>
        <v>38</v>
      </c>
      <c r="K122" s="2">
        <f>SUMIFS(DataRegularSeason20242025!$AA$3:$AA$1315,DataRegularSeason20242025!$B$3:$B$1315, "&lt;=" &amp; $A122, DataRegularSeason20242025!$D$3:$D$1315, K$1)+SUMIFS(DataRegularSeason20242025!$AB$3:$AB$1315,DataRegularSeason20242025!$B$3:$B$1315, "&lt;=" &amp; $A122, DataRegularSeason20242025!$E$3:$E$1315, K$1)</f>
        <v>28</v>
      </c>
      <c r="L122" s="2">
        <f>SUMIFS(DataRegularSeason20242025!$AA$3:$AA$1315,DataRegularSeason20242025!$B$3:$B$1315, "&lt;=" &amp; $A122, DataRegularSeason20242025!$D$3:$D$1315, L$1)+SUMIFS(DataRegularSeason20242025!$AB$3:$AB$1315,DataRegularSeason20242025!$B$3:$B$1315, "&lt;=" &amp; $A122, DataRegularSeason20242025!$E$3:$E$1315, L$1)</f>
        <v>38</v>
      </c>
      <c r="M122" s="2">
        <f>SUMIFS(DataRegularSeason20242025!$AA$3:$AA$1315,DataRegularSeason20242025!$B$3:$B$1315, "&lt;=" &amp; $A122, DataRegularSeason20242025!$D$3:$D$1315, M$1)+SUMIFS(DataRegularSeason20242025!$AB$3:$AB$1315,DataRegularSeason20242025!$B$3:$B$1315, "&lt;=" &amp; $A122, DataRegularSeason20242025!$E$3:$E$1315, M$1)</f>
        <v>40</v>
      </c>
      <c r="N122" s="2">
        <f>SUMIFS(DataRegularSeason20242025!$AA$3:$AA$1315,DataRegularSeason20242025!$B$3:$B$1315, "&lt;=" &amp; $A122, DataRegularSeason20242025!$D$3:$D$1315, N$1)+SUMIFS(DataRegularSeason20242025!$AB$3:$AB$1315,DataRegularSeason20242025!$B$3:$B$1315, "&lt;=" &amp; $A122, DataRegularSeason20242025!$E$3:$E$1315, N$1)</f>
        <v>40</v>
      </c>
      <c r="O122" s="2">
        <f>SUMIFS(DataRegularSeason20242025!$AA$3:$AA$1315,DataRegularSeason20242025!$B$3:$B$1315, "&lt;=" &amp; $A122, DataRegularSeason20242025!$D$3:$D$1315, O$1)+SUMIFS(DataRegularSeason20242025!$AB$3:$AB$1315,DataRegularSeason20242025!$B$3:$B$1315, "&lt;=" &amp; $A122, DataRegularSeason20242025!$E$3:$E$1315, O$1)</f>
        <v>44</v>
      </c>
      <c r="P122" s="2">
        <f>SUMIFS(DataRegularSeason20242025!$AA$3:$AA$1315,DataRegularSeason20242025!$B$3:$B$1315, "&lt;=" &amp; $A122, DataRegularSeason20242025!$D$3:$D$1315, P$1)+SUMIFS(DataRegularSeason20242025!$AB$3:$AB$1315,DataRegularSeason20242025!$B$3:$B$1315, "&lt;=" &amp; $A122, DataRegularSeason20242025!$E$3:$E$1315, P$1)</f>
        <v>27</v>
      </c>
      <c r="Q122" s="2">
        <f>SUMIFS(DataRegularSeason20242025!$AA$3:$AA$1315,DataRegularSeason20242025!$B$3:$B$1315, "&lt;=" &amp; $A122, DataRegularSeason20242025!$D$3:$D$1315, Q$1)+SUMIFS(DataRegularSeason20242025!$AB$3:$AB$1315,DataRegularSeason20242025!$B$3:$B$1315, "&lt;=" &amp; $A122, DataRegularSeason20242025!$E$3:$E$1315, Q$1)</f>
        <v>45</v>
      </c>
      <c r="R122" s="2">
        <f>SUMIFS(DataRegularSeason20242025!$AA$3:$AA$1315,DataRegularSeason20242025!$B$3:$B$1315, "&lt;=" &amp; $A122, DataRegularSeason20242025!$D$3:$D$1315, R$1)+SUMIFS(DataRegularSeason20242025!$AB$3:$AB$1315,DataRegularSeason20242025!$B$3:$B$1315, "&lt;=" &amp; $A122, DataRegularSeason20242025!$E$3:$E$1315, R$1)</f>
        <v>22</v>
      </c>
      <c r="S122" s="2">
        <f>SUMIFS(DataRegularSeason20242025!$AA$3:$AA$1315,DataRegularSeason20242025!$B$3:$B$1315, "&lt;=" &amp; $A122, DataRegularSeason20242025!$D$3:$D$1315, S$1)+SUMIFS(DataRegularSeason20242025!$AB$3:$AB$1315,DataRegularSeason20242025!$B$3:$B$1315, "&lt;=" &amp; $A122, DataRegularSeason20242025!$E$3:$E$1315, S$1)</f>
        <v>31</v>
      </c>
      <c r="T122" s="2">
        <f>SUMIFS(DataRegularSeason20242025!$AA$3:$AA$1315,DataRegularSeason20242025!$B$3:$B$1315, "&lt;=" &amp; $A122, DataRegularSeason20242025!$D$3:$D$1315, T$1)+SUMIFS(DataRegularSeason20242025!$AB$3:$AB$1315,DataRegularSeason20242025!$B$3:$B$1315, "&lt;=" &amp; $A122, DataRegularSeason20242025!$E$3:$E$1315, T$1)</f>
        <v>31</v>
      </c>
      <c r="U122" s="2">
        <f>SUMIFS(DataRegularSeason20242025!$AA$3:$AA$1315,DataRegularSeason20242025!$B$3:$B$1315, "&lt;=" &amp; $A122, DataRegularSeason20242025!$D$3:$D$1315, U$1)+SUMIFS(DataRegularSeason20242025!$AB$3:$AB$1315,DataRegularSeason20242025!$B$3:$B$1315, "&lt;=" &amp; $A122, DataRegularSeason20242025!$E$3:$E$1315, U$1)</f>
        <v>34</v>
      </c>
      <c r="V122" s="2">
        <f>SUMIFS(DataRegularSeason20242025!$AA$3:$AA$1315,DataRegularSeason20242025!$B$3:$B$1315, "&lt;=" &amp; $A122, DataRegularSeason20242025!$D$3:$D$1315, V$1)+SUMIFS(DataRegularSeason20242025!$AB$3:$AB$1315,DataRegularSeason20242025!$B$3:$B$1315, "&lt;=" &amp; $A122, DataRegularSeason20242025!$E$3:$E$1315, V$1)</f>
        <v>32</v>
      </c>
      <c r="W122" s="2">
        <f>SUMIFS(DataRegularSeason20242025!$AA$3:$AA$1315,DataRegularSeason20242025!$B$3:$B$1315, "&lt;=" &amp; $A122, DataRegularSeason20242025!$D$3:$D$1315, W$1)+SUMIFS(DataRegularSeason20242025!$AB$3:$AB$1315,DataRegularSeason20242025!$B$3:$B$1315, "&lt;=" &amp; $A122, DataRegularSeason20242025!$E$3:$E$1315, W$1)</f>
        <v>33</v>
      </c>
      <c r="X122" s="2">
        <f>SUMIFS(DataRegularSeason20242025!$AA$3:$AA$1315,DataRegularSeason20242025!$B$3:$B$1315, "&lt;=" &amp; $A122, DataRegularSeason20242025!$D$3:$D$1315, X$1)+SUMIFS(DataRegularSeason20242025!$AB$3:$AB$1315,DataRegularSeason20242025!$B$3:$B$1315, "&lt;=" &amp; $A122, DataRegularSeason20242025!$E$3:$E$1315, X$1)</f>
        <v>32</v>
      </c>
      <c r="Y122" s="2">
        <f>SUMIFS(DataRegularSeason20242025!$AA$3:$AA$1315,DataRegularSeason20242025!$B$3:$B$1315, "&lt;=" &amp; $A122, DataRegularSeason20242025!$D$3:$D$1315, Y$1)+SUMIFS(DataRegularSeason20242025!$AB$3:$AB$1315,DataRegularSeason20242025!$B$3:$B$1315, "&lt;=" &amp; $A122, DataRegularSeason20242025!$E$3:$E$1315, Y$1)</f>
        <v>27</v>
      </c>
      <c r="Z122" s="2">
        <f>SUMIFS(DataRegularSeason20242025!$AA$3:$AA$1315,DataRegularSeason20242025!$B$3:$B$1315, "&lt;=" &amp; $A122, DataRegularSeason20242025!$D$3:$D$1315, Z$1)+SUMIFS(DataRegularSeason20242025!$AB$3:$AB$1315,DataRegularSeason20242025!$B$3:$B$1315, "&lt;=" &amp; $A122, DataRegularSeason20242025!$E$3:$E$1315, Z$1)</f>
        <v>33</v>
      </c>
      <c r="AA122" s="2">
        <f>SUMIFS(DataRegularSeason20242025!$AA$3:$AA$1315,DataRegularSeason20242025!$B$3:$B$1315, "&lt;=" &amp; $A122, DataRegularSeason20242025!$D$3:$D$1315, AA$1)+SUMIFS(DataRegularSeason20242025!$AB$3:$AB$1315,DataRegularSeason20242025!$B$3:$B$1315, "&lt;=" &amp; $A122, DataRegularSeason20242025!$E$3:$E$1315, AA$1)</f>
        <v>36</v>
      </c>
      <c r="AB122" s="2">
        <f>SUMIFS(DataRegularSeason20242025!$AA$3:$AA$1315,DataRegularSeason20242025!$B$3:$B$1315, "&lt;=" &amp; $A122, DataRegularSeason20242025!$D$3:$D$1315, AB$1)+SUMIFS(DataRegularSeason20242025!$AB$3:$AB$1315,DataRegularSeason20242025!$B$3:$B$1315, "&lt;=" &amp; $A122, DataRegularSeason20242025!$E$3:$E$1315, AB$1)</f>
        <v>40</v>
      </c>
      <c r="AC122" s="2">
        <f>SUMIFS(DataRegularSeason20242025!$AA$3:$AA$1315,DataRegularSeason20242025!$B$3:$B$1315, "&lt;=" &amp; $A122, DataRegularSeason20242025!$D$3:$D$1315, AC$1)+SUMIFS(DataRegularSeason20242025!$AB$3:$AB$1315,DataRegularSeason20242025!$B$3:$B$1315, "&lt;=" &amp; $A122, DataRegularSeason20242025!$E$3:$E$1315, AC$1)</f>
        <v>33</v>
      </c>
      <c r="AD122" s="2">
        <f>SUMIFS(DataRegularSeason20242025!$AA$3:$AA$1315,DataRegularSeason20242025!$B$3:$B$1315, "&lt;=" &amp; $A122, DataRegularSeason20242025!$D$3:$D$1315, AD$1)+SUMIFS(DataRegularSeason20242025!$AB$3:$AB$1315,DataRegularSeason20242025!$B$3:$B$1315, "&lt;=" &amp; $A122, DataRegularSeason20242025!$E$3:$E$1315, AD$1)</f>
        <v>37</v>
      </c>
      <c r="AE122" s="2">
        <f>SUMIFS(DataRegularSeason20242025!$AA$3:$AA$1315,DataRegularSeason20242025!$B$3:$B$1315, "&lt;=" &amp; $A122, DataRegularSeason20242025!$D$3:$D$1315, AE$1)+SUMIFS(DataRegularSeason20242025!$AB$3:$AB$1315,DataRegularSeason20242025!$B$3:$B$1315, "&lt;=" &amp; $A122, DataRegularSeason20242025!$E$3:$E$1315, AE$1)</f>
        <v>43</v>
      </c>
      <c r="AF122" s="2">
        <f>SUMIFS(DataRegularSeason20242025!$AA$3:$AA$1315,DataRegularSeason20242025!$B$3:$B$1315, "&lt;=" &amp; $A122, DataRegularSeason20242025!$D$3:$D$1315, AF$1)+SUMIFS(DataRegularSeason20242025!$AB$3:$AB$1315,DataRegularSeason20242025!$B$3:$B$1315, "&lt;=" &amp; $A122, DataRegularSeason20242025!$E$3:$E$1315, AF$1)</f>
        <v>45</v>
      </c>
      <c r="AG122" s="2">
        <f>SUMIFS(DataRegularSeason20242025!$AA$3:$AA$1315,DataRegularSeason20242025!$B$3:$B$1315, "&lt;=" &amp; $A122, DataRegularSeason20242025!$D$3:$D$1315, AG$1)+SUMIFS(DataRegularSeason20242025!$AB$3:$AB$1315,DataRegularSeason20242025!$B$3:$B$1315, "&lt;=" &amp; $A122, DataRegularSeason20242025!$E$3:$E$1315, AG$1)</f>
        <v>44</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26</v>
      </c>
      <c r="C123" s="2">
        <f>SUMIFS(DataRegularSeason20242025!$AA$3:$AA$1315,DataRegularSeason20242025!$B$3:$B$1315, "&lt;=" &amp; $A123, DataRegularSeason20242025!$D$3:$D$1315, C$1)+SUMIFS(DataRegularSeason20242025!$AB$3:$AB$1315,DataRegularSeason20242025!$B$3:$B$1315, "&lt;=" &amp; $A123, DataRegularSeason20242025!$E$3:$E$1315, C$1)</f>
        <v>35</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41</v>
      </c>
      <c r="F123" s="2">
        <f>SUMIFS(DataRegularSeason20242025!$AA$3:$AA$1315,DataRegularSeason20242025!$B$3:$B$1315, "&lt;=" &amp; $A123, DataRegularSeason20242025!$D$3:$D$1315, F$1)+SUMIFS(DataRegularSeason20242025!$AB$3:$AB$1315,DataRegularSeason20242025!$B$3:$B$1315, "&lt;=" &amp; $A123, DataRegularSeason20242025!$E$3:$E$1315, F$1)</f>
        <v>29</v>
      </c>
      <c r="G123" s="2">
        <f>SUMIFS(DataRegularSeason20242025!$AA$3:$AA$1315,DataRegularSeason20242025!$B$3:$B$1315, "&lt;=" &amp; $A123, DataRegularSeason20242025!$D$3:$D$1315, G$1)+SUMIFS(DataRegularSeason20242025!$AB$3:$AB$1315,DataRegularSeason20242025!$B$3:$B$1315, "&lt;=" &amp; $A123, DataRegularSeason20242025!$E$3:$E$1315, G$1)</f>
        <v>35</v>
      </c>
      <c r="H123" s="2">
        <f>SUMIFS(DataRegularSeason20242025!$AA$3:$AA$1315,DataRegularSeason20242025!$B$3:$B$1315, "&lt;=" &amp; $A123, DataRegularSeason20242025!$D$3:$D$1315, H$1)+SUMIFS(DataRegularSeason20242025!$AB$3:$AB$1315,DataRegularSeason20242025!$B$3:$B$1315, "&lt;=" &amp; $A123, DataRegularSeason20242025!$E$3:$E$1315, H$1)</f>
        <v>22</v>
      </c>
      <c r="I123" s="2">
        <f>SUMIFS(DataRegularSeason20242025!$AA$3:$AA$1315,DataRegularSeason20242025!$B$3:$B$1315, "&lt;=" &amp; $A123, DataRegularSeason20242025!$D$3:$D$1315, I$1)+SUMIFS(DataRegularSeason20242025!$AB$3:$AB$1315,DataRegularSeason20242025!$B$3:$B$1315, "&lt;=" &amp; $A123, DataRegularSeason20242025!$E$3:$E$1315, I$1)</f>
        <v>36</v>
      </c>
      <c r="J123" s="2">
        <f>SUMIFS(DataRegularSeason20242025!$AA$3:$AA$1315,DataRegularSeason20242025!$B$3:$B$1315, "&lt;=" &amp; $A123, DataRegularSeason20242025!$D$3:$D$1315, J$1)+SUMIFS(DataRegularSeason20242025!$AB$3:$AB$1315,DataRegularSeason20242025!$B$3:$B$1315, "&lt;=" &amp; $A123, DataRegularSeason20242025!$E$3:$E$1315, J$1)</f>
        <v>38</v>
      </c>
      <c r="K123" s="2">
        <f>SUMIFS(DataRegularSeason20242025!$AA$3:$AA$1315,DataRegularSeason20242025!$B$3:$B$1315, "&lt;=" &amp; $A123, DataRegularSeason20242025!$D$3:$D$1315, K$1)+SUMIFS(DataRegularSeason20242025!$AB$3:$AB$1315,DataRegularSeason20242025!$B$3:$B$1315, "&lt;=" &amp; $A123, DataRegularSeason20242025!$E$3:$E$1315, K$1)</f>
        <v>28</v>
      </c>
      <c r="L123" s="2">
        <f>SUMIFS(DataRegularSeason20242025!$AA$3:$AA$1315,DataRegularSeason20242025!$B$3:$B$1315, "&lt;=" &amp; $A123, DataRegularSeason20242025!$D$3:$D$1315, L$1)+SUMIFS(DataRegularSeason20242025!$AB$3:$AB$1315,DataRegularSeason20242025!$B$3:$B$1315, "&lt;=" &amp; $A123, DataRegularSeason20242025!$E$3:$E$1315, L$1)</f>
        <v>38</v>
      </c>
      <c r="M123" s="2">
        <f>SUMIFS(DataRegularSeason20242025!$AA$3:$AA$1315,DataRegularSeason20242025!$B$3:$B$1315, "&lt;=" &amp; $A123, DataRegularSeason20242025!$D$3:$D$1315, M$1)+SUMIFS(DataRegularSeason20242025!$AB$3:$AB$1315,DataRegularSeason20242025!$B$3:$B$1315, "&lt;=" &amp; $A123, DataRegularSeason20242025!$E$3:$E$1315, M$1)</f>
        <v>40</v>
      </c>
      <c r="N123" s="2">
        <f>SUMIFS(DataRegularSeason20242025!$AA$3:$AA$1315,DataRegularSeason20242025!$B$3:$B$1315, "&lt;=" &amp; $A123, DataRegularSeason20242025!$D$3:$D$1315, N$1)+SUMIFS(DataRegularSeason20242025!$AB$3:$AB$1315,DataRegularSeason20242025!$B$3:$B$1315, "&lt;=" &amp; $A123, DataRegularSeason20242025!$E$3:$E$1315, N$1)</f>
        <v>40</v>
      </c>
      <c r="O123" s="2">
        <f>SUMIFS(DataRegularSeason20242025!$AA$3:$AA$1315,DataRegularSeason20242025!$B$3:$B$1315, "&lt;=" &amp; $A123, DataRegularSeason20242025!$D$3:$D$1315, O$1)+SUMIFS(DataRegularSeason20242025!$AB$3:$AB$1315,DataRegularSeason20242025!$B$3:$B$1315, "&lt;=" &amp; $A123, DataRegularSeason20242025!$E$3:$E$1315, O$1)</f>
        <v>44</v>
      </c>
      <c r="P123" s="2">
        <f>SUMIFS(DataRegularSeason20242025!$AA$3:$AA$1315,DataRegularSeason20242025!$B$3:$B$1315, "&lt;=" &amp; $A123, DataRegularSeason20242025!$D$3:$D$1315, P$1)+SUMIFS(DataRegularSeason20242025!$AB$3:$AB$1315,DataRegularSeason20242025!$B$3:$B$1315, "&lt;=" &amp; $A123, DataRegularSeason20242025!$E$3:$E$1315, P$1)</f>
        <v>27</v>
      </c>
      <c r="Q123" s="2">
        <f>SUMIFS(DataRegularSeason20242025!$AA$3:$AA$1315,DataRegularSeason20242025!$B$3:$B$1315, "&lt;=" &amp; $A123, DataRegularSeason20242025!$D$3:$D$1315, Q$1)+SUMIFS(DataRegularSeason20242025!$AB$3:$AB$1315,DataRegularSeason20242025!$B$3:$B$1315, "&lt;=" &amp; $A123, DataRegularSeason20242025!$E$3:$E$1315, Q$1)</f>
        <v>45</v>
      </c>
      <c r="R123" s="2">
        <f>SUMIFS(DataRegularSeason20242025!$AA$3:$AA$1315,DataRegularSeason20242025!$B$3:$B$1315, "&lt;=" &amp; $A123, DataRegularSeason20242025!$D$3:$D$1315, R$1)+SUMIFS(DataRegularSeason20242025!$AB$3:$AB$1315,DataRegularSeason20242025!$B$3:$B$1315, "&lt;=" &amp; $A123, DataRegularSeason20242025!$E$3:$E$1315, R$1)</f>
        <v>22</v>
      </c>
      <c r="S123" s="2">
        <f>SUMIFS(DataRegularSeason20242025!$AA$3:$AA$1315,DataRegularSeason20242025!$B$3:$B$1315, "&lt;=" &amp; $A123, DataRegularSeason20242025!$D$3:$D$1315, S$1)+SUMIFS(DataRegularSeason20242025!$AB$3:$AB$1315,DataRegularSeason20242025!$B$3:$B$1315, "&lt;=" &amp; $A123, DataRegularSeason20242025!$E$3:$E$1315, S$1)</f>
        <v>31</v>
      </c>
      <c r="T123" s="2">
        <f>SUMIFS(DataRegularSeason20242025!$AA$3:$AA$1315,DataRegularSeason20242025!$B$3:$B$1315, "&lt;=" &amp; $A123, DataRegularSeason20242025!$D$3:$D$1315, T$1)+SUMIFS(DataRegularSeason20242025!$AB$3:$AB$1315,DataRegularSeason20242025!$B$3:$B$1315, "&lt;=" &amp; $A123, DataRegularSeason20242025!$E$3:$E$1315, T$1)</f>
        <v>31</v>
      </c>
      <c r="U123" s="2">
        <f>SUMIFS(DataRegularSeason20242025!$AA$3:$AA$1315,DataRegularSeason20242025!$B$3:$B$1315, "&lt;=" &amp; $A123, DataRegularSeason20242025!$D$3:$D$1315, U$1)+SUMIFS(DataRegularSeason20242025!$AB$3:$AB$1315,DataRegularSeason20242025!$B$3:$B$1315, "&lt;=" &amp; $A123, DataRegularSeason20242025!$E$3:$E$1315, U$1)</f>
        <v>34</v>
      </c>
      <c r="V123" s="2">
        <f>SUMIFS(DataRegularSeason20242025!$AA$3:$AA$1315,DataRegularSeason20242025!$B$3:$B$1315, "&lt;=" &amp; $A123, DataRegularSeason20242025!$D$3:$D$1315, V$1)+SUMIFS(DataRegularSeason20242025!$AB$3:$AB$1315,DataRegularSeason20242025!$B$3:$B$1315, "&lt;=" &amp; $A123, DataRegularSeason20242025!$E$3:$E$1315, V$1)</f>
        <v>32</v>
      </c>
      <c r="W123" s="2">
        <f>SUMIFS(DataRegularSeason20242025!$AA$3:$AA$1315,DataRegularSeason20242025!$B$3:$B$1315, "&lt;=" &amp; $A123, DataRegularSeason20242025!$D$3:$D$1315, W$1)+SUMIFS(DataRegularSeason20242025!$AB$3:$AB$1315,DataRegularSeason20242025!$B$3:$B$1315, "&lt;=" &amp; $A123, DataRegularSeason20242025!$E$3:$E$1315, W$1)</f>
        <v>33</v>
      </c>
      <c r="X123" s="2">
        <f>SUMIFS(DataRegularSeason20242025!$AA$3:$AA$1315,DataRegularSeason20242025!$B$3:$B$1315, "&lt;=" &amp; $A123, DataRegularSeason20242025!$D$3:$D$1315, X$1)+SUMIFS(DataRegularSeason20242025!$AB$3:$AB$1315,DataRegularSeason20242025!$B$3:$B$1315, "&lt;=" &amp; $A123, DataRegularSeason20242025!$E$3:$E$1315, X$1)</f>
        <v>32</v>
      </c>
      <c r="Y123" s="2">
        <f>SUMIFS(DataRegularSeason20242025!$AA$3:$AA$1315,DataRegularSeason20242025!$B$3:$B$1315, "&lt;=" &amp; $A123, DataRegularSeason20242025!$D$3:$D$1315, Y$1)+SUMIFS(DataRegularSeason20242025!$AB$3:$AB$1315,DataRegularSeason20242025!$B$3:$B$1315, "&lt;=" &amp; $A123, DataRegularSeason20242025!$E$3:$E$1315, Y$1)</f>
        <v>27</v>
      </c>
      <c r="Z123" s="2">
        <f>SUMIFS(DataRegularSeason20242025!$AA$3:$AA$1315,DataRegularSeason20242025!$B$3:$B$1315, "&lt;=" &amp; $A123, DataRegularSeason20242025!$D$3:$D$1315, Z$1)+SUMIFS(DataRegularSeason20242025!$AB$3:$AB$1315,DataRegularSeason20242025!$B$3:$B$1315, "&lt;=" &amp; $A123, DataRegularSeason20242025!$E$3:$E$1315, Z$1)</f>
        <v>33</v>
      </c>
      <c r="AA123" s="2">
        <f>SUMIFS(DataRegularSeason20242025!$AA$3:$AA$1315,DataRegularSeason20242025!$B$3:$B$1315, "&lt;=" &amp; $A123, DataRegularSeason20242025!$D$3:$D$1315, AA$1)+SUMIFS(DataRegularSeason20242025!$AB$3:$AB$1315,DataRegularSeason20242025!$B$3:$B$1315, "&lt;=" &amp; $A123, DataRegularSeason20242025!$E$3:$E$1315, AA$1)</f>
        <v>36</v>
      </c>
      <c r="AB123" s="2">
        <f>SUMIFS(DataRegularSeason20242025!$AA$3:$AA$1315,DataRegularSeason20242025!$B$3:$B$1315, "&lt;=" &amp; $A123, DataRegularSeason20242025!$D$3:$D$1315, AB$1)+SUMIFS(DataRegularSeason20242025!$AB$3:$AB$1315,DataRegularSeason20242025!$B$3:$B$1315, "&lt;=" &amp; $A123, DataRegularSeason20242025!$E$3:$E$1315, AB$1)</f>
        <v>40</v>
      </c>
      <c r="AC123" s="2">
        <f>SUMIFS(DataRegularSeason20242025!$AA$3:$AA$1315,DataRegularSeason20242025!$B$3:$B$1315, "&lt;=" &amp; $A123, DataRegularSeason20242025!$D$3:$D$1315, AC$1)+SUMIFS(DataRegularSeason20242025!$AB$3:$AB$1315,DataRegularSeason20242025!$B$3:$B$1315, "&lt;=" &amp; $A123, DataRegularSeason20242025!$E$3:$E$1315, AC$1)</f>
        <v>33</v>
      </c>
      <c r="AD123" s="2">
        <f>SUMIFS(DataRegularSeason20242025!$AA$3:$AA$1315,DataRegularSeason20242025!$B$3:$B$1315, "&lt;=" &amp; $A123, DataRegularSeason20242025!$D$3:$D$1315, AD$1)+SUMIFS(DataRegularSeason20242025!$AB$3:$AB$1315,DataRegularSeason20242025!$B$3:$B$1315, "&lt;=" &amp; $A123, DataRegularSeason20242025!$E$3:$E$1315, AD$1)</f>
        <v>37</v>
      </c>
      <c r="AE123" s="2">
        <f>SUMIFS(DataRegularSeason20242025!$AA$3:$AA$1315,DataRegularSeason20242025!$B$3:$B$1315, "&lt;=" &amp; $A123, DataRegularSeason20242025!$D$3:$D$1315, AE$1)+SUMIFS(DataRegularSeason20242025!$AB$3:$AB$1315,DataRegularSeason20242025!$B$3:$B$1315, "&lt;=" &amp; $A123, DataRegularSeason20242025!$E$3:$E$1315, AE$1)</f>
        <v>43</v>
      </c>
      <c r="AF123" s="2">
        <f>SUMIFS(DataRegularSeason20242025!$AA$3:$AA$1315,DataRegularSeason20242025!$B$3:$B$1315, "&lt;=" &amp; $A123, DataRegularSeason20242025!$D$3:$D$1315, AF$1)+SUMIFS(DataRegularSeason20242025!$AB$3:$AB$1315,DataRegularSeason20242025!$B$3:$B$1315, "&lt;=" &amp; $A123, DataRegularSeason20242025!$E$3:$E$1315, AF$1)</f>
        <v>45</v>
      </c>
      <c r="AG123" s="2">
        <f>SUMIFS(DataRegularSeason20242025!$AA$3:$AA$1315,DataRegularSeason20242025!$B$3:$B$1315, "&lt;=" &amp; $A123, DataRegularSeason20242025!$D$3:$D$1315, AG$1)+SUMIFS(DataRegularSeason20242025!$AB$3:$AB$1315,DataRegularSeason20242025!$B$3:$B$1315, "&lt;=" &amp; $A123, DataRegularSeason20242025!$E$3:$E$1315, AG$1)</f>
        <v>44</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26</v>
      </c>
      <c r="C124" s="2">
        <f>SUMIFS(DataRegularSeason20242025!$AA$3:$AA$1315,DataRegularSeason20242025!$B$3:$B$1315, "&lt;=" &amp; $A124, DataRegularSeason20242025!$D$3:$D$1315, C$1)+SUMIFS(DataRegularSeason20242025!$AB$3:$AB$1315,DataRegularSeason20242025!$B$3:$B$1315, "&lt;=" &amp; $A124, DataRegularSeason20242025!$E$3:$E$1315, C$1)</f>
        <v>35</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41</v>
      </c>
      <c r="F124" s="2">
        <f>SUMIFS(DataRegularSeason20242025!$AA$3:$AA$1315,DataRegularSeason20242025!$B$3:$B$1315, "&lt;=" &amp; $A124, DataRegularSeason20242025!$D$3:$D$1315, F$1)+SUMIFS(DataRegularSeason20242025!$AB$3:$AB$1315,DataRegularSeason20242025!$B$3:$B$1315, "&lt;=" &amp; $A124, DataRegularSeason20242025!$E$3:$E$1315, F$1)</f>
        <v>29</v>
      </c>
      <c r="G124" s="2">
        <f>SUMIFS(DataRegularSeason20242025!$AA$3:$AA$1315,DataRegularSeason20242025!$B$3:$B$1315, "&lt;=" &amp; $A124, DataRegularSeason20242025!$D$3:$D$1315, G$1)+SUMIFS(DataRegularSeason20242025!$AB$3:$AB$1315,DataRegularSeason20242025!$B$3:$B$1315, "&lt;=" &amp; $A124, DataRegularSeason20242025!$E$3:$E$1315, G$1)</f>
        <v>35</v>
      </c>
      <c r="H124" s="2">
        <f>SUMIFS(DataRegularSeason20242025!$AA$3:$AA$1315,DataRegularSeason20242025!$B$3:$B$1315, "&lt;=" &amp; $A124, DataRegularSeason20242025!$D$3:$D$1315, H$1)+SUMIFS(DataRegularSeason20242025!$AB$3:$AB$1315,DataRegularSeason20242025!$B$3:$B$1315, "&lt;=" &amp; $A124, DataRegularSeason20242025!$E$3:$E$1315, H$1)</f>
        <v>22</v>
      </c>
      <c r="I124" s="2">
        <f>SUMIFS(DataRegularSeason20242025!$AA$3:$AA$1315,DataRegularSeason20242025!$B$3:$B$1315, "&lt;=" &amp; $A124, DataRegularSeason20242025!$D$3:$D$1315, I$1)+SUMIFS(DataRegularSeason20242025!$AB$3:$AB$1315,DataRegularSeason20242025!$B$3:$B$1315, "&lt;=" &amp; $A124, DataRegularSeason20242025!$E$3:$E$1315, I$1)</f>
        <v>36</v>
      </c>
      <c r="J124" s="2">
        <f>SUMIFS(DataRegularSeason20242025!$AA$3:$AA$1315,DataRegularSeason20242025!$B$3:$B$1315, "&lt;=" &amp; $A124, DataRegularSeason20242025!$D$3:$D$1315, J$1)+SUMIFS(DataRegularSeason20242025!$AB$3:$AB$1315,DataRegularSeason20242025!$B$3:$B$1315, "&lt;=" &amp; $A124, DataRegularSeason20242025!$E$3:$E$1315, J$1)</f>
        <v>38</v>
      </c>
      <c r="K124" s="2">
        <f>SUMIFS(DataRegularSeason20242025!$AA$3:$AA$1315,DataRegularSeason20242025!$B$3:$B$1315, "&lt;=" &amp; $A124, DataRegularSeason20242025!$D$3:$D$1315, K$1)+SUMIFS(DataRegularSeason20242025!$AB$3:$AB$1315,DataRegularSeason20242025!$B$3:$B$1315, "&lt;=" &amp; $A124, DataRegularSeason20242025!$E$3:$E$1315, K$1)</f>
        <v>28</v>
      </c>
      <c r="L124" s="2">
        <f>SUMIFS(DataRegularSeason20242025!$AA$3:$AA$1315,DataRegularSeason20242025!$B$3:$B$1315, "&lt;=" &amp; $A124, DataRegularSeason20242025!$D$3:$D$1315, L$1)+SUMIFS(DataRegularSeason20242025!$AB$3:$AB$1315,DataRegularSeason20242025!$B$3:$B$1315, "&lt;=" &amp; $A124, DataRegularSeason20242025!$E$3:$E$1315, L$1)</f>
        <v>38</v>
      </c>
      <c r="M124" s="2">
        <f>SUMIFS(DataRegularSeason20242025!$AA$3:$AA$1315,DataRegularSeason20242025!$B$3:$B$1315, "&lt;=" &amp; $A124, DataRegularSeason20242025!$D$3:$D$1315, M$1)+SUMIFS(DataRegularSeason20242025!$AB$3:$AB$1315,DataRegularSeason20242025!$B$3:$B$1315, "&lt;=" &amp; $A124, DataRegularSeason20242025!$E$3:$E$1315, M$1)</f>
        <v>40</v>
      </c>
      <c r="N124" s="2">
        <f>SUMIFS(DataRegularSeason20242025!$AA$3:$AA$1315,DataRegularSeason20242025!$B$3:$B$1315, "&lt;=" &amp; $A124, DataRegularSeason20242025!$D$3:$D$1315, N$1)+SUMIFS(DataRegularSeason20242025!$AB$3:$AB$1315,DataRegularSeason20242025!$B$3:$B$1315, "&lt;=" &amp; $A124, DataRegularSeason20242025!$E$3:$E$1315, N$1)</f>
        <v>40</v>
      </c>
      <c r="O124" s="2">
        <f>SUMIFS(DataRegularSeason20242025!$AA$3:$AA$1315,DataRegularSeason20242025!$B$3:$B$1315, "&lt;=" &amp; $A124, DataRegularSeason20242025!$D$3:$D$1315, O$1)+SUMIFS(DataRegularSeason20242025!$AB$3:$AB$1315,DataRegularSeason20242025!$B$3:$B$1315, "&lt;=" &amp; $A124, DataRegularSeason20242025!$E$3:$E$1315, O$1)</f>
        <v>44</v>
      </c>
      <c r="P124" s="2">
        <f>SUMIFS(DataRegularSeason20242025!$AA$3:$AA$1315,DataRegularSeason20242025!$B$3:$B$1315, "&lt;=" &amp; $A124, DataRegularSeason20242025!$D$3:$D$1315, P$1)+SUMIFS(DataRegularSeason20242025!$AB$3:$AB$1315,DataRegularSeason20242025!$B$3:$B$1315, "&lt;=" &amp; $A124, DataRegularSeason20242025!$E$3:$E$1315, P$1)</f>
        <v>27</v>
      </c>
      <c r="Q124" s="2">
        <f>SUMIFS(DataRegularSeason20242025!$AA$3:$AA$1315,DataRegularSeason20242025!$B$3:$B$1315, "&lt;=" &amp; $A124, DataRegularSeason20242025!$D$3:$D$1315, Q$1)+SUMIFS(DataRegularSeason20242025!$AB$3:$AB$1315,DataRegularSeason20242025!$B$3:$B$1315, "&lt;=" &amp; $A124, DataRegularSeason20242025!$E$3:$E$1315, Q$1)</f>
        <v>45</v>
      </c>
      <c r="R124" s="2">
        <f>SUMIFS(DataRegularSeason20242025!$AA$3:$AA$1315,DataRegularSeason20242025!$B$3:$B$1315, "&lt;=" &amp; $A124, DataRegularSeason20242025!$D$3:$D$1315, R$1)+SUMIFS(DataRegularSeason20242025!$AB$3:$AB$1315,DataRegularSeason20242025!$B$3:$B$1315, "&lt;=" &amp; $A124, DataRegularSeason20242025!$E$3:$E$1315, R$1)</f>
        <v>22</v>
      </c>
      <c r="S124" s="2">
        <f>SUMIFS(DataRegularSeason20242025!$AA$3:$AA$1315,DataRegularSeason20242025!$B$3:$B$1315, "&lt;=" &amp; $A124, DataRegularSeason20242025!$D$3:$D$1315, S$1)+SUMIFS(DataRegularSeason20242025!$AB$3:$AB$1315,DataRegularSeason20242025!$B$3:$B$1315, "&lt;=" &amp; $A124, DataRegularSeason20242025!$E$3:$E$1315, S$1)</f>
        <v>31</v>
      </c>
      <c r="T124" s="2">
        <f>SUMIFS(DataRegularSeason20242025!$AA$3:$AA$1315,DataRegularSeason20242025!$B$3:$B$1315, "&lt;=" &amp; $A124, DataRegularSeason20242025!$D$3:$D$1315, T$1)+SUMIFS(DataRegularSeason20242025!$AB$3:$AB$1315,DataRegularSeason20242025!$B$3:$B$1315, "&lt;=" &amp; $A124, DataRegularSeason20242025!$E$3:$E$1315, T$1)</f>
        <v>31</v>
      </c>
      <c r="U124" s="2">
        <f>SUMIFS(DataRegularSeason20242025!$AA$3:$AA$1315,DataRegularSeason20242025!$B$3:$B$1315, "&lt;=" &amp; $A124, DataRegularSeason20242025!$D$3:$D$1315, U$1)+SUMIFS(DataRegularSeason20242025!$AB$3:$AB$1315,DataRegularSeason20242025!$B$3:$B$1315, "&lt;=" &amp; $A124, DataRegularSeason20242025!$E$3:$E$1315, U$1)</f>
        <v>34</v>
      </c>
      <c r="V124" s="2">
        <f>SUMIFS(DataRegularSeason20242025!$AA$3:$AA$1315,DataRegularSeason20242025!$B$3:$B$1315, "&lt;=" &amp; $A124, DataRegularSeason20242025!$D$3:$D$1315, V$1)+SUMIFS(DataRegularSeason20242025!$AB$3:$AB$1315,DataRegularSeason20242025!$B$3:$B$1315, "&lt;=" &amp; $A124, DataRegularSeason20242025!$E$3:$E$1315, V$1)</f>
        <v>32</v>
      </c>
      <c r="W124" s="2">
        <f>SUMIFS(DataRegularSeason20242025!$AA$3:$AA$1315,DataRegularSeason20242025!$B$3:$B$1315, "&lt;=" &amp; $A124, DataRegularSeason20242025!$D$3:$D$1315, W$1)+SUMIFS(DataRegularSeason20242025!$AB$3:$AB$1315,DataRegularSeason20242025!$B$3:$B$1315, "&lt;=" &amp; $A124, DataRegularSeason20242025!$E$3:$E$1315, W$1)</f>
        <v>33</v>
      </c>
      <c r="X124" s="2">
        <f>SUMIFS(DataRegularSeason20242025!$AA$3:$AA$1315,DataRegularSeason20242025!$B$3:$B$1315, "&lt;=" &amp; $A124, DataRegularSeason20242025!$D$3:$D$1315, X$1)+SUMIFS(DataRegularSeason20242025!$AB$3:$AB$1315,DataRegularSeason20242025!$B$3:$B$1315, "&lt;=" &amp; $A124, DataRegularSeason20242025!$E$3:$E$1315, X$1)</f>
        <v>32</v>
      </c>
      <c r="Y124" s="2">
        <f>SUMIFS(DataRegularSeason20242025!$AA$3:$AA$1315,DataRegularSeason20242025!$B$3:$B$1315, "&lt;=" &amp; $A124, DataRegularSeason20242025!$D$3:$D$1315, Y$1)+SUMIFS(DataRegularSeason20242025!$AB$3:$AB$1315,DataRegularSeason20242025!$B$3:$B$1315, "&lt;=" &amp; $A124, DataRegularSeason20242025!$E$3:$E$1315, Y$1)</f>
        <v>27</v>
      </c>
      <c r="Z124" s="2">
        <f>SUMIFS(DataRegularSeason20242025!$AA$3:$AA$1315,DataRegularSeason20242025!$B$3:$B$1315, "&lt;=" &amp; $A124, DataRegularSeason20242025!$D$3:$D$1315, Z$1)+SUMIFS(DataRegularSeason20242025!$AB$3:$AB$1315,DataRegularSeason20242025!$B$3:$B$1315, "&lt;=" &amp; $A124, DataRegularSeason20242025!$E$3:$E$1315, Z$1)</f>
        <v>33</v>
      </c>
      <c r="AA124" s="2">
        <f>SUMIFS(DataRegularSeason20242025!$AA$3:$AA$1315,DataRegularSeason20242025!$B$3:$B$1315, "&lt;=" &amp; $A124, DataRegularSeason20242025!$D$3:$D$1315, AA$1)+SUMIFS(DataRegularSeason20242025!$AB$3:$AB$1315,DataRegularSeason20242025!$B$3:$B$1315, "&lt;=" &amp; $A124, DataRegularSeason20242025!$E$3:$E$1315, AA$1)</f>
        <v>36</v>
      </c>
      <c r="AB124" s="2">
        <f>SUMIFS(DataRegularSeason20242025!$AA$3:$AA$1315,DataRegularSeason20242025!$B$3:$B$1315, "&lt;=" &amp; $A124, DataRegularSeason20242025!$D$3:$D$1315, AB$1)+SUMIFS(DataRegularSeason20242025!$AB$3:$AB$1315,DataRegularSeason20242025!$B$3:$B$1315, "&lt;=" &amp; $A124, DataRegularSeason20242025!$E$3:$E$1315, AB$1)</f>
        <v>40</v>
      </c>
      <c r="AC124" s="2">
        <f>SUMIFS(DataRegularSeason20242025!$AA$3:$AA$1315,DataRegularSeason20242025!$B$3:$B$1315, "&lt;=" &amp; $A124, DataRegularSeason20242025!$D$3:$D$1315, AC$1)+SUMIFS(DataRegularSeason20242025!$AB$3:$AB$1315,DataRegularSeason20242025!$B$3:$B$1315, "&lt;=" &amp; $A124, DataRegularSeason20242025!$E$3:$E$1315, AC$1)</f>
        <v>33</v>
      </c>
      <c r="AD124" s="2">
        <f>SUMIFS(DataRegularSeason20242025!$AA$3:$AA$1315,DataRegularSeason20242025!$B$3:$B$1315, "&lt;=" &amp; $A124, DataRegularSeason20242025!$D$3:$D$1315, AD$1)+SUMIFS(DataRegularSeason20242025!$AB$3:$AB$1315,DataRegularSeason20242025!$B$3:$B$1315, "&lt;=" &amp; $A124, DataRegularSeason20242025!$E$3:$E$1315, AD$1)</f>
        <v>37</v>
      </c>
      <c r="AE124" s="2">
        <f>SUMIFS(DataRegularSeason20242025!$AA$3:$AA$1315,DataRegularSeason20242025!$B$3:$B$1315, "&lt;=" &amp; $A124, DataRegularSeason20242025!$D$3:$D$1315, AE$1)+SUMIFS(DataRegularSeason20242025!$AB$3:$AB$1315,DataRegularSeason20242025!$B$3:$B$1315, "&lt;=" &amp; $A124, DataRegularSeason20242025!$E$3:$E$1315, AE$1)</f>
        <v>43</v>
      </c>
      <c r="AF124" s="2">
        <f>SUMIFS(DataRegularSeason20242025!$AA$3:$AA$1315,DataRegularSeason20242025!$B$3:$B$1315, "&lt;=" &amp; $A124, DataRegularSeason20242025!$D$3:$D$1315, AF$1)+SUMIFS(DataRegularSeason20242025!$AB$3:$AB$1315,DataRegularSeason20242025!$B$3:$B$1315, "&lt;=" &amp; $A124, DataRegularSeason20242025!$E$3:$E$1315, AF$1)</f>
        <v>45</v>
      </c>
      <c r="AG124" s="2">
        <f>SUMIFS(DataRegularSeason20242025!$AA$3:$AA$1315,DataRegularSeason20242025!$B$3:$B$1315, "&lt;=" &amp; $A124, DataRegularSeason20242025!$D$3:$D$1315, AG$1)+SUMIFS(DataRegularSeason20242025!$AB$3:$AB$1315,DataRegularSeason20242025!$B$3:$B$1315, "&lt;=" &amp; $A124, DataRegularSeason20242025!$E$3:$E$1315, AG$1)</f>
        <v>44</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26</v>
      </c>
      <c r="C125" s="2">
        <f>SUMIFS(DataRegularSeason20242025!$AA$3:$AA$1315,DataRegularSeason20242025!$B$3:$B$1315, "&lt;=" &amp; $A125, DataRegularSeason20242025!$D$3:$D$1315, C$1)+SUMIFS(DataRegularSeason20242025!$AB$3:$AB$1315,DataRegularSeason20242025!$B$3:$B$1315, "&lt;=" &amp; $A125, DataRegularSeason20242025!$E$3:$E$1315, C$1)</f>
        <v>35</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41</v>
      </c>
      <c r="F125" s="2">
        <f>SUMIFS(DataRegularSeason20242025!$AA$3:$AA$1315,DataRegularSeason20242025!$B$3:$B$1315, "&lt;=" &amp; $A125, DataRegularSeason20242025!$D$3:$D$1315, F$1)+SUMIFS(DataRegularSeason20242025!$AB$3:$AB$1315,DataRegularSeason20242025!$B$3:$B$1315, "&lt;=" &amp; $A125, DataRegularSeason20242025!$E$3:$E$1315, F$1)</f>
        <v>29</v>
      </c>
      <c r="G125" s="2">
        <f>SUMIFS(DataRegularSeason20242025!$AA$3:$AA$1315,DataRegularSeason20242025!$B$3:$B$1315, "&lt;=" &amp; $A125, DataRegularSeason20242025!$D$3:$D$1315, G$1)+SUMIFS(DataRegularSeason20242025!$AB$3:$AB$1315,DataRegularSeason20242025!$B$3:$B$1315, "&lt;=" &amp; $A125, DataRegularSeason20242025!$E$3:$E$1315, G$1)</f>
        <v>35</v>
      </c>
      <c r="H125" s="2">
        <f>SUMIFS(DataRegularSeason20242025!$AA$3:$AA$1315,DataRegularSeason20242025!$B$3:$B$1315, "&lt;=" &amp; $A125, DataRegularSeason20242025!$D$3:$D$1315, H$1)+SUMIFS(DataRegularSeason20242025!$AB$3:$AB$1315,DataRegularSeason20242025!$B$3:$B$1315, "&lt;=" &amp; $A125, DataRegularSeason20242025!$E$3:$E$1315, H$1)</f>
        <v>22</v>
      </c>
      <c r="I125" s="2">
        <f>SUMIFS(DataRegularSeason20242025!$AA$3:$AA$1315,DataRegularSeason20242025!$B$3:$B$1315, "&lt;=" &amp; $A125, DataRegularSeason20242025!$D$3:$D$1315, I$1)+SUMIFS(DataRegularSeason20242025!$AB$3:$AB$1315,DataRegularSeason20242025!$B$3:$B$1315, "&lt;=" &amp; $A125, DataRegularSeason20242025!$E$3:$E$1315, I$1)</f>
        <v>36</v>
      </c>
      <c r="J125" s="2">
        <f>SUMIFS(DataRegularSeason20242025!$AA$3:$AA$1315,DataRegularSeason20242025!$B$3:$B$1315, "&lt;=" &amp; $A125, DataRegularSeason20242025!$D$3:$D$1315, J$1)+SUMIFS(DataRegularSeason20242025!$AB$3:$AB$1315,DataRegularSeason20242025!$B$3:$B$1315, "&lt;=" &amp; $A125, DataRegularSeason20242025!$E$3:$E$1315, J$1)</f>
        <v>38</v>
      </c>
      <c r="K125" s="2">
        <f>SUMIFS(DataRegularSeason20242025!$AA$3:$AA$1315,DataRegularSeason20242025!$B$3:$B$1315, "&lt;=" &amp; $A125, DataRegularSeason20242025!$D$3:$D$1315, K$1)+SUMIFS(DataRegularSeason20242025!$AB$3:$AB$1315,DataRegularSeason20242025!$B$3:$B$1315, "&lt;=" &amp; $A125, DataRegularSeason20242025!$E$3:$E$1315, K$1)</f>
        <v>28</v>
      </c>
      <c r="L125" s="2">
        <f>SUMIFS(DataRegularSeason20242025!$AA$3:$AA$1315,DataRegularSeason20242025!$B$3:$B$1315, "&lt;=" &amp; $A125, DataRegularSeason20242025!$D$3:$D$1315, L$1)+SUMIFS(DataRegularSeason20242025!$AB$3:$AB$1315,DataRegularSeason20242025!$B$3:$B$1315, "&lt;=" &amp; $A125, DataRegularSeason20242025!$E$3:$E$1315, L$1)</f>
        <v>38</v>
      </c>
      <c r="M125" s="2">
        <f>SUMIFS(DataRegularSeason20242025!$AA$3:$AA$1315,DataRegularSeason20242025!$B$3:$B$1315, "&lt;=" &amp; $A125, DataRegularSeason20242025!$D$3:$D$1315, M$1)+SUMIFS(DataRegularSeason20242025!$AB$3:$AB$1315,DataRegularSeason20242025!$B$3:$B$1315, "&lt;=" &amp; $A125, DataRegularSeason20242025!$E$3:$E$1315, M$1)</f>
        <v>40</v>
      </c>
      <c r="N125" s="2">
        <f>SUMIFS(DataRegularSeason20242025!$AA$3:$AA$1315,DataRegularSeason20242025!$B$3:$B$1315, "&lt;=" &amp; $A125, DataRegularSeason20242025!$D$3:$D$1315, N$1)+SUMIFS(DataRegularSeason20242025!$AB$3:$AB$1315,DataRegularSeason20242025!$B$3:$B$1315, "&lt;=" &amp; $A125, DataRegularSeason20242025!$E$3:$E$1315, N$1)</f>
        <v>40</v>
      </c>
      <c r="O125" s="2">
        <f>SUMIFS(DataRegularSeason20242025!$AA$3:$AA$1315,DataRegularSeason20242025!$B$3:$B$1315, "&lt;=" &amp; $A125, DataRegularSeason20242025!$D$3:$D$1315, O$1)+SUMIFS(DataRegularSeason20242025!$AB$3:$AB$1315,DataRegularSeason20242025!$B$3:$B$1315, "&lt;=" &amp; $A125, DataRegularSeason20242025!$E$3:$E$1315, O$1)</f>
        <v>44</v>
      </c>
      <c r="P125" s="2">
        <f>SUMIFS(DataRegularSeason20242025!$AA$3:$AA$1315,DataRegularSeason20242025!$B$3:$B$1315, "&lt;=" &amp; $A125, DataRegularSeason20242025!$D$3:$D$1315, P$1)+SUMIFS(DataRegularSeason20242025!$AB$3:$AB$1315,DataRegularSeason20242025!$B$3:$B$1315, "&lt;=" &amp; $A125, DataRegularSeason20242025!$E$3:$E$1315, P$1)</f>
        <v>27</v>
      </c>
      <c r="Q125" s="2">
        <f>SUMIFS(DataRegularSeason20242025!$AA$3:$AA$1315,DataRegularSeason20242025!$B$3:$B$1315, "&lt;=" &amp; $A125, DataRegularSeason20242025!$D$3:$D$1315, Q$1)+SUMIFS(DataRegularSeason20242025!$AB$3:$AB$1315,DataRegularSeason20242025!$B$3:$B$1315, "&lt;=" &amp; $A125, DataRegularSeason20242025!$E$3:$E$1315, Q$1)</f>
        <v>45</v>
      </c>
      <c r="R125" s="2">
        <f>SUMIFS(DataRegularSeason20242025!$AA$3:$AA$1315,DataRegularSeason20242025!$B$3:$B$1315, "&lt;=" &amp; $A125, DataRegularSeason20242025!$D$3:$D$1315, R$1)+SUMIFS(DataRegularSeason20242025!$AB$3:$AB$1315,DataRegularSeason20242025!$B$3:$B$1315, "&lt;=" &amp; $A125, DataRegularSeason20242025!$E$3:$E$1315, R$1)</f>
        <v>22</v>
      </c>
      <c r="S125" s="2">
        <f>SUMIFS(DataRegularSeason20242025!$AA$3:$AA$1315,DataRegularSeason20242025!$B$3:$B$1315, "&lt;=" &amp; $A125, DataRegularSeason20242025!$D$3:$D$1315, S$1)+SUMIFS(DataRegularSeason20242025!$AB$3:$AB$1315,DataRegularSeason20242025!$B$3:$B$1315, "&lt;=" &amp; $A125, DataRegularSeason20242025!$E$3:$E$1315, S$1)</f>
        <v>31</v>
      </c>
      <c r="T125" s="2">
        <f>SUMIFS(DataRegularSeason20242025!$AA$3:$AA$1315,DataRegularSeason20242025!$B$3:$B$1315, "&lt;=" &amp; $A125, DataRegularSeason20242025!$D$3:$D$1315, T$1)+SUMIFS(DataRegularSeason20242025!$AB$3:$AB$1315,DataRegularSeason20242025!$B$3:$B$1315, "&lt;=" &amp; $A125, DataRegularSeason20242025!$E$3:$E$1315, T$1)</f>
        <v>31</v>
      </c>
      <c r="U125" s="2">
        <f>SUMIFS(DataRegularSeason20242025!$AA$3:$AA$1315,DataRegularSeason20242025!$B$3:$B$1315, "&lt;=" &amp; $A125, DataRegularSeason20242025!$D$3:$D$1315, U$1)+SUMIFS(DataRegularSeason20242025!$AB$3:$AB$1315,DataRegularSeason20242025!$B$3:$B$1315, "&lt;=" &amp; $A125, DataRegularSeason20242025!$E$3:$E$1315, U$1)</f>
        <v>34</v>
      </c>
      <c r="V125" s="2">
        <f>SUMIFS(DataRegularSeason20242025!$AA$3:$AA$1315,DataRegularSeason20242025!$B$3:$B$1315, "&lt;=" &amp; $A125, DataRegularSeason20242025!$D$3:$D$1315, V$1)+SUMIFS(DataRegularSeason20242025!$AB$3:$AB$1315,DataRegularSeason20242025!$B$3:$B$1315, "&lt;=" &amp; $A125, DataRegularSeason20242025!$E$3:$E$1315, V$1)</f>
        <v>32</v>
      </c>
      <c r="W125" s="2">
        <f>SUMIFS(DataRegularSeason20242025!$AA$3:$AA$1315,DataRegularSeason20242025!$B$3:$B$1315, "&lt;=" &amp; $A125, DataRegularSeason20242025!$D$3:$D$1315, W$1)+SUMIFS(DataRegularSeason20242025!$AB$3:$AB$1315,DataRegularSeason20242025!$B$3:$B$1315, "&lt;=" &amp; $A125, DataRegularSeason20242025!$E$3:$E$1315, W$1)</f>
        <v>33</v>
      </c>
      <c r="X125" s="2">
        <f>SUMIFS(DataRegularSeason20242025!$AA$3:$AA$1315,DataRegularSeason20242025!$B$3:$B$1315, "&lt;=" &amp; $A125, DataRegularSeason20242025!$D$3:$D$1315, X$1)+SUMIFS(DataRegularSeason20242025!$AB$3:$AB$1315,DataRegularSeason20242025!$B$3:$B$1315, "&lt;=" &amp; $A125, DataRegularSeason20242025!$E$3:$E$1315, X$1)</f>
        <v>32</v>
      </c>
      <c r="Y125" s="2">
        <f>SUMIFS(DataRegularSeason20242025!$AA$3:$AA$1315,DataRegularSeason20242025!$B$3:$B$1315, "&lt;=" &amp; $A125, DataRegularSeason20242025!$D$3:$D$1315, Y$1)+SUMIFS(DataRegularSeason20242025!$AB$3:$AB$1315,DataRegularSeason20242025!$B$3:$B$1315, "&lt;=" &amp; $A125, DataRegularSeason20242025!$E$3:$E$1315, Y$1)</f>
        <v>27</v>
      </c>
      <c r="Z125" s="2">
        <f>SUMIFS(DataRegularSeason20242025!$AA$3:$AA$1315,DataRegularSeason20242025!$B$3:$B$1315, "&lt;=" &amp; $A125, DataRegularSeason20242025!$D$3:$D$1315, Z$1)+SUMIFS(DataRegularSeason20242025!$AB$3:$AB$1315,DataRegularSeason20242025!$B$3:$B$1315, "&lt;=" &amp; $A125, DataRegularSeason20242025!$E$3:$E$1315, Z$1)</f>
        <v>33</v>
      </c>
      <c r="AA125" s="2">
        <f>SUMIFS(DataRegularSeason20242025!$AA$3:$AA$1315,DataRegularSeason20242025!$B$3:$B$1315, "&lt;=" &amp; $A125, DataRegularSeason20242025!$D$3:$D$1315, AA$1)+SUMIFS(DataRegularSeason20242025!$AB$3:$AB$1315,DataRegularSeason20242025!$B$3:$B$1315, "&lt;=" &amp; $A125, DataRegularSeason20242025!$E$3:$E$1315, AA$1)</f>
        <v>36</v>
      </c>
      <c r="AB125" s="2">
        <f>SUMIFS(DataRegularSeason20242025!$AA$3:$AA$1315,DataRegularSeason20242025!$B$3:$B$1315, "&lt;=" &amp; $A125, DataRegularSeason20242025!$D$3:$D$1315, AB$1)+SUMIFS(DataRegularSeason20242025!$AB$3:$AB$1315,DataRegularSeason20242025!$B$3:$B$1315, "&lt;=" &amp; $A125, DataRegularSeason20242025!$E$3:$E$1315, AB$1)</f>
        <v>40</v>
      </c>
      <c r="AC125" s="2">
        <f>SUMIFS(DataRegularSeason20242025!$AA$3:$AA$1315,DataRegularSeason20242025!$B$3:$B$1315, "&lt;=" &amp; $A125, DataRegularSeason20242025!$D$3:$D$1315, AC$1)+SUMIFS(DataRegularSeason20242025!$AB$3:$AB$1315,DataRegularSeason20242025!$B$3:$B$1315, "&lt;=" &amp; $A125, DataRegularSeason20242025!$E$3:$E$1315, AC$1)</f>
        <v>33</v>
      </c>
      <c r="AD125" s="2">
        <f>SUMIFS(DataRegularSeason20242025!$AA$3:$AA$1315,DataRegularSeason20242025!$B$3:$B$1315, "&lt;=" &amp; $A125, DataRegularSeason20242025!$D$3:$D$1315, AD$1)+SUMIFS(DataRegularSeason20242025!$AB$3:$AB$1315,DataRegularSeason20242025!$B$3:$B$1315, "&lt;=" &amp; $A125, DataRegularSeason20242025!$E$3:$E$1315, AD$1)</f>
        <v>37</v>
      </c>
      <c r="AE125" s="2">
        <f>SUMIFS(DataRegularSeason20242025!$AA$3:$AA$1315,DataRegularSeason20242025!$B$3:$B$1315, "&lt;=" &amp; $A125, DataRegularSeason20242025!$D$3:$D$1315, AE$1)+SUMIFS(DataRegularSeason20242025!$AB$3:$AB$1315,DataRegularSeason20242025!$B$3:$B$1315, "&lt;=" &amp; $A125, DataRegularSeason20242025!$E$3:$E$1315, AE$1)</f>
        <v>43</v>
      </c>
      <c r="AF125" s="2">
        <f>SUMIFS(DataRegularSeason20242025!$AA$3:$AA$1315,DataRegularSeason20242025!$B$3:$B$1315, "&lt;=" &amp; $A125, DataRegularSeason20242025!$D$3:$D$1315, AF$1)+SUMIFS(DataRegularSeason20242025!$AB$3:$AB$1315,DataRegularSeason20242025!$B$3:$B$1315, "&lt;=" &amp; $A125, DataRegularSeason20242025!$E$3:$E$1315, AF$1)</f>
        <v>45</v>
      </c>
      <c r="AG125" s="2">
        <f>SUMIFS(DataRegularSeason20242025!$AA$3:$AA$1315,DataRegularSeason20242025!$B$3:$B$1315, "&lt;=" &amp; $A125, DataRegularSeason20242025!$D$3:$D$1315, AG$1)+SUMIFS(DataRegularSeason20242025!$AB$3:$AB$1315,DataRegularSeason20242025!$B$3:$B$1315, "&lt;=" &amp; $A125, DataRegularSeason20242025!$E$3:$E$1315, AG$1)</f>
        <v>44</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26</v>
      </c>
      <c r="C126" s="2">
        <f>SUMIFS(DataRegularSeason20242025!$AA$3:$AA$1315,DataRegularSeason20242025!$B$3:$B$1315, "&lt;=" &amp; $A126, DataRegularSeason20242025!$D$3:$D$1315, C$1)+SUMIFS(DataRegularSeason20242025!$AB$3:$AB$1315,DataRegularSeason20242025!$B$3:$B$1315, "&lt;=" &amp; $A126, DataRegularSeason20242025!$E$3:$E$1315, C$1)</f>
        <v>35</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41</v>
      </c>
      <c r="F126" s="2">
        <f>SUMIFS(DataRegularSeason20242025!$AA$3:$AA$1315,DataRegularSeason20242025!$B$3:$B$1315, "&lt;=" &amp; $A126, DataRegularSeason20242025!$D$3:$D$1315, F$1)+SUMIFS(DataRegularSeason20242025!$AB$3:$AB$1315,DataRegularSeason20242025!$B$3:$B$1315, "&lt;=" &amp; $A126, DataRegularSeason20242025!$E$3:$E$1315, F$1)</f>
        <v>29</v>
      </c>
      <c r="G126" s="2">
        <f>SUMIFS(DataRegularSeason20242025!$AA$3:$AA$1315,DataRegularSeason20242025!$B$3:$B$1315, "&lt;=" &amp; $A126, DataRegularSeason20242025!$D$3:$D$1315, G$1)+SUMIFS(DataRegularSeason20242025!$AB$3:$AB$1315,DataRegularSeason20242025!$B$3:$B$1315, "&lt;=" &amp; $A126, DataRegularSeason20242025!$E$3:$E$1315, G$1)</f>
        <v>35</v>
      </c>
      <c r="H126" s="2">
        <f>SUMIFS(DataRegularSeason20242025!$AA$3:$AA$1315,DataRegularSeason20242025!$B$3:$B$1315, "&lt;=" &amp; $A126, DataRegularSeason20242025!$D$3:$D$1315, H$1)+SUMIFS(DataRegularSeason20242025!$AB$3:$AB$1315,DataRegularSeason20242025!$B$3:$B$1315, "&lt;=" &amp; $A126, DataRegularSeason20242025!$E$3:$E$1315, H$1)</f>
        <v>22</v>
      </c>
      <c r="I126" s="2">
        <f>SUMIFS(DataRegularSeason20242025!$AA$3:$AA$1315,DataRegularSeason20242025!$B$3:$B$1315, "&lt;=" &amp; $A126, DataRegularSeason20242025!$D$3:$D$1315, I$1)+SUMIFS(DataRegularSeason20242025!$AB$3:$AB$1315,DataRegularSeason20242025!$B$3:$B$1315, "&lt;=" &amp; $A126, DataRegularSeason20242025!$E$3:$E$1315, I$1)</f>
        <v>36</v>
      </c>
      <c r="J126" s="2">
        <f>SUMIFS(DataRegularSeason20242025!$AA$3:$AA$1315,DataRegularSeason20242025!$B$3:$B$1315, "&lt;=" &amp; $A126, DataRegularSeason20242025!$D$3:$D$1315, J$1)+SUMIFS(DataRegularSeason20242025!$AB$3:$AB$1315,DataRegularSeason20242025!$B$3:$B$1315, "&lt;=" &amp; $A126, DataRegularSeason20242025!$E$3:$E$1315, J$1)</f>
        <v>38</v>
      </c>
      <c r="K126" s="2">
        <f>SUMIFS(DataRegularSeason20242025!$AA$3:$AA$1315,DataRegularSeason20242025!$B$3:$B$1315, "&lt;=" &amp; $A126, DataRegularSeason20242025!$D$3:$D$1315, K$1)+SUMIFS(DataRegularSeason20242025!$AB$3:$AB$1315,DataRegularSeason20242025!$B$3:$B$1315, "&lt;=" &amp; $A126, DataRegularSeason20242025!$E$3:$E$1315, K$1)</f>
        <v>28</v>
      </c>
      <c r="L126" s="2">
        <f>SUMIFS(DataRegularSeason20242025!$AA$3:$AA$1315,DataRegularSeason20242025!$B$3:$B$1315, "&lt;=" &amp; $A126, DataRegularSeason20242025!$D$3:$D$1315, L$1)+SUMIFS(DataRegularSeason20242025!$AB$3:$AB$1315,DataRegularSeason20242025!$B$3:$B$1315, "&lt;=" &amp; $A126, DataRegularSeason20242025!$E$3:$E$1315, L$1)</f>
        <v>38</v>
      </c>
      <c r="M126" s="2">
        <f>SUMIFS(DataRegularSeason20242025!$AA$3:$AA$1315,DataRegularSeason20242025!$B$3:$B$1315, "&lt;=" &amp; $A126, DataRegularSeason20242025!$D$3:$D$1315, M$1)+SUMIFS(DataRegularSeason20242025!$AB$3:$AB$1315,DataRegularSeason20242025!$B$3:$B$1315, "&lt;=" &amp; $A126, DataRegularSeason20242025!$E$3:$E$1315, M$1)</f>
        <v>40</v>
      </c>
      <c r="N126" s="2">
        <f>SUMIFS(DataRegularSeason20242025!$AA$3:$AA$1315,DataRegularSeason20242025!$B$3:$B$1315, "&lt;=" &amp; $A126, DataRegularSeason20242025!$D$3:$D$1315, N$1)+SUMIFS(DataRegularSeason20242025!$AB$3:$AB$1315,DataRegularSeason20242025!$B$3:$B$1315, "&lt;=" &amp; $A126, DataRegularSeason20242025!$E$3:$E$1315, N$1)</f>
        <v>40</v>
      </c>
      <c r="O126" s="2">
        <f>SUMIFS(DataRegularSeason20242025!$AA$3:$AA$1315,DataRegularSeason20242025!$B$3:$B$1315, "&lt;=" &amp; $A126, DataRegularSeason20242025!$D$3:$D$1315, O$1)+SUMIFS(DataRegularSeason20242025!$AB$3:$AB$1315,DataRegularSeason20242025!$B$3:$B$1315, "&lt;=" &amp; $A126, DataRegularSeason20242025!$E$3:$E$1315, O$1)</f>
        <v>44</v>
      </c>
      <c r="P126" s="2">
        <f>SUMIFS(DataRegularSeason20242025!$AA$3:$AA$1315,DataRegularSeason20242025!$B$3:$B$1315, "&lt;=" &amp; $A126, DataRegularSeason20242025!$D$3:$D$1315, P$1)+SUMIFS(DataRegularSeason20242025!$AB$3:$AB$1315,DataRegularSeason20242025!$B$3:$B$1315, "&lt;=" &amp; $A126, DataRegularSeason20242025!$E$3:$E$1315, P$1)</f>
        <v>27</v>
      </c>
      <c r="Q126" s="2">
        <f>SUMIFS(DataRegularSeason20242025!$AA$3:$AA$1315,DataRegularSeason20242025!$B$3:$B$1315, "&lt;=" &amp; $A126, DataRegularSeason20242025!$D$3:$D$1315, Q$1)+SUMIFS(DataRegularSeason20242025!$AB$3:$AB$1315,DataRegularSeason20242025!$B$3:$B$1315, "&lt;=" &amp; $A126, DataRegularSeason20242025!$E$3:$E$1315, Q$1)</f>
        <v>45</v>
      </c>
      <c r="R126" s="2">
        <f>SUMIFS(DataRegularSeason20242025!$AA$3:$AA$1315,DataRegularSeason20242025!$B$3:$B$1315, "&lt;=" &amp; $A126, DataRegularSeason20242025!$D$3:$D$1315, R$1)+SUMIFS(DataRegularSeason20242025!$AB$3:$AB$1315,DataRegularSeason20242025!$B$3:$B$1315, "&lt;=" &amp; $A126, DataRegularSeason20242025!$E$3:$E$1315, R$1)</f>
        <v>22</v>
      </c>
      <c r="S126" s="2">
        <f>SUMIFS(DataRegularSeason20242025!$AA$3:$AA$1315,DataRegularSeason20242025!$B$3:$B$1315, "&lt;=" &amp; $A126, DataRegularSeason20242025!$D$3:$D$1315, S$1)+SUMIFS(DataRegularSeason20242025!$AB$3:$AB$1315,DataRegularSeason20242025!$B$3:$B$1315, "&lt;=" &amp; $A126, DataRegularSeason20242025!$E$3:$E$1315, S$1)</f>
        <v>31</v>
      </c>
      <c r="T126" s="2">
        <f>SUMIFS(DataRegularSeason20242025!$AA$3:$AA$1315,DataRegularSeason20242025!$B$3:$B$1315, "&lt;=" &amp; $A126, DataRegularSeason20242025!$D$3:$D$1315, T$1)+SUMIFS(DataRegularSeason20242025!$AB$3:$AB$1315,DataRegularSeason20242025!$B$3:$B$1315, "&lt;=" &amp; $A126, DataRegularSeason20242025!$E$3:$E$1315, T$1)</f>
        <v>31</v>
      </c>
      <c r="U126" s="2">
        <f>SUMIFS(DataRegularSeason20242025!$AA$3:$AA$1315,DataRegularSeason20242025!$B$3:$B$1315, "&lt;=" &amp; $A126, DataRegularSeason20242025!$D$3:$D$1315, U$1)+SUMIFS(DataRegularSeason20242025!$AB$3:$AB$1315,DataRegularSeason20242025!$B$3:$B$1315, "&lt;=" &amp; $A126, DataRegularSeason20242025!$E$3:$E$1315, U$1)</f>
        <v>34</v>
      </c>
      <c r="V126" s="2">
        <f>SUMIFS(DataRegularSeason20242025!$AA$3:$AA$1315,DataRegularSeason20242025!$B$3:$B$1315, "&lt;=" &amp; $A126, DataRegularSeason20242025!$D$3:$D$1315, V$1)+SUMIFS(DataRegularSeason20242025!$AB$3:$AB$1315,DataRegularSeason20242025!$B$3:$B$1315, "&lt;=" &amp; $A126, DataRegularSeason20242025!$E$3:$E$1315, V$1)</f>
        <v>32</v>
      </c>
      <c r="W126" s="2">
        <f>SUMIFS(DataRegularSeason20242025!$AA$3:$AA$1315,DataRegularSeason20242025!$B$3:$B$1315, "&lt;=" &amp; $A126, DataRegularSeason20242025!$D$3:$D$1315, W$1)+SUMIFS(DataRegularSeason20242025!$AB$3:$AB$1315,DataRegularSeason20242025!$B$3:$B$1315, "&lt;=" &amp; $A126, DataRegularSeason20242025!$E$3:$E$1315, W$1)</f>
        <v>33</v>
      </c>
      <c r="X126" s="2">
        <f>SUMIFS(DataRegularSeason20242025!$AA$3:$AA$1315,DataRegularSeason20242025!$B$3:$B$1315, "&lt;=" &amp; $A126, DataRegularSeason20242025!$D$3:$D$1315, X$1)+SUMIFS(DataRegularSeason20242025!$AB$3:$AB$1315,DataRegularSeason20242025!$B$3:$B$1315, "&lt;=" &amp; $A126, DataRegularSeason20242025!$E$3:$E$1315, X$1)</f>
        <v>32</v>
      </c>
      <c r="Y126" s="2">
        <f>SUMIFS(DataRegularSeason20242025!$AA$3:$AA$1315,DataRegularSeason20242025!$B$3:$B$1315, "&lt;=" &amp; $A126, DataRegularSeason20242025!$D$3:$D$1315, Y$1)+SUMIFS(DataRegularSeason20242025!$AB$3:$AB$1315,DataRegularSeason20242025!$B$3:$B$1315, "&lt;=" &amp; $A126, DataRegularSeason20242025!$E$3:$E$1315, Y$1)</f>
        <v>27</v>
      </c>
      <c r="Z126" s="2">
        <f>SUMIFS(DataRegularSeason20242025!$AA$3:$AA$1315,DataRegularSeason20242025!$B$3:$B$1315, "&lt;=" &amp; $A126, DataRegularSeason20242025!$D$3:$D$1315, Z$1)+SUMIFS(DataRegularSeason20242025!$AB$3:$AB$1315,DataRegularSeason20242025!$B$3:$B$1315, "&lt;=" &amp; $A126, DataRegularSeason20242025!$E$3:$E$1315, Z$1)</f>
        <v>33</v>
      </c>
      <c r="AA126" s="2">
        <f>SUMIFS(DataRegularSeason20242025!$AA$3:$AA$1315,DataRegularSeason20242025!$B$3:$B$1315, "&lt;=" &amp; $A126, DataRegularSeason20242025!$D$3:$D$1315, AA$1)+SUMIFS(DataRegularSeason20242025!$AB$3:$AB$1315,DataRegularSeason20242025!$B$3:$B$1315, "&lt;=" &amp; $A126, DataRegularSeason20242025!$E$3:$E$1315, AA$1)</f>
        <v>36</v>
      </c>
      <c r="AB126" s="2">
        <f>SUMIFS(DataRegularSeason20242025!$AA$3:$AA$1315,DataRegularSeason20242025!$B$3:$B$1315, "&lt;=" &amp; $A126, DataRegularSeason20242025!$D$3:$D$1315, AB$1)+SUMIFS(DataRegularSeason20242025!$AB$3:$AB$1315,DataRegularSeason20242025!$B$3:$B$1315, "&lt;=" &amp; $A126, DataRegularSeason20242025!$E$3:$E$1315, AB$1)</f>
        <v>40</v>
      </c>
      <c r="AC126" s="2">
        <f>SUMIFS(DataRegularSeason20242025!$AA$3:$AA$1315,DataRegularSeason20242025!$B$3:$B$1315, "&lt;=" &amp; $A126, DataRegularSeason20242025!$D$3:$D$1315, AC$1)+SUMIFS(DataRegularSeason20242025!$AB$3:$AB$1315,DataRegularSeason20242025!$B$3:$B$1315, "&lt;=" &amp; $A126, DataRegularSeason20242025!$E$3:$E$1315, AC$1)</f>
        <v>33</v>
      </c>
      <c r="AD126" s="2">
        <f>SUMIFS(DataRegularSeason20242025!$AA$3:$AA$1315,DataRegularSeason20242025!$B$3:$B$1315, "&lt;=" &amp; $A126, DataRegularSeason20242025!$D$3:$D$1315, AD$1)+SUMIFS(DataRegularSeason20242025!$AB$3:$AB$1315,DataRegularSeason20242025!$B$3:$B$1315, "&lt;=" &amp; $A126, DataRegularSeason20242025!$E$3:$E$1315, AD$1)</f>
        <v>37</v>
      </c>
      <c r="AE126" s="2">
        <f>SUMIFS(DataRegularSeason20242025!$AA$3:$AA$1315,DataRegularSeason20242025!$B$3:$B$1315, "&lt;=" &amp; $A126, DataRegularSeason20242025!$D$3:$D$1315, AE$1)+SUMIFS(DataRegularSeason20242025!$AB$3:$AB$1315,DataRegularSeason20242025!$B$3:$B$1315, "&lt;=" &amp; $A126, DataRegularSeason20242025!$E$3:$E$1315, AE$1)</f>
        <v>43</v>
      </c>
      <c r="AF126" s="2">
        <f>SUMIFS(DataRegularSeason20242025!$AA$3:$AA$1315,DataRegularSeason20242025!$B$3:$B$1315, "&lt;=" &amp; $A126, DataRegularSeason20242025!$D$3:$D$1315, AF$1)+SUMIFS(DataRegularSeason20242025!$AB$3:$AB$1315,DataRegularSeason20242025!$B$3:$B$1315, "&lt;=" &amp; $A126, DataRegularSeason20242025!$E$3:$E$1315, AF$1)</f>
        <v>45</v>
      </c>
      <c r="AG126" s="2">
        <f>SUMIFS(DataRegularSeason20242025!$AA$3:$AA$1315,DataRegularSeason20242025!$B$3:$B$1315, "&lt;=" &amp; $A126, DataRegularSeason20242025!$D$3:$D$1315, AG$1)+SUMIFS(DataRegularSeason20242025!$AB$3:$AB$1315,DataRegularSeason20242025!$B$3:$B$1315, "&lt;=" &amp; $A126, DataRegularSeason20242025!$E$3:$E$1315, AG$1)</f>
        <v>44</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26</v>
      </c>
      <c r="C127" s="2">
        <f>SUMIFS(DataRegularSeason20242025!$AA$3:$AA$1315,DataRegularSeason20242025!$B$3:$B$1315, "&lt;=" &amp; $A127, DataRegularSeason20242025!$D$3:$D$1315, C$1)+SUMIFS(DataRegularSeason20242025!$AB$3:$AB$1315,DataRegularSeason20242025!$B$3:$B$1315, "&lt;=" &amp; $A127, DataRegularSeason20242025!$E$3:$E$1315, C$1)</f>
        <v>35</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41</v>
      </c>
      <c r="F127" s="2">
        <f>SUMIFS(DataRegularSeason20242025!$AA$3:$AA$1315,DataRegularSeason20242025!$B$3:$B$1315, "&lt;=" &amp; $A127, DataRegularSeason20242025!$D$3:$D$1315, F$1)+SUMIFS(DataRegularSeason20242025!$AB$3:$AB$1315,DataRegularSeason20242025!$B$3:$B$1315, "&lt;=" &amp; $A127, DataRegularSeason20242025!$E$3:$E$1315, F$1)</f>
        <v>29</v>
      </c>
      <c r="G127" s="2">
        <f>SUMIFS(DataRegularSeason20242025!$AA$3:$AA$1315,DataRegularSeason20242025!$B$3:$B$1315, "&lt;=" &amp; $A127, DataRegularSeason20242025!$D$3:$D$1315, G$1)+SUMIFS(DataRegularSeason20242025!$AB$3:$AB$1315,DataRegularSeason20242025!$B$3:$B$1315, "&lt;=" &amp; $A127, DataRegularSeason20242025!$E$3:$E$1315, G$1)</f>
        <v>35</v>
      </c>
      <c r="H127" s="2">
        <f>SUMIFS(DataRegularSeason20242025!$AA$3:$AA$1315,DataRegularSeason20242025!$B$3:$B$1315, "&lt;=" &amp; $A127, DataRegularSeason20242025!$D$3:$D$1315, H$1)+SUMIFS(DataRegularSeason20242025!$AB$3:$AB$1315,DataRegularSeason20242025!$B$3:$B$1315, "&lt;=" &amp; $A127, DataRegularSeason20242025!$E$3:$E$1315, H$1)</f>
        <v>22</v>
      </c>
      <c r="I127" s="2">
        <f>SUMIFS(DataRegularSeason20242025!$AA$3:$AA$1315,DataRegularSeason20242025!$B$3:$B$1315, "&lt;=" &amp; $A127, DataRegularSeason20242025!$D$3:$D$1315, I$1)+SUMIFS(DataRegularSeason20242025!$AB$3:$AB$1315,DataRegularSeason20242025!$B$3:$B$1315, "&lt;=" &amp; $A127, DataRegularSeason20242025!$E$3:$E$1315, I$1)</f>
        <v>36</v>
      </c>
      <c r="J127" s="2">
        <f>SUMIFS(DataRegularSeason20242025!$AA$3:$AA$1315,DataRegularSeason20242025!$B$3:$B$1315, "&lt;=" &amp; $A127, DataRegularSeason20242025!$D$3:$D$1315, J$1)+SUMIFS(DataRegularSeason20242025!$AB$3:$AB$1315,DataRegularSeason20242025!$B$3:$B$1315, "&lt;=" &amp; $A127, DataRegularSeason20242025!$E$3:$E$1315, J$1)</f>
        <v>38</v>
      </c>
      <c r="K127" s="2">
        <f>SUMIFS(DataRegularSeason20242025!$AA$3:$AA$1315,DataRegularSeason20242025!$B$3:$B$1315, "&lt;=" &amp; $A127, DataRegularSeason20242025!$D$3:$D$1315, K$1)+SUMIFS(DataRegularSeason20242025!$AB$3:$AB$1315,DataRegularSeason20242025!$B$3:$B$1315, "&lt;=" &amp; $A127, DataRegularSeason20242025!$E$3:$E$1315, K$1)</f>
        <v>28</v>
      </c>
      <c r="L127" s="2">
        <f>SUMIFS(DataRegularSeason20242025!$AA$3:$AA$1315,DataRegularSeason20242025!$B$3:$B$1315, "&lt;=" &amp; $A127, DataRegularSeason20242025!$D$3:$D$1315, L$1)+SUMIFS(DataRegularSeason20242025!$AB$3:$AB$1315,DataRegularSeason20242025!$B$3:$B$1315, "&lt;=" &amp; $A127, DataRegularSeason20242025!$E$3:$E$1315, L$1)</f>
        <v>38</v>
      </c>
      <c r="M127" s="2">
        <f>SUMIFS(DataRegularSeason20242025!$AA$3:$AA$1315,DataRegularSeason20242025!$B$3:$B$1315, "&lt;=" &amp; $A127, DataRegularSeason20242025!$D$3:$D$1315, M$1)+SUMIFS(DataRegularSeason20242025!$AB$3:$AB$1315,DataRegularSeason20242025!$B$3:$B$1315, "&lt;=" &amp; $A127, DataRegularSeason20242025!$E$3:$E$1315, M$1)</f>
        <v>40</v>
      </c>
      <c r="N127" s="2">
        <f>SUMIFS(DataRegularSeason20242025!$AA$3:$AA$1315,DataRegularSeason20242025!$B$3:$B$1315, "&lt;=" &amp; $A127, DataRegularSeason20242025!$D$3:$D$1315, N$1)+SUMIFS(DataRegularSeason20242025!$AB$3:$AB$1315,DataRegularSeason20242025!$B$3:$B$1315, "&lt;=" &amp; $A127, DataRegularSeason20242025!$E$3:$E$1315, N$1)</f>
        <v>40</v>
      </c>
      <c r="O127" s="2">
        <f>SUMIFS(DataRegularSeason20242025!$AA$3:$AA$1315,DataRegularSeason20242025!$B$3:$B$1315, "&lt;=" &amp; $A127, DataRegularSeason20242025!$D$3:$D$1315, O$1)+SUMIFS(DataRegularSeason20242025!$AB$3:$AB$1315,DataRegularSeason20242025!$B$3:$B$1315, "&lt;=" &amp; $A127, DataRegularSeason20242025!$E$3:$E$1315, O$1)</f>
        <v>44</v>
      </c>
      <c r="P127" s="2">
        <f>SUMIFS(DataRegularSeason20242025!$AA$3:$AA$1315,DataRegularSeason20242025!$B$3:$B$1315, "&lt;=" &amp; $A127, DataRegularSeason20242025!$D$3:$D$1315, P$1)+SUMIFS(DataRegularSeason20242025!$AB$3:$AB$1315,DataRegularSeason20242025!$B$3:$B$1315, "&lt;=" &amp; $A127, DataRegularSeason20242025!$E$3:$E$1315, P$1)</f>
        <v>27</v>
      </c>
      <c r="Q127" s="2">
        <f>SUMIFS(DataRegularSeason20242025!$AA$3:$AA$1315,DataRegularSeason20242025!$B$3:$B$1315, "&lt;=" &amp; $A127, DataRegularSeason20242025!$D$3:$D$1315, Q$1)+SUMIFS(DataRegularSeason20242025!$AB$3:$AB$1315,DataRegularSeason20242025!$B$3:$B$1315, "&lt;=" &amp; $A127, DataRegularSeason20242025!$E$3:$E$1315, Q$1)</f>
        <v>45</v>
      </c>
      <c r="R127" s="2">
        <f>SUMIFS(DataRegularSeason20242025!$AA$3:$AA$1315,DataRegularSeason20242025!$B$3:$B$1315, "&lt;=" &amp; $A127, DataRegularSeason20242025!$D$3:$D$1315, R$1)+SUMIFS(DataRegularSeason20242025!$AB$3:$AB$1315,DataRegularSeason20242025!$B$3:$B$1315, "&lt;=" &amp; $A127, DataRegularSeason20242025!$E$3:$E$1315, R$1)</f>
        <v>22</v>
      </c>
      <c r="S127" s="2">
        <f>SUMIFS(DataRegularSeason20242025!$AA$3:$AA$1315,DataRegularSeason20242025!$B$3:$B$1315, "&lt;=" &amp; $A127, DataRegularSeason20242025!$D$3:$D$1315, S$1)+SUMIFS(DataRegularSeason20242025!$AB$3:$AB$1315,DataRegularSeason20242025!$B$3:$B$1315, "&lt;=" &amp; $A127, DataRegularSeason20242025!$E$3:$E$1315, S$1)</f>
        <v>31</v>
      </c>
      <c r="T127" s="2">
        <f>SUMIFS(DataRegularSeason20242025!$AA$3:$AA$1315,DataRegularSeason20242025!$B$3:$B$1315, "&lt;=" &amp; $A127, DataRegularSeason20242025!$D$3:$D$1315, T$1)+SUMIFS(DataRegularSeason20242025!$AB$3:$AB$1315,DataRegularSeason20242025!$B$3:$B$1315, "&lt;=" &amp; $A127, DataRegularSeason20242025!$E$3:$E$1315, T$1)</f>
        <v>31</v>
      </c>
      <c r="U127" s="2">
        <f>SUMIFS(DataRegularSeason20242025!$AA$3:$AA$1315,DataRegularSeason20242025!$B$3:$B$1315, "&lt;=" &amp; $A127, DataRegularSeason20242025!$D$3:$D$1315, U$1)+SUMIFS(DataRegularSeason20242025!$AB$3:$AB$1315,DataRegularSeason20242025!$B$3:$B$1315, "&lt;=" &amp; $A127, DataRegularSeason20242025!$E$3:$E$1315, U$1)</f>
        <v>34</v>
      </c>
      <c r="V127" s="2">
        <f>SUMIFS(DataRegularSeason20242025!$AA$3:$AA$1315,DataRegularSeason20242025!$B$3:$B$1315, "&lt;=" &amp; $A127, DataRegularSeason20242025!$D$3:$D$1315, V$1)+SUMIFS(DataRegularSeason20242025!$AB$3:$AB$1315,DataRegularSeason20242025!$B$3:$B$1315, "&lt;=" &amp; $A127, DataRegularSeason20242025!$E$3:$E$1315, V$1)</f>
        <v>32</v>
      </c>
      <c r="W127" s="2">
        <f>SUMIFS(DataRegularSeason20242025!$AA$3:$AA$1315,DataRegularSeason20242025!$B$3:$B$1315, "&lt;=" &amp; $A127, DataRegularSeason20242025!$D$3:$D$1315, W$1)+SUMIFS(DataRegularSeason20242025!$AB$3:$AB$1315,DataRegularSeason20242025!$B$3:$B$1315, "&lt;=" &amp; $A127, DataRegularSeason20242025!$E$3:$E$1315, W$1)</f>
        <v>33</v>
      </c>
      <c r="X127" s="2">
        <f>SUMIFS(DataRegularSeason20242025!$AA$3:$AA$1315,DataRegularSeason20242025!$B$3:$B$1315, "&lt;=" &amp; $A127, DataRegularSeason20242025!$D$3:$D$1315, X$1)+SUMIFS(DataRegularSeason20242025!$AB$3:$AB$1315,DataRegularSeason20242025!$B$3:$B$1315, "&lt;=" &amp; $A127, DataRegularSeason20242025!$E$3:$E$1315, X$1)</f>
        <v>32</v>
      </c>
      <c r="Y127" s="2">
        <f>SUMIFS(DataRegularSeason20242025!$AA$3:$AA$1315,DataRegularSeason20242025!$B$3:$B$1315, "&lt;=" &amp; $A127, DataRegularSeason20242025!$D$3:$D$1315, Y$1)+SUMIFS(DataRegularSeason20242025!$AB$3:$AB$1315,DataRegularSeason20242025!$B$3:$B$1315, "&lt;=" &amp; $A127, DataRegularSeason20242025!$E$3:$E$1315, Y$1)</f>
        <v>27</v>
      </c>
      <c r="Z127" s="2">
        <f>SUMIFS(DataRegularSeason20242025!$AA$3:$AA$1315,DataRegularSeason20242025!$B$3:$B$1315, "&lt;=" &amp; $A127, DataRegularSeason20242025!$D$3:$D$1315, Z$1)+SUMIFS(DataRegularSeason20242025!$AB$3:$AB$1315,DataRegularSeason20242025!$B$3:$B$1315, "&lt;=" &amp; $A127, DataRegularSeason20242025!$E$3:$E$1315, Z$1)</f>
        <v>33</v>
      </c>
      <c r="AA127" s="2">
        <f>SUMIFS(DataRegularSeason20242025!$AA$3:$AA$1315,DataRegularSeason20242025!$B$3:$B$1315, "&lt;=" &amp; $A127, DataRegularSeason20242025!$D$3:$D$1315, AA$1)+SUMIFS(DataRegularSeason20242025!$AB$3:$AB$1315,DataRegularSeason20242025!$B$3:$B$1315, "&lt;=" &amp; $A127, DataRegularSeason20242025!$E$3:$E$1315, AA$1)</f>
        <v>36</v>
      </c>
      <c r="AB127" s="2">
        <f>SUMIFS(DataRegularSeason20242025!$AA$3:$AA$1315,DataRegularSeason20242025!$B$3:$B$1315, "&lt;=" &amp; $A127, DataRegularSeason20242025!$D$3:$D$1315, AB$1)+SUMIFS(DataRegularSeason20242025!$AB$3:$AB$1315,DataRegularSeason20242025!$B$3:$B$1315, "&lt;=" &amp; $A127, DataRegularSeason20242025!$E$3:$E$1315, AB$1)</f>
        <v>40</v>
      </c>
      <c r="AC127" s="2">
        <f>SUMIFS(DataRegularSeason20242025!$AA$3:$AA$1315,DataRegularSeason20242025!$B$3:$B$1315, "&lt;=" &amp; $A127, DataRegularSeason20242025!$D$3:$D$1315, AC$1)+SUMIFS(DataRegularSeason20242025!$AB$3:$AB$1315,DataRegularSeason20242025!$B$3:$B$1315, "&lt;=" &amp; $A127, DataRegularSeason20242025!$E$3:$E$1315, AC$1)</f>
        <v>33</v>
      </c>
      <c r="AD127" s="2">
        <f>SUMIFS(DataRegularSeason20242025!$AA$3:$AA$1315,DataRegularSeason20242025!$B$3:$B$1315, "&lt;=" &amp; $A127, DataRegularSeason20242025!$D$3:$D$1315, AD$1)+SUMIFS(DataRegularSeason20242025!$AB$3:$AB$1315,DataRegularSeason20242025!$B$3:$B$1315, "&lt;=" &amp; $A127, DataRegularSeason20242025!$E$3:$E$1315, AD$1)</f>
        <v>37</v>
      </c>
      <c r="AE127" s="2">
        <f>SUMIFS(DataRegularSeason20242025!$AA$3:$AA$1315,DataRegularSeason20242025!$B$3:$B$1315, "&lt;=" &amp; $A127, DataRegularSeason20242025!$D$3:$D$1315, AE$1)+SUMIFS(DataRegularSeason20242025!$AB$3:$AB$1315,DataRegularSeason20242025!$B$3:$B$1315, "&lt;=" &amp; $A127, DataRegularSeason20242025!$E$3:$E$1315, AE$1)</f>
        <v>43</v>
      </c>
      <c r="AF127" s="2">
        <f>SUMIFS(DataRegularSeason20242025!$AA$3:$AA$1315,DataRegularSeason20242025!$B$3:$B$1315, "&lt;=" &amp; $A127, DataRegularSeason20242025!$D$3:$D$1315, AF$1)+SUMIFS(DataRegularSeason20242025!$AB$3:$AB$1315,DataRegularSeason20242025!$B$3:$B$1315, "&lt;=" &amp; $A127, DataRegularSeason20242025!$E$3:$E$1315, AF$1)</f>
        <v>45</v>
      </c>
      <c r="AG127" s="2">
        <f>SUMIFS(DataRegularSeason20242025!$AA$3:$AA$1315,DataRegularSeason20242025!$B$3:$B$1315, "&lt;=" &amp; $A127, DataRegularSeason20242025!$D$3:$D$1315, AG$1)+SUMIFS(DataRegularSeason20242025!$AB$3:$AB$1315,DataRegularSeason20242025!$B$3:$B$1315, "&lt;=" &amp; $A127, DataRegularSeason20242025!$E$3:$E$1315, AG$1)</f>
        <v>44</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26</v>
      </c>
      <c r="C128" s="2">
        <f>SUMIFS(DataRegularSeason20242025!$AA$3:$AA$1315,DataRegularSeason20242025!$B$3:$B$1315, "&lt;=" &amp; $A128, DataRegularSeason20242025!$D$3:$D$1315, C$1)+SUMIFS(DataRegularSeason20242025!$AB$3:$AB$1315,DataRegularSeason20242025!$B$3:$B$1315, "&lt;=" &amp; $A128, DataRegularSeason20242025!$E$3:$E$1315, C$1)</f>
        <v>35</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41</v>
      </c>
      <c r="F128" s="2">
        <f>SUMIFS(DataRegularSeason20242025!$AA$3:$AA$1315,DataRegularSeason20242025!$B$3:$B$1315, "&lt;=" &amp; $A128, DataRegularSeason20242025!$D$3:$D$1315, F$1)+SUMIFS(DataRegularSeason20242025!$AB$3:$AB$1315,DataRegularSeason20242025!$B$3:$B$1315, "&lt;=" &amp; $A128, DataRegularSeason20242025!$E$3:$E$1315, F$1)</f>
        <v>29</v>
      </c>
      <c r="G128" s="2">
        <f>SUMIFS(DataRegularSeason20242025!$AA$3:$AA$1315,DataRegularSeason20242025!$B$3:$B$1315, "&lt;=" &amp; $A128, DataRegularSeason20242025!$D$3:$D$1315, G$1)+SUMIFS(DataRegularSeason20242025!$AB$3:$AB$1315,DataRegularSeason20242025!$B$3:$B$1315, "&lt;=" &amp; $A128, DataRegularSeason20242025!$E$3:$E$1315, G$1)</f>
        <v>35</v>
      </c>
      <c r="H128" s="2">
        <f>SUMIFS(DataRegularSeason20242025!$AA$3:$AA$1315,DataRegularSeason20242025!$B$3:$B$1315, "&lt;=" &amp; $A128, DataRegularSeason20242025!$D$3:$D$1315, H$1)+SUMIFS(DataRegularSeason20242025!$AB$3:$AB$1315,DataRegularSeason20242025!$B$3:$B$1315, "&lt;=" &amp; $A128, DataRegularSeason20242025!$E$3:$E$1315, H$1)</f>
        <v>22</v>
      </c>
      <c r="I128" s="2">
        <f>SUMIFS(DataRegularSeason20242025!$AA$3:$AA$1315,DataRegularSeason20242025!$B$3:$B$1315, "&lt;=" &amp; $A128, DataRegularSeason20242025!$D$3:$D$1315, I$1)+SUMIFS(DataRegularSeason20242025!$AB$3:$AB$1315,DataRegularSeason20242025!$B$3:$B$1315, "&lt;=" &amp; $A128, DataRegularSeason20242025!$E$3:$E$1315, I$1)</f>
        <v>36</v>
      </c>
      <c r="J128" s="2">
        <f>SUMIFS(DataRegularSeason20242025!$AA$3:$AA$1315,DataRegularSeason20242025!$B$3:$B$1315, "&lt;=" &amp; $A128, DataRegularSeason20242025!$D$3:$D$1315, J$1)+SUMIFS(DataRegularSeason20242025!$AB$3:$AB$1315,DataRegularSeason20242025!$B$3:$B$1315, "&lt;=" &amp; $A128, DataRegularSeason20242025!$E$3:$E$1315, J$1)</f>
        <v>38</v>
      </c>
      <c r="K128" s="2">
        <f>SUMIFS(DataRegularSeason20242025!$AA$3:$AA$1315,DataRegularSeason20242025!$B$3:$B$1315, "&lt;=" &amp; $A128, DataRegularSeason20242025!$D$3:$D$1315, K$1)+SUMIFS(DataRegularSeason20242025!$AB$3:$AB$1315,DataRegularSeason20242025!$B$3:$B$1315, "&lt;=" &amp; $A128, DataRegularSeason20242025!$E$3:$E$1315, K$1)</f>
        <v>28</v>
      </c>
      <c r="L128" s="2">
        <f>SUMIFS(DataRegularSeason20242025!$AA$3:$AA$1315,DataRegularSeason20242025!$B$3:$B$1315, "&lt;=" &amp; $A128, DataRegularSeason20242025!$D$3:$D$1315, L$1)+SUMIFS(DataRegularSeason20242025!$AB$3:$AB$1315,DataRegularSeason20242025!$B$3:$B$1315, "&lt;=" &amp; $A128, DataRegularSeason20242025!$E$3:$E$1315, L$1)</f>
        <v>38</v>
      </c>
      <c r="M128" s="2">
        <f>SUMIFS(DataRegularSeason20242025!$AA$3:$AA$1315,DataRegularSeason20242025!$B$3:$B$1315, "&lt;=" &amp; $A128, DataRegularSeason20242025!$D$3:$D$1315, M$1)+SUMIFS(DataRegularSeason20242025!$AB$3:$AB$1315,DataRegularSeason20242025!$B$3:$B$1315, "&lt;=" &amp; $A128, DataRegularSeason20242025!$E$3:$E$1315, M$1)</f>
        <v>40</v>
      </c>
      <c r="N128" s="2">
        <f>SUMIFS(DataRegularSeason20242025!$AA$3:$AA$1315,DataRegularSeason20242025!$B$3:$B$1315, "&lt;=" &amp; $A128, DataRegularSeason20242025!$D$3:$D$1315, N$1)+SUMIFS(DataRegularSeason20242025!$AB$3:$AB$1315,DataRegularSeason20242025!$B$3:$B$1315, "&lt;=" &amp; $A128, DataRegularSeason20242025!$E$3:$E$1315, N$1)</f>
        <v>40</v>
      </c>
      <c r="O128" s="2">
        <f>SUMIFS(DataRegularSeason20242025!$AA$3:$AA$1315,DataRegularSeason20242025!$B$3:$B$1315, "&lt;=" &amp; $A128, DataRegularSeason20242025!$D$3:$D$1315, O$1)+SUMIFS(DataRegularSeason20242025!$AB$3:$AB$1315,DataRegularSeason20242025!$B$3:$B$1315, "&lt;=" &amp; $A128, DataRegularSeason20242025!$E$3:$E$1315, O$1)</f>
        <v>44</v>
      </c>
      <c r="P128" s="2">
        <f>SUMIFS(DataRegularSeason20242025!$AA$3:$AA$1315,DataRegularSeason20242025!$B$3:$B$1315, "&lt;=" &amp; $A128, DataRegularSeason20242025!$D$3:$D$1315, P$1)+SUMIFS(DataRegularSeason20242025!$AB$3:$AB$1315,DataRegularSeason20242025!$B$3:$B$1315, "&lt;=" &amp; $A128, DataRegularSeason20242025!$E$3:$E$1315, P$1)</f>
        <v>27</v>
      </c>
      <c r="Q128" s="2">
        <f>SUMIFS(DataRegularSeason20242025!$AA$3:$AA$1315,DataRegularSeason20242025!$B$3:$B$1315, "&lt;=" &amp; $A128, DataRegularSeason20242025!$D$3:$D$1315, Q$1)+SUMIFS(DataRegularSeason20242025!$AB$3:$AB$1315,DataRegularSeason20242025!$B$3:$B$1315, "&lt;=" &amp; $A128, DataRegularSeason20242025!$E$3:$E$1315, Q$1)</f>
        <v>45</v>
      </c>
      <c r="R128" s="2">
        <f>SUMIFS(DataRegularSeason20242025!$AA$3:$AA$1315,DataRegularSeason20242025!$B$3:$B$1315, "&lt;=" &amp; $A128, DataRegularSeason20242025!$D$3:$D$1315, R$1)+SUMIFS(DataRegularSeason20242025!$AB$3:$AB$1315,DataRegularSeason20242025!$B$3:$B$1315, "&lt;=" &amp; $A128, DataRegularSeason20242025!$E$3:$E$1315, R$1)</f>
        <v>22</v>
      </c>
      <c r="S128" s="2">
        <f>SUMIFS(DataRegularSeason20242025!$AA$3:$AA$1315,DataRegularSeason20242025!$B$3:$B$1315, "&lt;=" &amp; $A128, DataRegularSeason20242025!$D$3:$D$1315, S$1)+SUMIFS(DataRegularSeason20242025!$AB$3:$AB$1315,DataRegularSeason20242025!$B$3:$B$1315, "&lt;=" &amp; $A128, DataRegularSeason20242025!$E$3:$E$1315, S$1)</f>
        <v>31</v>
      </c>
      <c r="T128" s="2">
        <f>SUMIFS(DataRegularSeason20242025!$AA$3:$AA$1315,DataRegularSeason20242025!$B$3:$B$1315, "&lt;=" &amp; $A128, DataRegularSeason20242025!$D$3:$D$1315, T$1)+SUMIFS(DataRegularSeason20242025!$AB$3:$AB$1315,DataRegularSeason20242025!$B$3:$B$1315, "&lt;=" &amp; $A128, DataRegularSeason20242025!$E$3:$E$1315, T$1)</f>
        <v>31</v>
      </c>
      <c r="U128" s="2">
        <f>SUMIFS(DataRegularSeason20242025!$AA$3:$AA$1315,DataRegularSeason20242025!$B$3:$B$1315, "&lt;=" &amp; $A128, DataRegularSeason20242025!$D$3:$D$1315, U$1)+SUMIFS(DataRegularSeason20242025!$AB$3:$AB$1315,DataRegularSeason20242025!$B$3:$B$1315, "&lt;=" &amp; $A128, DataRegularSeason20242025!$E$3:$E$1315, U$1)</f>
        <v>34</v>
      </c>
      <c r="V128" s="2">
        <f>SUMIFS(DataRegularSeason20242025!$AA$3:$AA$1315,DataRegularSeason20242025!$B$3:$B$1315, "&lt;=" &amp; $A128, DataRegularSeason20242025!$D$3:$D$1315, V$1)+SUMIFS(DataRegularSeason20242025!$AB$3:$AB$1315,DataRegularSeason20242025!$B$3:$B$1315, "&lt;=" &amp; $A128, DataRegularSeason20242025!$E$3:$E$1315, V$1)</f>
        <v>32</v>
      </c>
      <c r="W128" s="2">
        <f>SUMIFS(DataRegularSeason20242025!$AA$3:$AA$1315,DataRegularSeason20242025!$B$3:$B$1315, "&lt;=" &amp; $A128, DataRegularSeason20242025!$D$3:$D$1315, W$1)+SUMIFS(DataRegularSeason20242025!$AB$3:$AB$1315,DataRegularSeason20242025!$B$3:$B$1315, "&lt;=" &amp; $A128, DataRegularSeason20242025!$E$3:$E$1315, W$1)</f>
        <v>33</v>
      </c>
      <c r="X128" s="2">
        <f>SUMIFS(DataRegularSeason20242025!$AA$3:$AA$1315,DataRegularSeason20242025!$B$3:$B$1315, "&lt;=" &amp; $A128, DataRegularSeason20242025!$D$3:$D$1315, X$1)+SUMIFS(DataRegularSeason20242025!$AB$3:$AB$1315,DataRegularSeason20242025!$B$3:$B$1315, "&lt;=" &amp; $A128, DataRegularSeason20242025!$E$3:$E$1315, X$1)</f>
        <v>32</v>
      </c>
      <c r="Y128" s="2">
        <f>SUMIFS(DataRegularSeason20242025!$AA$3:$AA$1315,DataRegularSeason20242025!$B$3:$B$1315, "&lt;=" &amp; $A128, DataRegularSeason20242025!$D$3:$D$1315, Y$1)+SUMIFS(DataRegularSeason20242025!$AB$3:$AB$1315,DataRegularSeason20242025!$B$3:$B$1315, "&lt;=" &amp; $A128, DataRegularSeason20242025!$E$3:$E$1315, Y$1)</f>
        <v>27</v>
      </c>
      <c r="Z128" s="2">
        <f>SUMIFS(DataRegularSeason20242025!$AA$3:$AA$1315,DataRegularSeason20242025!$B$3:$B$1315, "&lt;=" &amp; $A128, DataRegularSeason20242025!$D$3:$D$1315, Z$1)+SUMIFS(DataRegularSeason20242025!$AB$3:$AB$1315,DataRegularSeason20242025!$B$3:$B$1315, "&lt;=" &amp; $A128, DataRegularSeason20242025!$E$3:$E$1315, Z$1)</f>
        <v>33</v>
      </c>
      <c r="AA128" s="2">
        <f>SUMIFS(DataRegularSeason20242025!$AA$3:$AA$1315,DataRegularSeason20242025!$B$3:$B$1315, "&lt;=" &amp; $A128, DataRegularSeason20242025!$D$3:$D$1315, AA$1)+SUMIFS(DataRegularSeason20242025!$AB$3:$AB$1315,DataRegularSeason20242025!$B$3:$B$1315, "&lt;=" &amp; $A128, DataRegularSeason20242025!$E$3:$E$1315, AA$1)</f>
        <v>36</v>
      </c>
      <c r="AB128" s="2">
        <f>SUMIFS(DataRegularSeason20242025!$AA$3:$AA$1315,DataRegularSeason20242025!$B$3:$B$1315, "&lt;=" &amp; $A128, DataRegularSeason20242025!$D$3:$D$1315, AB$1)+SUMIFS(DataRegularSeason20242025!$AB$3:$AB$1315,DataRegularSeason20242025!$B$3:$B$1315, "&lt;=" &amp; $A128, DataRegularSeason20242025!$E$3:$E$1315, AB$1)</f>
        <v>40</v>
      </c>
      <c r="AC128" s="2">
        <f>SUMIFS(DataRegularSeason20242025!$AA$3:$AA$1315,DataRegularSeason20242025!$B$3:$B$1315, "&lt;=" &amp; $A128, DataRegularSeason20242025!$D$3:$D$1315, AC$1)+SUMIFS(DataRegularSeason20242025!$AB$3:$AB$1315,DataRegularSeason20242025!$B$3:$B$1315, "&lt;=" &amp; $A128, DataRegularSeason20242025!$E$3:$E$1315, AC$1)</f>
        <v>33</v>
      </c>
      <c r="AD128" s="2">
        <f>SUMIFS(DataRegularSeason20242025!$AA$3:$AA$1315,DataRegularSeason20242025!$B$3:$B$1315, "&lt;=" &amp; $A128, DataRegularSeason20242025!$D$3:$D$1315, AD$1)+SUMIFS(DataRegularSeason20242025!$AB$3:$AB$1315,DataRegularSeason20242025!$B$3:$B$1315, "&lt;=" &amp; $A128, DataRegularSeason20242025!$E$3:$E$1315, AD$1)</f>
        <v>37</v>
      </c>
      <c r="AE128" s="2">
        <f>SUMIFS(DataRegularSeason20242025!$AA$3:$AA$1315,DataRegularSeason20242025!$B$3:$B$1315, "&lt;=" &amp; $A128, DataRegularSeason20242025!$D$3:$D$1315, AE$1)+SUMIFS(DataRegularSeason20242025!$AB$3:$AB$1315,DataRegularSeason20242025!$B$3:$B$1315, "&lt;=" &amp; $A128, DataRegularSeason20242025!$E$3:$E$1315, AE$1)</f>
        <v>43</v>
      </c>
      <c r="AF128" s="2">
        <f>SUMIFS(DataRegularSeason20242025!$AA$3:$AA$1315,DataRegularSeason20242025!$B$3:$B$1315, "&lt;=" &amp; $A128, DataRegularSeason20242025!$D$3:$D$1315, AF$1)+SUMIFS(DataRegularSeason20242025!$AB$3:$AB$1315,DataRegularSeason20242025!$B$3:$B$1315, "&lt;=" &amp; $A128, DataRegularSeason20242025!$E$3:$E$1315, AF$1)</f>
        <v>45</v>
      </c>
      <c r="AG128" s="2">
        <f>SUMIFS(DataRegularSeason20242025!$AA$3:$AA$1315,DataRegularSeason20242025!$B$3:$B$1315, "&lt;=" &amp; $A128, DataRegularSeason20242025!$D$3:$D$1315, AG$1)+SUMIFS(DataRegularSeason20242025!$AB$3:$AB$1315,DataRegularSeason20242025!$B$3:$B$1315, "&lt;=" &amp; $A128, DataRegularSeason20242025!$E$3:$E$1315, AG$1)</f>
        <v>44</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26</v>
      </c>
      <c r="C129" s="2">
        <f>SUMIFS(DataRegularSeason20242025!$AA$3:$AA$1315,DataRegularSeason20242025!$B$3:$B$1315, "&lt;=" &amp; $A129, DataRegularSeason20242025!$D$3:$D$1315, C$1)+SUMIFS(DataRegularSeason20242025!$AB$3:$AB$1315,DataRegularSeason20242025!$B$3:$B$1315, "&lt;=" &amp; $A129, DataRegularSeason20242025!$E$3:$E$1315, C$1)</f>
        <v>35</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41</v>
      </c>
      <c r="F129" s="2">
        <f>SUMIFS(DataRegularSeason20242025!$AA$3:$AA$1315,DataRegularSeason20242025!$B$3:$B$1315, "&lt;=" &amp; $A129, DataRegularSeason20242025!$D$3:$D$1315, F$1)+SUMIFS(DataRegularSeason20242025!$AB$3:$AB$1315,DataRegularSeason20242025!$B$3:$B$1315, "&lt;=" &amp; $A129, DataRegularSeason20242025!$E$3:$E$1315, F$1)</f>
        <v>29</v>
      </c>
      <c r="G129" s="2">
        <f>SUMIFS(DataRegularSeason20242025!$AA$3:$AA$1315,DataRegularSeason20242025!$B$3:$B$1315, "&lt;=" &amp; $A129, DataRegularSeason20242025!$D$3:$D$1315, G$1)+SUMIFS(DataRegularSeason20242025!$AB$3:$AB$1315,DataRegularSeason20242025!$B$3:$B$1315, "&lt;=" &amp; $A129, DataRegularSeason20242025!$E$3:$E$1315, G$1)</f>
        <v>35</v>
      </c>
      <c r="H129" s="2">
        <f>SUMIFS(DataRegularSeason20242025!$AA$3:$AA$1315,DataRegularSeason20242025!$B$3:$B$1315, "&lt;=" &amp; $A129, DataRegularSeason20242025!$D$3:$D$1315, H$1)+SUMIFS(DataRegularSeason20242025!$AB$3:$AB$1315,DataRegularSeason20242025!$B$3:$B$1315, "&lt;=" &amp; $A129, DataRegularSeason20242025!$E$3:$E$1315, H$1)</f>
        <v>22</v>
      </c>
      <c r="I129" s="2">
        <f>SUMIFS(DataRegularSeason20242025!$AA$3:$AA$1315,DataRegularSeason20242025!$B$3:$B$1315, "&lt;=" &amp; $A129, DataRegularSeason20242025!$D$3:$D$1315, I$1)+SUMIFS(DataRegularSeason20242025!$AB$3:$AB$1315,DataRegularSeason20242025!$B$3:$B$1315, "&lt;=" &amp; $A129, DataRegularSeason20242025!$E$3:$E$1315, I$1)</f>
        <v>36</v>
      </c>
      <c r="J129" s="2">
        <f>SUMIFS(DataRegularSeason20242025!$AA$3:$AA$1315,DataRegularSeason20242025!$B$3:$B$1315, "&lt;=" &amp; $A129, DataRegularSeason20242025!$D$3:$D$1315, J$1)+SUMIFS(DataRegularSeason20242025!$AB$3:$AB$1315,DataRegularSeason20242025!$B$3:$B$1315, "&lt;=" &amp; $A129, DataRegularSeason20242025!$E$3:$E$1315, J$1)</f>
        <v>38</v>
      </c>
      <c r="K129" s="2">
        <f>SUMIFS(DataRegularSeason20242025!$AA$3:$AA$1315,DataRegularSeason20242025!$B$3:$B$1315, "&lt;=" &amp; $A129, DataRegularSeason20242025!$D$3:$D$1315, K$1)+SUMIFS(DataRegularSeason20242025!$AB$3:$AB$1315,DataRegularSeason20242025!$B$3:$B$1315, "&lt;=" &amp; $A129, DataRegularSeason20242025!$E$3:$E$1315, K$1)</f>
        <v>28</v>
      </c>
      <c r="L129" s="2">
        <f>SUMIFS(DataRegularSeason20242025!$AA$3:$AA$1315,DataRegularSeason20242025!$B$3:$B$1315, "&lt;=" &amp; $A129, DataRegularSeason20242025!$D$3:$D$1315, L$1)+SUMIFS(DataRegularSeason20242025!$AB$3:$AB$1315,DataRegularSeason20242025!$B$3:$B$1315, "&lt;=" &amp; $A129, DataRegularSeason20242025!$E$3:$E$1315, L$1)</f>
        <v>38</v>
      </c>
      <c r="M129" s="2">
        <f>SUMIFS(DataRegularSeason20242025!$AA$3:$AA$1315,DataRegularSeason20242025!$B$3:$B$1315, "&lt;=" &amp; $A129, DataRegularSeason20242025!$D$3:$D$1315, M$1)+SUMIFS(DataRegularSeason20242025!$AB$3:$AB$1315,DataRegularSeason20242025!$B$3:$B$1315, "&lt;=" &amp; $A129, DataRegularSeason20242025!$E$3:$E$1315, M$1)</f>
        <v>40</v>
      </c>
      <c r="N129" s="2">
        <f>SUMIFS(DataRegularSeason20242025!$AA$3:$AA$1315,DataRegularSeason20242025!$B$3:$B$1315, "&lt;=" &amp; $A129, DataRegularSeason20242025!$D$3:$D$1315, N$1)+SUMIFS(DataRegularSeason20242025!$AB$3:$AB$1315,DataRegularSeason20242025!$B$3:$B$1315, "&lt;=" &amp; $A129, DataRegularSeason20242025!$E$3:$E$1315, N$1)</f>
        <v>40</v>
      </c>
      <c r="O129" s="2">
        <f>SUMIFS(DataRegularSeason20242025!$AA$3:$AA$1315,DataRegularSeason20242025!$B$3:$B$1315, "&lt;=" &amp; $A129, DataRegularSeason20242025!$D$3:$D$1315, O$1)+SUMIFS(DataRegularSeason20242025!$AB$3:$AB$1315,DataRegularSeason20242025!$B$3:$B$1315, "&lt;=" &amp; $A129, DataRegularSeason20242025!$E$3:$E$1315, O$1)</f>
        <v>44</v>
      </c>
      <c r="P129" s="2">
        <f>SUMIFS(DataRegularSeason20242025!$AA$3:$AA$1315,DataRegularSeason20242025!$B$3:$B$1315, "&lt;=" &amp; $A129, DataRegularSeason20242025!$D$3:$D$1315, P$1)+SUMIFS(DataRegularSeason20242025!$AB$3:$AB$1315,DataRegularSeason20242025!$B$3:$B$1315, "&lt;=" &amp; $A129, DataRegularSeason20242025!$E$3:$E$1315, P$1)</f>
        <v>27</v>
      </c>
      <c r="Q129" s="2">
        <f>SUMIFS(DataRegularSeason20242025!$AA$3:$AA$1315,DataRegularSeason20242025!$B$3:$B$1315, "&lt;=" &amp; $A129, DataRegularSeason20242025!$D$3:$D$1315, Q$1)+SUMIFS(DataRegularSeason20242025!$AB$3:$AB$1315,DataRegularSeason20242025!$B$3:$B$1315, "&lt;=" &amp; $A129, DataRegularSeason20242025!$E$3:$E$1315, Q$1)</f>
        <v>45</v>
      </c>
      <c r="R129" s="2">
        <f>SUMIFS(DataRegularSeason20242025!$AA$3:$AA$1315,DataRegularSeason20242025!$B$3:$B$1315, "&lt;=" &amp; $A129, DataRegularSeason20242025!$D$3:$D$1315, R$1)+SUMIFS(DataRegularSeason20242025!$AB$3:$AB$1315,DataRegularSeason20242025!$B$3:$B$1315, "&lt;=" &amp; $A129, DataRegularSeason20242025!$E$3:$E$1315, R$1)</f>
        <v>22</v>
      </c>
      <c r="S129" s="2">
        <f>SUMIFS(DataRegularSeason20242025!$AA$3:$AA$1315,DataRegularSeason20242025!$B$3:$B$1315, "&lt;=" &amp; $A129, DataRegularSeason20242025!$D$3:$D$1315, S$1)+SUMIFS(DataRegularSeason20242025!$AB$3:$AB$1315,DataRegularSeason20242025!$B$3:$B$1315, "&lt;=" &amp; $A129, DataRegularSeason20242025!$E$3:$E$1315, S$1)</f>
        <v>31</v>
      </c>
      <c r="T129" s="2">
        <f>SUMIFS(DataRegularSeason20242025!$AA$3:$AA$1315,DataRegularSeason20242025!$B$3:$B$1315, "&lt;=" &amp; $A129, DataRegularSeason20242025!$D$3:$D$1315, T$1)+SUMIFS(DataRegularSeason20242025!$AB$3:$AB$1315,DataRegularSeason20242025!$B$3:$B$1315, "&lt;=" &amp; $A129, DataRegularSeason20242025!$E$3:$E$1315, T$1)</f>
        <v>31</v>
      </c>
      <c r="U129" s="2">
        <f>SUMIFS(DataRegularSeason20242025!$AA$3:$AA$1315,DataRegularSeason20242025!$B$3:$B$1315, "&lt;=" &amp; $A129, DataRegularSeason20242025!$D$3:$D$1315, U$1)+SUMIFS(DataRegularSeason20242025!$AB$3:$AB$1315,DataRegularSeason20242025!$B$3:$B$1315, "&lt;=" &amp; $A129, DataRegularSeason20242025!$E$3:$E$1315, U$1)</f>
        <v>34</v>
      </c>
      <c r="V129" s="2">
        <f>SUMIFS(DataRegularSeason20242025!$AA$3:$AA$1315,DataRegularSeason20242025!$B$3:$B$1315, "&lt;=" &amp; $A129, DataRegularSeason20242025!$D$3:$D$1315, V$1)+SUMIFS(DataRegularSeason20242025!$AB$3:$AB$1315,DataRegularSeason20242025!$B$3:$B$1315, "&lt;=" &amp; $A129, DataRegularSeason20242025!$E$3:$E$1315, V$1)</f>
        <v>32</v>
      </c>
      <c r="W129" s="2">
        <f>SUMIFS(DataRegularSeason20242025!$AA$3:$AA$1315,DataRegularSeason20242025!$B$3:$B$1315, "&lt;=" &amp; $A129, DataRegularSeason20242025!$D$3:$D$1315, W$1)+SUMIFS(DataRegularSeason20242025!$AB$3:$AB$1315,DataRegularSeason20242025!$B$3:$B$1315, "&lt;=" &amp; $A129, DataRegularSeason20242025!$E$3:$E$1315, W$1)</f>
        <v>33</v>
      </c>
      <c r="X129" s="2">
        <f>SUMIFS(DataRegularSeason20242025!$AA$3:$AA$1315,DataRegularSeason20242025!$B$3:$B$1315, "&lt;=" &amp; $A129, DataRegularSeason20242025!$D$3:$D$1315, X$1)+SUMIFS(DataRegularSeason20242025!$AB$3:$AB$1315,DataRegularSeason20242025!$B$3:$B$1315, "&lt;=" &amp; $A129, DataRegularSeason20242025!$E$3:$E$1315, X$1)</f>
        <v>32</v>
      </c>
      <c r="Y129" s="2">
        <f>SUMIFS(DataRegularSeason20242025!$AA$3:$AA$1315,DataRegularSeason20242025!$B$3:$B$1315, "&lt;=" &amp; $A129, DataRegularSeason20242025!$D$3:$D$1315, Y$1)+SUMIFS(DataRegularSeason20242025!$AB$3:$AB$1315,DataRegularSeason20242025!$B$3:$B$1315, "&lt;=" &amp; $A129, DataRegularSeason20242025!$E$3:$E$1315, Y$1)</f>
        <v>27</v>
      </c>
      <c r="Z129" s="2">
        <f>SUMIFS(DataRegularSeason20242025!$AA$3:$AA$1315,DataRegularSeason20242025!$B$3:$B$1315, "&lt;=" &amp; $A129, DataRegularSeason20242025!$D$3:$D$1315, Z$1)+SUMIFS(DataRegularSeason20242025!$AB$3:$AB$1315,DataRegularSeason20242025!$B$3:$B$1315, "&lt;=" &amp; $A129, DataRegularSeason20242025!$E$3:$E$1315, Z$1)</f>
        <v>33</v>
      </c>
      <c r="AA129" s="2">
        <f>SUMIFS(DataRegularSeason20242025!$AA$3:$AA$1315,DataRegularSeason20242025!$B$3:$B$1315, "&lt;=" &amp; $A129, DataRegularSeason20242025!$D$3:$D$1315, AA$1)+SUMIFS(DataRegularSeason20242025!$AB$3:$AB$1315,DataRegularSeason20242025!$B$3:$B$1315, "&lt;=" &amp; $A129, DataRegularSeason20242025!$E$3:$E$1315, AA$1)</f>
        <v>36</v>
      </c>
      <c r="AB129" s="2">
        <f>SUMIFS(DataRegularSeason20242025!$AA$3:$AA$1315,DataRegularSeason20242025!$B$3:$B$1315, "&lt;=" &amp; $A129, DataRegularSeason20242025!$D$3:$D$1315, AB$1)+SUMIFS(DataRegularSeason20242025!$AB$3:$AB$1315,DataRegularSeason20242025!$B$3:$B$1315, "&lt;=" &amp; $A129, DataRegularSeason20242025!$E$3:$E$1315, AB$1)</f>
        <v>40</v>
      </c>
      <c r="AC129" s="2">
        <f>SUMIFS(DataRegularSeason20242025!$AA$3:$AA$1315,DataRegularSeason20242025!$B$3:$B$1315, "&lt;=" &amp; $A129, DataRegularSeason20242025!$D$3:$D$1315, AC$1)+SUMIFS(DataRegularSeason20242025!$AB$3:$AB$1315,DataRegularSeason20242025!$B$3:$B$1315, "&lt;=" &amp; $A129, DataRegularSeason20242025!$E$3:$E$1315, AC$1)</f>
        <v>33</v>
      </c>
      <c r="AD129" s="2">
        <f>SUMIFS(DataRegularSeason20242025!$AA$3:$AA$1315,DataRegularSeason20242025!$B$3:$B$1315, "&lt;=" &amp; $A129, DataRegularSeason20242025!$D$3:$D$1315, AD$1)+SUMIFS(DataRegularSeason20242025!$AB$3:$AB$1315,DataRegularSeason20242025!$B$3:$B$1315, "&lt;=" &amp; $A129, DataRegularSeason20242025!$E$3:$E$1315, AD$1)</f>
        <v>37</v>
      </c>
      <c r="AE129" s="2">
        <f>SUMIFS(DataRegularSeason20242025!$AA$3:$AA$1315,DataRegularSeason20242025!$B$3:$B$1315, "&lt;=" &amp; $A129, DataRegularSeason20242025!$D$3:$D$1315, AE$1)+SUMIFS(DataRegularSeason20242025!$AB$3:$AB$1315,DataRegularSeason20242025!$B$3:$B$1315, "&lt;=" &amp; $A129, DataRegularSeason20242025!$E$3:$E$1315, AE$1)</f>
        <v>43</v>
      </c>
      <c r="AF129" s="2">
        <f>SUMIFS(DataRegularSeason20242025!$AA$3:$AA$1315,DataRegularSeason20242025!$B$3:$B$1315, "&lt;=" &amp; $A129, DataRegularSeason20242025!$D$3:$D$1315, AF$1)+SUMIFS(DataRegularSeason20242025!$AB$3:$AB$1315,DataRegularSeason20242025!$B$3:$B$1315, "&lt;=" &amp; $A129, DataRegularSeason20242025!$E$3:$E$1315, AF$1)</f>
        <v>45</v>
      </c>
      <c r="AG129" s="2">
        <f>SUMIFS(DataRegularSeason20242025!$AA$3:$AA$1315,DataRegularSeason20242025!$B$3:$B$1315, "&lt;=" &amp; $A129, DataRegularSeason20242025!$D$3:$D$1315, AG$1)+SUMIFS(DataRegularSeason20242025!$AB$3:$AB$1315,DataRegularSeason20242025!$B$3:$B$1315, "&lt;=" &amp; $A129, DataRegularSeason20242025!$E$3:$E$1315, AG$1)</f>
        <v>44</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26</v>
      </c>
      <c r="C130" s="2">
        <f>SUMIFS(DataRegularSeason20242025!$AA$3:$AA$1315,DataRegularSeason20242025!$B$3:$B$1315, "&lt;=" &amp; $A130, DataRegularSeason20242025!$D$3:$D$1315, C$1)+SUMIFS(DataRegularSeason20242025!$AB$3:$AB$1315,DataRegularSeason20242025!$B$3:$B$1315, "&lt;=" &amp; $A130, DataRegularSeason20242025!$E$3:$E$1315, C$1)</f>
        <v>35</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41</v>
      </c>
      <c r="F130" s="2">
        <f>SUMIFS(DataRegularSeason20242025!$AA$3:$AA$1315,DataRegularSeason20242025!$B$3:$B$1315, "&lt;=" &amp; $A130, DataRegularSeason20242025!$D$3:$D$1315, F$1)+SUMIFS(DataRegularSeason20242025!$AB$3:$AB$1315,DataRegularSeason20242025!$B$3:$B$1315, "&lt;=" &amp; $A130, DataRegularSeason20242025!$E$3:$E$1315, F$1)</f>
        <v>29</v>
      </c>
      <c r="G130" s="2">
        <f>SUMIFS(DataRegularSeason20242025!$AA$3:$AA$1315,DataRegularSeason20242025!$B$3:$B$1315, "&lt;=" &amp; $A130, DataRegularSeason20242025!$D$3:$D$1315, G$1)+SUMIFS(DataRegularSeason20242025!$AB$3:$AB$1315,DataRegularSeason20242025!$B$3:$B$1315, "&lt;=" &amp; $A130, DataRegularSeason20242025!$E$3:$E$1315, G$1)</f>
        <v>35</v>
      </c>
      <c r="H130" s="2">
        <f>SUMIFS(DataRegularSeason20242025!$AA$3:$AA$1315,DataRegularSeason20242025!$B$3:$B$1315, "&lt;=" &amp; $A130, DataRegularSeason20242025!$D$3:$D$1315, H$1)+SUMIFS(DataRegularSeason20242025!$AB$3:$AB$1315,DataRegularSeason20242025!$B$3:$B$1315, "&lt;=" &amp; $A130, DataRegularSeason20242025!$E$3:$E$1315, H$1)</f>
        <v>22</v>
      </c>
      <c r="I130" s="2">
        <f>SUMIFS(DataRegularSeason20242025!$AA$3:$AA$1315,DataRegularSeason20242025!$B$3:$B$1315, "&lt;=" &amp; $A130, DataRegularSeason20242025!$D$3:$D$1315, I$1)+SUMIFS(DataRegularSeason20242025!$AB$3:$AB$1315,DataRegularSeason20242025!$B$3:$B$1315, "&lt;=" &amp; $A130, DataRegularSeason20242025!$E$3:$E$1315, I$1)</f>
        <v>36</v>
      </c>
      <c r="J130" s="2">
        <f>SUMIFS(DataRegularSeason20242025!$AA$3:$AA$1315,DataRegularSeason20242025!$B$3:$B$1315, "&lt;=" &amp; $A130, DataRegularSeason20242025!$D$3:$D$1315, J$1)+SUMIFS(DataRegularSeason20242025!$AB$3:$AB$1315,DataRegularSeason20242025!$B$3:$B$1315, "&lt;=" &amp; $A130, DataRegularSeason20242025!$E$3:$E$1315, J$1)</f>
        <v>38</v>
      </c>
      <c r="K130" s="2">
        <f>SUMIFS(DataRegularSeason20242025!$AA$3:$AA$1315,DataRegularSeason20242025!$B$3:$B$1315, "&lt;=" &amp; $A130, DataRegularSeason20242025!$D$3:$D$1315, K$1)+SUMIFS(DataRegularSeason20242025!$AB$3:$AB$1315,DataRegularSeason20242025!$B$3:$B$1315, "&lt;=" &amp; $A130, DataRegularSeason20242025!$E$3:$E$1315, K$1)</f>
        <v>28</v>
      </c>
      <c r="L130" s="2">
        <f>SUMIFS(DataRegularSeason20242025!$AA$3:$AA$1315,DataRegularSeason20242025!$B$3:$B$1315, "&lt;=" &amp; $A130, DataRegularSeason20242025!$D$3:$D$1315, L$1)+SUMIFS(DataRegularSeason20242025!$AB$3:$AB$1315,DataRegularSeason20242025!$B$3:$B$1315, "&lt;=" &amp; $A130, DataRegularSeason20242025!$E$3:$E$1315, L$1)</f>
        <v>38</v>
      </c>
      <c r="M130" s="2">
        <f>SUMIFS(DataRegularSeason20242025!$AA$3:$AA$1315,DataRegularSeason20242025!$B$3:$B$1315, "&lt;=" &amp; $A130, DataRegularSeason20242025!$D$3:$D$1315, M$1)+SUMIFS(DataRegularSeason20242025!$AB$3:$AB$1315,DataRegularSeason20242025!$B$3:$B$1315, "&lt;=" &amp; $A130, DataRegularSeason20242025!$E$3:$E$1315, M$1)</f>
        <v>40</v>
      </c>
      <c r="N130" s="2">
        <f>SUMIFS(DataRegularSeason20242025!$AA$3:$AA$1315,DataRegularSeason20242025!$B$3:$B$1315, "&lt;=" &amp; $A130, DataRegularSeason20242025!$D$3:$D$1315, N$1)+SUMIFS(DataRegularSeason20242025!$AB$3:$AB$1315,DataRegularSeason20242025!$B$3:$B$1315, "&lt;=" &amp; $A130, DataRegularSeason20242025!$E$3:$E$1315, N$1)</f>
        <v>40</v>
      </c>
      <c r="O130" s="2">
        <f>SUMIFS(DataRegularSeason20242025!$AA$3:$AA$1315,DataRegularSeason20242025!$B$3:$B$1315, "&lt;=" &amp; $A130, DataRegularSeason20242025!$D$3:$D$1315, O$1)+SUMIFS(DataRegularSeason20242025!$AB$3:$AB$1315,DataRegularSeason20242025!$B$3:$B$1315, "&lt;=" &amp; $A130, DataRegularSeason20242025!$E$3:$E$1315, O$1)</f>
        <v>44</v>
      </c>
      <c r="P130" s="2">
        <f>SUMIFS(DataRegularSeason20242025!$AA$3:$AA$1315,DataRegularSeason20242025!$B$3:$B$1315, "&lt;=" &amp; $A130, DataRegularSeason20242025!$D$3:$D$1315, P$1)+SUMIFS(DataRegularSeason20242025!$AB$3:$AB$1315,DataRegularSeason20242025!$B$3:$B$1315, "&lt;=" &amp; $A130, DataRegularSeason20242025!$E$3:$E$1315, P$1)</f>
        <v>27</v>
      </c>
      <c r="Q130" s="2">
        <f>SUMIFS(DataRegularSeason20242025!$AA$3:$AA$1315,DataRegularSeason20242025!$B$3:$B$1315, "&lt;=" &amp; $A130, DataRegularSeason20242025!$D$3:$D$1315, Q$1)+SUMIFS(DataRegularSeason20242025!$AB$3:$AB$1315,DataRegularSeason20242025!$B$3:$B$1315, "&lt;=" &amp; $A130, DataRegularSeason20242025!$E$3:$E$1315, Q$1)</f>
        <v>45</v>
      </c>
      <c r="R130" s="2">
        <f>SUMIFS(DataRegularSeason20242025!$AA$3:$AA$1315,DataRegularSeason20242025!$B$3:$B$1315, "&lt;=" &amp; $A130, DataRegularSeason20242025!$D$3:$D$1315, R$1)+SUMIFS(DataRegularSeason20242025!$AB$3:$AB$1315,DataRegularSeason20242025!$B$3:$B$1315, "&lt;=" &amp; $A130, DataRegularSeason20242025!$E$3:$E$1315, R$1)</f>
        <v>22</v>
      </c>
      <c r="S130" s="2">
        <f>SUMIFS(DataRegularSeason20242025!$AA$3:$AA$1315,DataRegularSeason20242025!$B$3:$B$1315, "&lt;=" &amp; $A130, DataRegularSeason20242025!$D$3:$D$1315, S$1)+SUMIFS(DataRegularSeason20242025!$AB$3:$AB$1315,DataRegularSeason20242025!$B$3:$B$1315, "&lt;=" &amp; $A130, DataRegularSeason20242025!$E$3:$E$1315, S$1)</f>
        <v>31</v>
      </c>
      <c r="T130" s="2">
        <f>SUMIFS(DataRegularSeason20242025!$AA$3:$AA$1315,DataRegularSeason20242025!$B$3:$B$1315, "&lt;=" &amp; $A130, DataRegularSeason20242025!$D$3:$D$1315, T$1)+SUMIFS(DataRegularSeason20242025!$AB$3:$AB$1315,DataRegularSeason20242025!$B$3:$B$1315, "&lt;=" &amp; $A130, DataRegularSeason20242025!$E$3:$E$1315, T$1)</f>
        <v>31</v>
      </c>
      <c r="U130" s="2">
        <f>SUMIFS(DataRegularSeason20242025!$AA$3:$AA$1315,DataRegularSeason20242025!$B$3:$B$1315, "&lt;=" &amp; $A130, DataRegularSeason20242025!$D$3:$D$1315, U$1)+SUMIFS(DataRegularSeason20242025!$AB$3:$AB$1315,DataRegularSeason20242025!$B$3:$B$1315, "&lt;=" &amp; $A130, DataRegularSeason20242025!$E$3:$E$1315, U$1)</f>
        <v>34</v>
      </c>
      <c r="V130" s="2">
        <f>SUMIFS(DataRegularSeason20242025!$AA$3:$AA$1315,DataRegularSeason20242025!$B$3:$B$1315, "&lt;=" &amp; $A130, DataRegularSeason20242025!$D$3:$D$1315, V$1)+SUMIFS(DataRegularSeason20242025!$AB$3:$AB$1315,DataRegularSeason20242025!$B$3:$B$1315, "&lt;=" &amp; $A130, DataRegularSeason20242025!$E$3:$E$1315, V$1)</f>
        <v>32</v>
      </c>
      <c r="W130" s="2">
        <f>SUMIFS(DataRegularSeason20242025!$AA$3:$AA$1315,DataRegularSeason20242025!$B$3:$B$1315, "&lt;=" &amp; $A130, DataRegularSeason20242025!$D$3:$D$1315, W$1)+SUMIFS(DataRegularSeason20242025!$AB$3:$AB$1315,DataRegularSeason20242025!$B$3:$B$1315, "&lt;=" &amp; $A130, DataRegularSeason20242025!$E$3:$E$1315, W$1)</f>
        <v>33</v>
      </c>
      <c r="X130" s="2">
        <f>SUMIFS(DataRegularSeason20242025!$AA$3:$AA$1315,DataRegularSeason20242025!$B$3:$B$1315, "&lt;=" &amp; $A130, DataRegularSeason20242025!$D$3:$D$1315, X$1)+SUMIFS(DataRegularSeason20242025!$AB$3:$AB$1315,DataRegularSeason20242025!$B$3:$B$1315, "&lt;=" &amp; $A130, DataRegularSeason20242025!$E$3:$E$1315, X$1)</f>
        <v>32</v>
      </c>
      <c r="Y130" s="2">
        <f>SUMIFS(DataRegularSeason20242025!$AA$3:$AA$1315,DataRegularSeason20242025!$B$3:$B$1315, "&lt;=" &amp; $A130, DataRegularSeason20242025!$D$3:$D$1315, Y$1)+SUMIFS(DataRegularSeason20242025!$AB$3:$AB$1315,DataRegularSeason20242025!$B$3:$B$1315, "&lt;=" &amp; $A130, DataRegularSeason20242025!$E$3:$E$1315, Y$1)</f>
        <v>27</v>
      </c>
      <c r="Z130" s="2">
        <f>SUMIFS(DataRegularSeason20242025!$AA$3:$AA$1315,DataRegularSeason20242025!$B$3:$B$1315, "&lt;=" &amp; $A130, DataRegularSeason20242025!$D$3:$D$1315, Z$1)+SUMIFS(DataRegularSeason20242025!$AB$3:$AB$1315,DataRegularSeason20242025!$B$3:$B$1315, "&lt;=" &amp; $A130, DataRegularSeason20242025!$E$3:$E$1315, Z$1)</f>
        <v>33</v>
      </c>
      <c r="AA130" s="2">
        <f>SUMIFS(DataRegularSeason20242025!$AA$3:$AA$1315,DataRegularSeason20242025!$B$3:$B$1315, "&lt;=" &amp; $A130, DataRegularSeason20242025!$D$3:$D$1315, AA$1)+SUMIFS(DataRegularSeason20242025!$AB$3:$AB$1315,DataRegularSeason20242025!$B$3:$B$1315, "&lt;=" &amp; $A130, DataRegularSeason20242025!$E$3:$E$1315, AA$1)</f>
        <v>36</v>
      </c>
      <c r="AB130" s="2">
        <f>SUMIFS(DataRegularSeason20242025!$AA$3:$AA$1315,DataRegularSeason20242025!$B$3:$B$1315, "&lt;=" &amp; $A130, DataRegularSeason20242025!$D$3:$D$1315, AB$1)+SUMIFS(DataRegularSeason20242025!$AB$3:$AB$1315,DataRegularSeason20242025!$B$3:$B$1315, "&lt;=" &amp; $A130, DataRegularSeason20242025!$E$3:$E$1315, AB$1)</f>
        <v>40</v>
      </c>
      <c r="AC130" s="2">
        <f>SUMIFS(DataRegularSeason20242025!$AA$3:$AA$1315,DataRegularSeason20242025!$B$3:$B$1315, "&lt;=" &amp; $A130, DataRegularSeason20242025!$D$3:$D$1315, AC$1)+SUMIFS(DataRegularSeason20242025!$AB$3:$AB$1315,DataRegularSeason20242025!$B$3:$B$1315, "&lt;=" &amp; $A130, DataRegularSeason20242025!$E$3:$E$1315, AC$1)</f>
        <v>33</v>
      </c>
      <c r="AD130" s="2">
        <f>SUMIFS(DataRegularSeason20242025!$AA$3:$AA$1315,DataRegularSeason20242025!$B$3:$B$1315, "&lt;=" &amp; $A130, DataRegularSeason20242025!$D$3:$D$1315, AD$1)+SUMIFS(DataRegularSeason20242025!$AB$3:$AB$1315,DataRegularSeason20242025!$B$3:$B$1315, "&lt;=" &amp; $A130, DataRegularSeason20242025!$E$3:$E$1315, AD$1)</f>
        <v>37</v>
      </c>
      <c r="AE130" s="2">
        <f>SUMIFS(DataRegularSeason20242025!$AA$3:$AA$1315,DataRegularSeason20242025!$B$3:$B$1315, "&lt;=" &amp; $A130, DataRegularSeason20242025!$D$3:$D$1315, AE$1)+SUMIFS(DataRegularSeason20242025!$AB$3:$AB$1315,DataRegularSeason20242025!$B$3:$B$1315, "&lt;=" &amp; $A130, DataRegularSeason20242025!$E$3:$E$1315, AE$1)</f>
        <v>43</v>
      </c>
      <c r="AF130" s="2">
        <f>SUMIFS(DataRegularSeason20242025!$AA$3:$AA$1315,DataRegularSeason20242025!$B$3:$B$1315, "&lt;=" &amp; $A130, DataRegularSeason20242025!$D$3:$D$1315, AF$1)+SUMIFS(DataRegularSeason20242025!$AB$3:$AB$1315,DataRegularSeason20242025!$B$3:$B$1315, "&lt;=" &amp; $A130, DataRegularSeason20242025!$E$3:$E$1315, AF$1)</f>
        <v>45</v>
      </c>
      <c r="AG130" s="2">
        <f>SUMIFS(DataRegularSeason20242025!$AA$3:$AA$1315,DataRegularSeason20242025!$B$3:$B$1315, "&lt;=" &amp; $A130, DataRegularSeason20242025!$D$3:$D$1315, AG$1)+SUMIFS(DataRegularSeason20242025!$AB$3:$AB$1315,DataRegularSeason20242025!$B$3:$B$1315, "&lt;=" &amp; $A130, DataRegularSeason20242025!$E$3:$E$1315, AG$1)</f>
        <v>44</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26</v>
      </c>
      <c r="C131" s="2">
        <f>SUMIFS(DataRegularSeason20242025!$AA$3:$AA$1315,DataRegularSeason20242025!$B$3:$B$1315, "&lt;=" &amp; $A131, DataRegularSeason20242025!$D$3:$D$1315, C$1)+SUMIFS(DataRegularSeason20242025!$AB$3:$AB$1315,DataRegularSeason20242025!$B$3:$B$1315, "&lt;=" &amp; $A131, DataRegularSeason20242025!$E$3:$E$1315, C$1)</f>
        <v>35</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41</v>
      </c>
      <c r="F131" s="2">
        <f>SUMIFS(DataRegularSeason20242025!$AA$3:$AA$1315,DataRegularSeason20242025!$B$3:$B$1315, "&lt;=" &amp; $A131, DataRegularSeason20242025!$D$3:$D$1315, F$1)+SUMIFS(DataRegularSeason20242025!$AB$3:$AB$1315,DataRegularSeason20242025!$B$3:$B$1315, "&lt;=" &amp; $A131, DataRegularSeason20242025!$E$3:$E$1315, F$1)</f>
        <v>29</v>
      </c>
      <c r="G131" s="2">
        <f>SUMIFS(DataRegularSeason20242025!$AA$3:$AA$1315,DataRegularSeason20242025!$B$3:$B$1315, "&lt;=" &amp; $A131, DataRegularSeason20242025!$D$3:$D$1315, G$1)+SUMIFS(DataRegularSeason20242025!$AB$3:$AB$1315,DataRegularSeason20242025!$B$3:$B$1315, "&lt;=" &amp; $A131, DataRegularSeason20242025!$E$3:$E$1315, G$1)</f>
        <v>35</v>
      </c>
      <c r="H131" s="2">
        <f>SUMIFS(DataRegularSeason20242025!$AA$3:$AA$1315,DataRegularSeason20242025!$B$3:$B$1315, "&lt;=" &amp; $A131, DataRegularSeason20242025!$D$3:$D$1315, H$1)+SUMIFS(DataRegularSeason20242025!$AB$3:$AB$1315,DataRegularSeason20242025!$B$3:$B$1315, "&lt;=" &amp; $A131, DataRegularSeason20242025!$E$3:$E$1315, H$1)</f>
        <v>22</v>
      </c>
      <c r="I131" s="2">
        <f>SUMIFS(DataRegularSeason20242025!$AA$3:$AA$1315,DataRegularSeason20242025!$B$3:$B$1315, "&lt;=" &amp; $A131, DataRegularSeason20242025!$D$3:$D$1315, I$1)+SUMIFS(DataRegularSeason20242025!$AB$3:$AB$1315,DataRegularSeason20242025!$B$3:$B$1315, "&lt;=" &amp; $A131, DataRegularSeason20242025!$E$3:$E$1315, I$1)</f>
        <v>36</v>
      </c>
      <c r="J131" s="2">
        <f>SUMIFS(DataRegularSeason20242025!$AA$3:$AA$1315,DataRegularSeason20242025!$B$3:$B$1315, "&lt;=" &amp; $A131, DataRegularSeason20242025!$D$3:$D$1315, J$1)+SUMIFS(DataRegularSeason20242025!$AB$3:$AB$1315,DataRegularSeason20242025!$B$3:$B$1315, "&lt;=" &amp; $A131, DataRegularSeason20242025!$E$3:$E$1315, J$1)</f>
        <v>38</v>
      </c>
      <c r="K131" s="2">
        <f>SUMIFS(DataRegularSeason20242025!$AA$3:$AA$1315,DataRegularSeason20242025!$B$3:$B$1315, "&lt;=" &amp; $A131, DataRegularSeason20242025!$D$3:$D$1315, K$1)+SUMIFS(DataRegularSeason20242025!$AB$3:$AB$1315,DataRegularSeason20242025!$B$3:$B$1315, "&lt;=" &amp; $A131, DataRegularSeason20242025!$E$3:$E$1315, K$1)</f>
        <v>28</v>
      </c>
      <c r="L131" s="2">
        <f>SUMIFS(DataRegularSeason20242025!$AA$3:$AA$1315,DataRegularSeason20242025!$B$3:$B$1315, "&lt;=" &amp; $A131, DataRegularSeason20242025!$D$3:$D$1315, L$1)+SUMIFS(DataRegularSeason20242025!$AB$3:$AB$1315,DataRegularSeason20242025!$B$3:$B$1315, "&lt;=" &amp; $A131, DataRegularSeason20242025!$E$3:$E$1315, L$1)</f>
        <v>38</v>
      </c>
      <c r="M131" s="2">
        <f>SUMIFS(DataRegularSeason20242025!$AA$3:$AA$1315,DataRegularSeason20242025!$B$3:$B$1315, "&lt;=" &amp; $A131, DataRegularSeason20242025!$D$3:$D$1315, M$1)+SUMIFS(DataRegularSeason20242025!$AB$3:$AB$1315,DataRegularSeason20242025!$B$3:$B$1315, "&lt;=" &amp; $A131, DataRegularSeason20242025!$E$3:$E$1315, M$1)</f>
        <v>40</v>
      </c>
      <c r="N131" s="2">
        <f>SUMIFS(DataRegularSeason20242025!$AA$3:$AA$1315,DataRegularSeason20242025!$B$3:$B$1315, "&lt;=" &amp; $A131, DataRegularSeason20242025!$D$3:$D$1315, N$1)+SUMIFS(DataRegularSeason20242025!$AB$3:$AB$1315,DataRegularSeason20242025!$B$3:$B$1315, "&lt;=" &amp; $A131, DataRegularSeason20242025!$E$3:$E$1315, N$1)</f>
        <v>40</v>
      </c>
      <c r="O131" s="2">
        <f>SUMIFS(DataRegularSeason20242025!$AA$3:$AA$1315,DataRegularSeason20242025!$B$3:$B$1315, "&lt;=" &amp; $A131, DataRegularSeason20242025!$D$3:$D$1315, O$1)+SUMIFS(DataRegularSeason20242025!$AB$3:$AB$1315,DataRegularSeason20242025!$B$3:$B$1315, "&lt;=" &amp; $A131, DataRegularSeason20242025!$E$3:$E$1315, O$1)</f>
        <v>44</v>
      </c>
      <c r="P131" s="2">
        <f>SUMIFS(DataRegularSeason20242025!$AA$3:$AA$1315,DataRegularSeason20242025!$B$3:$B$1315, "&lt;=" &amp; $A131, DataRegularSeason20242025!$D$3:$D$1315, P$1)+SUMIFS(DataRegularSeason20242025!$AB$3:$AB$1315,DataRegularSeason20242025!$B$3:$B$1315, "&lt;=" &amp; $A131, DataRegularSeason20242025!$E$3:$E$1315, P$1)</f>
        <v>27</v>
      </c>
      <c r="Q131" s="2">
        <f>SUMIFS(DataRegularSeason20242025!$AA$3:$AA$1315,DataRegularSeason20242025!$B$3:$B$1315, "&lt;=" &amp; $A131, DataRegularSeason20242025!$D$3:$D$1315, Q$1)+SUMIFS(DataRegularSeason20242025!$AB$3:$AB$1315,DataRegularSeason20242025!$B$3:$B$1315, "&lt;=" &amp; $A131, DataRegularSeason20242025!$E$3:$E$1315, Q$1)</f>
        <v>45</v>
      </c>
      <c r="R131" s="2">
        <f>SUMIFS(DataRegularSeason20242025!$AA$3:$AA$1315,DataRegularSeason20242025!$B$3:$B$1315, "&lt;=" &amp; $A131, DataRegularSeason20242025!$D$3:$D$1315, R$1)+SUMIFS(DataRegularSeason20242025!$AB$3:$AB$1315,DataRegularSeason20242025!$B$3:$B$1315, "&lt;=" &amp; $A131, DataRegularSeason20242025!$E$3:$E$1315, R$1)</f>
        <v>22</v>
      </c>
      <c r="S131" s="2">
        <f>SUMIFS(DataRegularSeason20242025!$AA$3:$AA$1315,DataRegularSeason20242025!$B$3:$B$1315, "&lt;=" &amp; $A131, DataRegularSeason20242025!$D$3:$D$1315, S$1)+SUMIFS(DataRegularSeason20242025!$AB$3:$AB$1315,DataRegularSeason20242025!$B$3:$B$1315, "&lt;=" &amp; $A131, DataRegularSeason20242025!$E$3:$E$1315, S$1)</f>
        <v>31</v>
      </c>
      <c r="T131" s="2">
        <f>SUMIFS(DataRegularSeason20242025!$AA$3:$AA$1315,DataRegularSeason20242025!$B$3:$B$1315, "&lt;=" &amp; $A131, DataRegularSeason20242025!$D$3:$D$1315, T$1)+SUMIFS(DataRegularSeason20242025!$AB$3:$AB$1315,DataRegularSeason20242025!$B$3:$B$1315, "&lt;=" &amp; $A131, DataRegularSeason20242025!$E$3:$E$1315, T$1)</f>
        <v>31</v>
      </c>
      <c r="U131" s="2">
        <f>SUMIFS(DataRegularSeason20242025!$AA$3:$AA$1315,DataRegularSeason20242025!$B$3:$B$1315, "&lt;=" &amp; $A131, DataRegularSeason20242025!$D$3:$D$1315, U$1)+SUMIFS(DataRegularSeason20242025!$AB$3:$AB$1315,DataRegularSeason20242025!$B$3:$B$1315, "&lt;=" &amp; $A131, DataRegularSeason20242025!$E$3:$E$1315, U$1)</f>
        <v>34</v>
      </c>
      <c r="V131" s="2">
        <f>SUMIFS(DataRegularSeason20242025!$AA$3:$AA$1315,DataRegularSeason20242025!$B$3:$B$1315, "&lt;=" &amp; $A131, DataRegularSeason20242025!$D$3:$D$1315, V$1)+SUMIFS(DataRegularSeason20242025!$AB$3:$AB$1315,DataRegularSeason20242025!$B$3:$B$1315, "&lt;=" &amp; $A131, DataRegularSeason20242025!$E$3:$E$1315, V$1)</f>
        <v>32</v>
      </c>
      <c r="W131" s="2">
        <f>SUMIFS(DataRegularSeason20242025!$AA$3:$AA$1315,DataRegularSeason20242025!$B$3:$B$1315, "&lt;=" &amp; $A131, DataRegularSeason20242025!$D$3:$D$1315, W$1)+SUMIFS(DataRegularSeason20242025!$AB$3:$AB$1315,DataRegularSeason20242025!$B$3:$B$1315, "&lt;=" &amp; $A131, DataRegularSeason20242025!$E$3:$E$1315, W$1)</f>
        <v>33</v>
      </c>
      <c r="X131" s="2">
        <f>SUMIFS(DataRegularSeason20242025!$AA$3:$AA$1315,DataRegularSeason20242025!$B$3:$B$1315, "&lt;=" &amp; $A131, DataRegularSeason20242025!$D$3:$D$1315, X$1)+SUMIFS(DataRegularSeason20242025!$AB$3:$AB$1315,DataRegularSeason20242025!$B$3:$B$1315, "&lt;=" &amp; $A131, DataRegularSeason20242025!$E$3:$E$1315, X$1)</f>
        <v>32</v>
      </c>
      <c r="Y131" s="2">
        <f>SUMIFS(DataRegularSeason20242025!$AA$3:$AA$1315,DataRegularSeason20242025!$B$3:$B$1315, "&lt;=" &amp; $A131, DataRegularSeason20242025!$D$3:$D$1315, Y$1)+SUMIFS(DataRegularSeason20242025!$AB$3:$AB$1315,DataRegularSeason20242025!$B$3:$B$1315, "&lt;=" &amp; $A131, DataRegularSeason20242025!$E$3:$E$1315, Y$1)</f>
        <v>27</v>
      </c>
      <c r="Z131" s="2">
        <f>SUMIFS(DataRegularSeason20242025!$AA$3:$AA$1315,DataRegularSeason20242025!$B$3:$B$1315, "&lt;=" &amp; $A131, DataRegularSeason20242025!$D$3:$D$1315, Z$1)+SUMIFS(DataRegularSeason20242025!$AB$3:$AB$1315,DataRegularSeason20242025!$B$3:$B$1315, "&lt;=" &amp; $A131, DataRegularSeason20242025!$E$3:$E$1315, Z$1)</f>
        <v>33</v>
      </c>
      <c r="AA131" s="2">
        <f>SUMIFS(DataRegularSeason20242025!$AA$3:$AA$1315,DataRegularSeason20242025!$B$3:$B$1315, "&lt;=" &amp; $A131, DataRegularSeason20242025!$D$3:$D$1315, AA$1)+SUMIFS(DataRegularSeason20242025!$AB$3:$AB$1315,DataRegularSeason20242025!$B$3:$B$1315, "&lt;=" &amp; $A131, DataRegularSeason20242025!$E$3:$E$1315, AA$1)</f>
        <v>36</v>
      </c>
      <c r="AB131" s="2">
        <f>SUMIFS(DataRegularSeason20242025!$AA$3:$AA$1315,DataRegularSeason20242025!$B$3:$B$1315, "&lt;=" &amp; $A131, DataRegularSeason20242025!$D$3:$D$1315, AB$1)+SUMIFS(DataRegularSeason20242025!$AB$3:$AB$1315,DataRegularSeason20242025!$B$3:$B$1315, "&lt;=" &amp; $A131, DataRegularSeason20242025!$E$3:$E$1315, AB$1)</f>
        <v>40</v>
      </c>
      <c r="AC131" s="2">
        <f>SUMIFS(DataRegularSeason20242025!$AA$3:$AA$1315,DataRegularSeason20242025!$B$3:$B$1315, "&lt;=" &amp; $A131, DataRegularSeason20242025!$D$3:$D$1315, AC$1)+SUMIFS(DataRegularSeason20242025!$AB$3:$AB$1315,DataRegularSeason20242025!$B$3:$B$1315, "&lt;=" &amp; $A131, DataRegularSeason20242025!$E$3:$E$1315, AC$1)</f>
        <v>33</v>
      </c>
      <c r="AD131" s="2">
        <f>SUMIFS(DataRegularSeason20242025!$AA$3:$AA$1315,DataRegularSeason20242025!$B$3:$B$1315, "&lt;=" &amp; $A131, DataRegularSeason20242025!$D$3:$D$1315, AD$1)+SUMIFS(DataRegularSeason20242025!$AB$3:$AB$1315,DataRegularSeason20242025!$B$3:$B$1315, "&lt;=" &amp; $A131, DataRegularSeason20242025!$E$3:$E$1315, AD$1)</f>
        <v>37</v>
      </c>
      <c r="AE131" s="2">
        <f>SUMIFS(DataRegularSeason20242025!$AA$3:$AA$1315,DataRegularSeason20242025!$B$3:$B$1315, "&lt;=" &amp; $A131, DataRegularSeason20242025!$D$3:$D$1315, AE$1)+SUMIFS(DataRegularSeason20242025!$AB$3:$AB$1315,DataRegularSeason20242025!$B$3:$B$1315, "&lt;=" &amp; $A131, DataRegularSeason20242025!$E$3:$E$1315, AE$1)</f>
        <v>43</v>
      </c>
      <c r="AF131" s="2">
        <f>SUMIFS(DataRegularSeason20242025!$AA$3:$AA$1315,DataRegularSeason20242025!$B$3:$B$1315, "&lt;=" &amp; $A131, DataRegularSeason20242025!$D$3:$D$1315, AF$1)+SUMIFS(DataRegularSeason20242025!$AB$3:$AB$1315,DataRegularSeason20242025!$B$3:$B$1315, "&lt;=" &amp; $A131, DataRegularSeason20242025!$E$3:$E$1315, AF$1)</f>
        <v>45</v>
      </c>
      <c r="AG131" s="2">
        <f>SUMIFS(DataRegularSeason20242025!$AA$3:$AA$1315,DataRegularSeason20242025!$B$3:$B$1315, "&lt;=" &amp; $A131, DataRegularSeason20242025!$D$3:$D$1315, AG$1)+SUMIFS(DataRegularSeason20242025!$AB$3:$AB$1315,DataRegularSeason20242025!$B$3:$B$1315, "&lt;=" &amp; $A131, DataRegularSeason20242025!$E$3:$E$1315, AG$1)</f>
        <v>44</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26</v>
      </c>
      <c r="C132" s="2">
        <f>SUMIFS(DataRegularSeason20242025!$AA$3:$AA$1315,DataRegularSeason20242025!$B$3:$B$1315, "&lt;=" &amp; $A132, DataRegularSeason20242025!$D$3:$D$1315, C$1)+SUMIFS(DataRegularSeason20242025!$AB$3:$AB$1315,DataRegularSeason20242025!$B$3:$B$1315, "&lt;=" &amp; $A132, DataRegularSeason20242025!$E$3:$E$1315, C$1)</f>
        <v>35</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41</v>
      </c>
      <c r="F132" s="2">
        <f>SUMIFS(DataRegularSeason20242025!$AA$3:$AA$1315,DataRegularSeason20242025!$B$3:$B$1315, "&lt;=" &amp; $A132, DataRegularSeason20242025!$D$3:$D$1315, F$1)+SUMIFS(DataRegularSeason20242025!$AB$3:$AB$1315,DataRegularSeason20242025!$B$3:$B$1315, "&lt;=" &amp; $A132, DataRegularSeason20242025!$E$3:$E$1315, F$1)</f>
        <v>29</v>
      </c>
      <c r="G132" s="2">
        <f>SUMIFS(DataRegularSeason20242025!$AA$3:$AA$1315,DataRegularSeason20242025!$B$3:$B$1315, "&lt;=" &amp; $A132, DataRegularSeason20242025!$D$3:$D$1315, G$1)+SUMIFS(DataRegularSeason20242025!$AB$3:$AB$1315,DataRegularSeason20242025!$B$3:$B$1315, "&lt;=" &amp; $A132, DataRegularSeason20242025!$E$3:$E$1315, G$1)</f>
        <v>35</v>
      </c>
      <c r="H132" s="2">
        <f>SUMIFS(DataRegularSeason20242025!$AA$3:$AA$1315,DataRegularSeason20242025!$B$3:$B$1315, "&lt;=" &amp; $A132, DataRegularSeason20242025!$D$3:$D$1315, H$1)+SUMIFS(DataRegularSeason20242025!$AB$3:$AB$1315,DataRegularSeason20242025!$B$3:$B$1315, "&lt;=" &amp; $A132, DataRegularSeason20242025!$E$3:$E$1315, H$1)</f>
        <v>22</v>
      </c>
      <c r="I132" s="2">
        <f>SUMIFS(DataRegularSeason20242025!$AA$3:$AA$1315,DataRegularSeason20242025!$B$3:$B$1315, "&lt;=" &amp; $A132, DataRegularSeason20242025!$D$3:$D$1315, I$1)+SUMIFS(DataRegularSeason20242025!$AB$3:$AB$1315,DataRegularSeason20242025!$B$3:$B$1315, "&lt;=" &amp; $A132, DataRegularSeason20242025!$E$3:$E$1315, I$1)</f>
        <v>36</v>
      </c>
      <c r="J132" s="2">
        <f>SUMIFS(DataRegularSeason20242025!$AA$3:$AA$1315,DataRegularSeason20242025!$B$3:$B$1315, "&lt;=" &amp; $A132, DataRegularSeason20242025!$D$3:$D$1315, J$1)+SUMIFS(DataRegularSeason20242025!$AB$3:$AB$1315,DataRegularSeason20242025!$B$3:$B$1315, "&lt;=" &amp; $A132, DataRegularSeason20242025!$E$3:$E$1315, J$1)</f>
        <v>38</v>
      </c>
      <c r="K132" s="2">
        <f>SUMIFS(DataRegularSeason20242025!$AA$3:$AA$1315,DataRegularSeason20242025!$B$3:$B$1315, "&lt;=" &amp; $A132, DataRegularSeason20242025!$D$3:$D$1315, K$1)+SUMIFS(DataRegularSeason20242025!$AB$3:$AB$1315,DataRegularSeason20242025!$B$3:$B$1315, "&lt;=" &amp; $A132, DataRegularSeason20242025!$E$3:$E$1315, K$1)</f>
        <v>28</v>
      </c>
      <c r="L132" s="2">
        <f>SUMIFS(DataRegularSeason20242025!$AA$3:$AA$1315,DataRegularSeason20242025!$B$3:$B$1315, "&lt;=" &amp; $A132, DataRegularSeason20242025!$D$3:$D$1315, L$1)+SUMIFS(DataRegularSeason20242025!$AB$3:$AB$1315,DataRegularSeason20242025!$B$3:$B$1315, "&lt;=" &amp; $A132, DataRegularSeason20242025!$E$3:$E$1315, L$1)</f>
        <v>38</v>
      </c>
      <c r="M132" s="2">
        <f>SUMIFS(DataRegularSeason20242025!$AA$3:$AA$1315,DataRegularSeason20242025!$B$3:$B$1315, "&lt;=" &amp; $A132, DataRegularSeason20242025!$D$3:$D$1315, M$1)+SUMIFS(DataRegularSeason20242025!$AB$3:$AB$1315,DataRegularSeason20242025!$B$3:$B$1315, "&lt;=" &amp; $A132, DataRegularSeason20242025!$E$3:$E$1315, M$1)</f>
        <v>40</v>
      </c>
      <c r="N132" s="2">
        <f>SUMIFS(DataRegularSeason20242025!$AA$3:$AA$1315,DataRegularSeason20242025!$B$3:$B$1315, "&lt;=" &amp; $A132, DataRegularSeason20242025!$D$3:$D$1315, N$1)+SUMIFS(DataRegularSeason20242025!$AB$3:$AB$1315,DataRegularSeason20242025!$B$3:$B$1315, "&lt;=" &amp; $A132, DataRegularSeason20242025!$E$3:$E$1315, N$1)</f>
        <v>40</v>
      </c>
      <c r="O132" s="2">
        <f>SUMIFS(DataRegularSeason20242025!$AA$3:$AA$1315,DataRegularSeason20242025!$B$3:$B$1315, "&lt;=" &amp; $A132, DataRegularSeason20242025!$D$3:$D$1315, O$1)+SUMIFS(DataRegularSeason20242025!$AB$3:$AB$1315,DataRegularSeason20242025!$B$3:$B$1315, "&lt;=" &amp; $A132, DataRegularSeason20242025!$E$3:$E$1315, O$1)</f>
        <v>44</v>
      </c>
      <c r="P132" s="2">
        <f>SUMIFS(DataRegularSeason20242025!$AA$3:$AA$1315,DataRegularSeason20242025!$B$3:$B$1315, "&lt;=" &amp; $A132, DataRegularSeason20242025!$D$3:$D$1315, P$1)+SUMIFS(DataRegularSeason20242025!$AB$3:$AB$1315,DataRegularSeason20242025!$B$3:$B$1315, "&lt;=" &amp; $A132, DataRegularSeason20242025!$E$3:$E$1315, P$1)</f>
        <v>27</v>
      </c>
      <c r="Q132" s="2">
        <f>SUMIFS(DataRegularSeason20242025!$AA$3:$AA$1315,DataRegularSeason20242025!$B$3:$B$1315, "&lt;=" &amp; $A132, DataRegularSeason20242025!$D$3:$D$1315, Q$1)+SUMIFS(DataRegularSeason20242025!$AB$3:$AB$1315,DataRegularSeason20242025!$B$3:$B$1315, "&lt;=" &amp; $A132, DataRegularSeason20242025!$E$3:$E$1315, Q$1)</f>
        <v>45</v>
      </c>
      <c r="R132" s="2">
        <f>SUMIFS(DataRegularSeason20242025!$AA$3:$AA$1315,DataRegularSeason20242025!$B$3:$B$1315, "&lt;=" &amp; $A132, DataRegularSeason20242025!$D$3:$D$1315, R$1)+SUMIFS(DataRegularSeason20242025!$AB$3:$AB$1315,DataRegularSeason20242025!$B$3:$B$1315, "&lt;=" &amp; $A132, DataRegularSeason20242025!$E$3:$E$1315, R$1)</f>
        <v>22</v>
      </c>
      <c r="S132" s="2">
        <f>SUMIFS(DataRegularSeason20242025!$AA$3:$AA$1315,DataRegularSeason20242025!$B$3:$B$1315, "&lt;=" &amp; $A132, DataRegularSeason20242025!$D$3:$D$1315, S$1)+SUMIFS(DataRegularSeason20242025!$AB$3:$AB$1315,DataRegularSeason20242025!$B$3:$B$1315, "&lt;=" &amp; $A132, DataRegularSeason20242025!$E$3:$E$1315, S$1)</f>
        <v>31</v>
      </c>
      <c r="T132" s="2">
        <f>SUMIFS(DataRegularSeason20242025!$AA$3:$AA$1315,DataRegularSeason20242025!$B$3:$B$1315, "&lt;=" &amp; $A132, DataRegularSeason20242025!$D$3:$D$1315, T$1)+SUMIFS(DataRegularSeason20242025!$AB$3:$AB$1315,DataRegularSeason20242025!$B$3:$B$1315, "&lt;=" &amp; $A132, DataRegularSeason20242025!$E$3:$E$1315, T$1)</f>
        <v>31</v>
      </c>
      <c r="U132" s="2">
        <f>SUMIFS(DataRegularSeason20242025!$AA$3:$AA$1315,DataRegularSeason20242025!$B$3:$B$1315, "&lt;=" &amp; $A132, DataRegularSeason20242025!$D$3:$D$1315, U$1)+SUMIFS(DataRegularSeason20242025!$AB$3:$AB$1315,DataRegularSeason20242025!$B$3:$B$1315, "&lt;=" &amp; $A132, DataRegularSeason20242025!$E$3:$E$1315, U$1)</f>
        <v>34</v>
      </c>
      <c r="V132" s="2">
        <f>SUMIFS(DataRegularSeason20242025!$AA$3:$AA$1315,DataRegularSeason20242025!$B$3:$B$1315, "&lt;=" &amp; $A132, DataRegularSeason20242025!$D$3:$D$1315, V$1)+SUMIFS(DataRegularSeason20242025!$AB$3:$AB$1315,DataRegularSeason20242025!$B$3:$B$1315, "&lt;=" &amp; $A132, DataRegularSeason20242025!$E$3:$E$1315, V$1)</f>
        <v>32</v>
      </c>
      <c r="W132" s="2">
        <f>SUMIFS(DataRegularSeason20242025!$AA$3:$AA$1315,DataRegularSeason20242025!$B$3:$B$1315, "&lt;=" &amp; $A132, DataRegularSeason20242025!$D$3:$D$1315, W$1)+SUMIFS(DataRegularSeason20242025!$AB$3:$AB$1315,DataRegularSeason20242025!$B$3:$B$1315, "&lt;=" &amp; $A132, DataRegularSeason20242025!$E$3:$E$1315, W$1)</f>
        <v>33</v>
      </c>
      <c r="X132" s="2">
        <f>SUMIFS(DataRegularSeason20242025!$AA$3:$AA$1315,DataRegularSeason20242025!$B$3:$B$1315, "&lt;=" &amp; $A132, DataRegularSeason20242025!$D$3:$D$1315, X$1)+SUMIFS(DataRegularSeason20242025!$AB$3:$AB$1315,DataRegularSeason20242025!$B$3:$B$1315, "&lt;=" &amp; $A132, DataRegularSeason20242025!$E$3:$E$1315, X$1)</f>
        <v>32</v>
      </c>
      <c r="Y132" s="2">
        <f>SUMIFS(DataRegularSeason20242025!$AA$3:$AA$1315,DataRegularSeason20242025!$B$3:$B$1315, "&lt;=" &amp; $A132, DataRegularSeason20242025!$D$3:$D$1315, Y$1)+SUMIFS(DataRegularSeason20242025!$AB$3:$AB$1315,DataRegularSeason20242025!$B$3:$B$1315, "&lt;=" &amp; $A132, DataRegularSeason20242025!$E$3:$E$1315, Y$1)</f>
        <v>27</v>
      </c>
      <c r="Z132" s="2">
        <f>SUMIFS(DataRegularSeason20242025!$AA$3:$AA$1315,DataRegularSeason20242025!$B$3:$B$1315, "&lt;=" &amp; $A132, DataRegularSeason20242025!$D$3:$D$1315, Z$1)+SUMIFS(DataRegularSeason20242025!$AB$3:$AB$1315,DataRegularSeason20242025!$B$3:$B$1315, "&lt;=" &amp; $A132, DataRegularSeason20242025!$E$3:$E$1315, Z$1)</f>
        <v>33</v>
      </c>
      <c r="AA132" s="2">
        <f>SUMIFS(DataRegularSeason20242025!$AA$3:$AA$1315,DataRegularSeason20242025!$B$3:$B$1315, "&lt;=" &amp; $A132, DataRegularSeason20242025!$D$3:$D$1315, AA$1)+SUMIFS(DataRegularSeason20242025!$AB$3:$AB$1315,DataRegularSeason20242025!$B$3:$B$1315, "&lt;=" &amp; $A132, DataRegularSeason20242025!$E$3:$E$1315, AA$1)</f>
        <v>36</v>
      </c>
      <c r="AB132" s="2">
        <f>SUMIFS(DataRegularSeason20242025!$AA$3:$AA$1315,DataRegularSeason20242025!$B$3:$B$1315, "&lt;=" &amp; $A132, DataRegularSeason20242025!$D$3:$D$1315, AB$1)+SUMIFS(DataRegularSeason20242025!$AB$3:$AB$1315,DataRegularSeason20242025!$B$3:$B$1315, "&lt;=" &amp; $A132, DataRegularSeason20242025!$E$3:$E$1315, AB$1)</f>
        <v>40</v>
      </c>
      <c r="AC132" s="2">
        <f>SUMIFS(DataRegularSeason20242025!$AA$3:$AA$1315,DataRegularSeason20242025!$B$3:$B$1315, "&lt;=" &amp; $A132, DataRegularSeason20242025!$D$3:$D$1315, AC$1)+SUMIFS(DataRegularSeason20242025!$AB$3:$AB$1315,DataRegularSeason20242025!$B$3:$B$1315, "&lt;=" &amp; $A132, DataRegularSeason20242025!$E$3:$E$1315, AC$1)</f>
        <v>33</v>
      </c>
      <c r="AD132" s="2">
        <f>SUMIFS(DataRegularSeason20242025!$AA$3:$AA$1315,DataRegularSeason20242025!$B$3:$B$1315, "&lt;=" &amp; $A132, DataRegularSeason20242025!$D$3:$D$1315, AD$1)+SUMIFS(DataRegularSeason20242025!$AB$3:$AB$1315,DataRegularSeason20242025!$B$3:$B$1315, "&lt;=" &amp; $A132, DataRegularSeason20242025!$E$3:$E$1315, AD$1)</f>
        <v>37</v>
      </c>
      <c r="AE132" s="2">
        <f>SUMIFS(DataRegularSeason20242025!$AA$3:$AA$1315,DataRegularSeason20242025!$B$3:$B$1315, "&lt;=" &amp; $A132, DataRegularSeason20242025!$D$3:$D$1315, AE$1)+SUMIFS(DataRegularSeason20242025!$AB$3:$AB$1315,DataRegularSeason20242025!$B$3:$B$1315, "&lt;=" &amp; $A132, DataRegularSeason20242025!$E$3:$E$1315, AE$1)</f>
        <v>43</v>
      </c>
      <c r="AF132" s="2">
        <f>SUMIFS(DataRegularSeason20242025!$AA$3:$AA$1315,DataRegularSeason20242025!$B$3:$B$1315, "&lt;=" &amp; $A132, DataRegularSeason20242025!$D$3:$D$1315, AF$1)+SUMIFS(DataRegularSeason20242025!$AB$3:$AB$1315,DataRegularSeason20242025!$B$3:$B$1315, "&lt;=" &amp; $A132, DataRegularSeason20242025!$E$3:$E$1315, AF$1)</f>
        <v>45</v>
      </c>
      <c r="AG132" s="2">
        <f>SUMIFS(DataRegularSeason20242025!$AA$3:$AA$1315,DataRegularSeason20242025!$B$3:$B$1315, "&lt;=" &amp; $A132, DataRegularSeason20242025!$D$3:$D$1315, AG$1)+SUMIFS(DataRegularSeason20242025!$AB$3:$AB$1315,DataRegularSeason20242025!$B$3:$B$1315, "&lt;=" &amp; $A132, DataRegularSeason20242025!$E$3:$E$1315, AG$1)</f>
        <v>44</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26</v>
      </c>
      <c r="C133" s="2">
        <f>SUMIFS(DataRegularSeason20242025!$AA$3:$AA$1315,DataRegularSeason20242025!$B$3:$B$1315, "&lt;=" &amp; $A133, DataRegularSeason20242025!$D$3:$D$1315, C$1)+SUMIFS(DataRegularSeason20242025!$AB$3:$AB$1315,DataRegularSeason20242025!$B$3:$B$1315, "&lt;=" &amp; $A133, DataRegularSeason20242025!$E$3:$E$1315, C$1)</f>
        <v>35</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41</v>
      </c>
      <c r="F133" s="2">
        <f>SUMIFS(DataRegularSeason20242025!$AA$3:$AA$1315,DataRegularSeason20242025!$B$3:$B$1315, "&lt;=" &amp; $A133, DataRegularSeason20242025!$D$3:$D$1315, F$1)+SUMIFS(DataRegularSeason20242025!$AB$3:$AB$1315,DataRegularSeason20242025!$B$3:$B$1315, "&lt;=" &amp; $A133, DataRegularSeason20242025!$E$3:$E$1315, F$1)</f>
        <v>29</v>
      </c>
      <c r="G133" s="2">
        <f>SUMIFS(DataRegularSeason20242025!$AA$3:$AA$1315,DataRegularSeason20242025!$B$3:$B$1315, "&lt;=" &amp; $A133, DataRegularSeason20242025!$D$3:$D$1315, G$1)+SUMIFS(DataRegularSeason20242025!$AB$3:$AB$1315,DataRegularSeason20242025!$B$3:$B$1315, "&lt;=" &amp; $A133, DataRegularSeason20242025!$E$3:$E$1315, G$1)</f>
        <v>35</v>
      </c>
      <c r="H133" s="2">
        <f>SUMIFS(DataRegularSeason20242025!$AA$3:$AA$1315,DataRegularSeason20242025!$B$3:$B$1315, "&lt;=" &amp; $A133, DataRegularSeason20242025!$D$3:$D$1315, H$1)+SUMIFS(DataRegularSeason20242025!$AB$3:$AB$1315,DataRegularSeason20242025!$B$3:$B$1315, "&lt;=" &amp; $A133, DataRegularSeason20242025!$E$3:$E$1315, H$1)</f>
        <v>22</v>
      </c>
      <c r="I133" s="2">
        <f>SUMIFS(DataRegularSeason20242025!$AA$3:$AA$1315,DataRegularSeason20242025!$B$3:$B$1315, "&lt;=" &amp; $A133, DataRegularSeason20242025!$D$3:$D$1315, I$1)+SUMIFS(DataRegularSeason20242025!$AB$3:$AB$1315,DataRegularSeason20242025!$B$3:$B$1315, "&lt;=" &amp; $A133, DataRegularSeason20242025!$E$3:$E$1315, I$1)</f>
        <v>36</v>
      </c>
      <c r="J133" s="2">
        <f>SUMIFS(DataRegularSeason20242025!$AA$3:$AA$1315,DataRegularSeason20242025!$B$3:$B$1315, "&lt;=" &amp; $A133, DataRegularSeason20242025!$D$3:$D$1315, J$1)+SUMIFS(DataRegularSeason20242025!$AB$3:$AB$1315,DataRegularSeason20242025!$B$3:$B$1315, "&lt;=" &amp; $A133, DataRegularSeason20242025!$E$3:$E$1315, J$1)</f>
        <v>38</v>
      </c>
      <c r="K133" s="2">
        <f>SUMIFS(DataRegularSeason20242025!$AA$3:$AA$1315,DataRegularSeason20242025!$B$3:$B$1315, "&lt;=" &amp; $A133, DataRegularSeason20242025!$D$3:$D$1315, K$1)+SUMIFS(DataRegularSeason20242025!$AB$3:$AB$1315,DataRegularSeason20242025!$B$3:$B$1315, "&lt;=" &amp; $A133, DataRegularSeason20242025!$E$3:$E$1315, K$1)</f>
        <v>28</v>
      </c>
      <c r="L133" s="2">
        <f>SUMIFS(DataRegularSeason20242025!$AA$3:$AA$1315,DataRegularSeason20242025!$B$3:$B$1315, "&lt;=" &amp; $A133, DataRegularSeason20242025!$D$3:$D$1315, L$1)+SUMIFS(DataRegularSeason20242025!$AB$3:$AB$1315,DataRegularSeason20242025!$B$3:$B$1315, "&lt;=" &amp; $A133, DataRegularSeason20242025!$E$3:$E$1315, L$1)</f>
        <v>38</v>
      </c>
      <c r="M133" s="2">
        <f>SUMIFS(DataRegularSeason20242025!$AA$3:$AA$1315,DataRegularSeason20242025!$B$3:$B$1315, "&lt;=" &amp; $A133, DataRegularSeason20242025!$D$3:$D$1315, M$1)+SUMIFS(DataRegularSeason20242025!$AB$3:$AB$1315,DataRegularSeason20242025!$B$3:$B$1315, "&lt;=" &amp; $A133, DataRegularSeason20242025!$E$3:$E$1315, M$1)</f>
        <v>40</v>
      </c>
      <c r="N133" s="2">
        <f>SUMIFS(DataRegularSeason20242025!$AA$3:$AA$1315,DataRegularSeason20242025!$B$3:$B$1315, "&lt;=" &amp; $A133, DataRegularSeason20242025!$D$3:$D$1315, N$1)+SUMIFS(DataRegularSeason20242025!$AB$3:$AB$1315,DataRegularSeason20242025!$B$3:$B$1315, "&lt;=" &amp; $A133, DataRegularSeason20242025!$E$3:$E$1315, N$1)</f>
        <v>40</v>
      </c>
      <c r="O133" s="2">
        <f>SUMIFS(DataRegularSeason20242025!$AA$3:$AA$1315,DataRegularSeason20242025!$B$3:$B$1315, "&lt;=" &amp; $A133, DataRegularSeason20242025!$D$3:$D$1315, O$1)+SUMIFS(DataRegularSeason20242025!$AB$3:$AB$1315,DataRegularSeason20242025!$B$3:$B$1315, "&lt;=" &amp; $A133, DataRegularSeason20242025!$E$3:$E$1315, O$1)</f>
        <v>44</v>
      </c>
      <c r="P133" s="2">
        <f>SUMIFS(DataRegularSeason20242025!$AA$3:$AA$1315,DataRegularSeason20242025!$B$3:$B$1315, "&lt;=" &amp; $A133, DataRegularSeason20242025!$D$3:$D$1315, P$1)+SUMIFS(DataRegularSeason20242025!$AB$3:$AB$1315,DataRegularSeason20242025!$B$3:$B$1315, "&lt;=" &amp; $A133, DataRegularSeason20242025!$E$3:$E$1315, P$1)</f>
        <v>27</v>
      </c>
      <c r="Q133" s="2">
        <f>SUMIFS(DataRegularSeason20242025!$AA$3:$AA$1315,DataRegularSeason20242025!$B$3:$B$1315, "&lt;=" &amp; $A133, DataRegularSeason20242025!$D$3:$D$1315, Q$1)+SUMIFS(DataRegularSeason20242025!$AB$3:$AB$1315,DataRegularSeason20242025!$B$3:$B$1315, "&lt;=" &amp; $A133, DataRegularSeason20242025!$E$3:$E$1315, Q$1)</f>
        <v>45</v>
      </c>
      <c r="R133" s="2">
        <f>SUMIFS(DataRegularSeason20242025!$AA$3:$AA$1315,DataRegularSeason20242025!$B$3:$B$1315, "&lt;=" &amp; $A133, DataRegularSeason20242025!$D$3:$D$1315, R$1)+SUMIFS(DataRegularSeason20242025!$AB$3:$AB$1315,DataRegularSeason20242025!$B$3:$B$1315, "&lt;=" &amp; $A133, DataRegularSeason20242025!$E$3:$E$1315, R$1)</f>
        <v>22</v>
      </c>
      <c r="S133" s="2">
        <f>SUMIFS(DataRegularSeason20242025!$AA$3:$AA$1315,DataRegularSeason20242025!$B$3:$B$1315, "&lt;=" &amp; $A133, DataRegularSeason20242025!$D$3:$D$1315, S$1)+SUMIFS(DataRegularSeason20242025!$AB$3:$AB$1315,DataRegularSeason20242025!$B$3:$B$1315, "&lt;=" &amp; $A133, DataRegularSeason20242025!$E$3:$E$1315, S$1)</f>
        <v>31</v>
      </c>
      <c r="T133" s="2">
        <f>SUMIFS(DataRegularSeason20242025!$AA$3:$AA$1315,DataRegularSeason20242025!$B$3:$B$1315, "&lt;=" &amp; $A133, DataRegularSeason20242025!$D$3:$D$1315, T$1)+SUMIFS(DataRegularSeason20242025!$AB$3:$AB$1315,DataRegularSeason20242025!$B$3:$B$1315, "&lt;=" &amp; $A133, DataRegularSeason20242025!$E$3:$E$1315, T$1)</f>
        <v>31</v>
      </c>
      <c r="U133" s="2">
        <f>SUMIFS(DataRegularSeason20242025!$AA$3:$AA$1315,DataRegularSeason20242025!$B$3:$B$1315, "&lt;=" &amp; $A133, DataRegularSeason20242025!$D$3:$D$1315, U$1)+SUMIFS(DataRegularSeason20242025!$AB$3:$AB$1315,DataRegularSeason20242025!$B$3:$B$1315, "&lt;=" &amp; $A133, DataRegularSeason20242025!$E$3:$E$1315, U$1)</f>
        <v>34</v>
      </c>
      <c r="V133" s="2">
        <f>SUMIFS(DataRegularSeason20242025!$AA$3:$AA$1315,DataRegularSeason20242025!$B$3:$B$1315, "&lt;=" &amp; $A133, DataRegularSeason20242025!$D$3:$D$1315, V$1)+SUMIFS(DataRegularSeason20242025!$AB$3:$AB$1315,DataRegularSeason20242025!$B$3:$B$1315, "&lt;=" &amp; $A133, DataRegularSeason20242025!$E$3:$E$1315, V$1)</f>
        <v>32</v>
      </c>
      <c r="W133" s="2">
        <f>SUMIFS(DataRegularSeason20242025!$AA$3:$AA$1315,DataRegularSeason20242025!$B$3:$B$1315, "&lt;=" &amp; $A133, DataRegularSeason20242025!$D$3:$D$1315, W$1)+SUMIFS(DataRegularSeason20242025!$AB$3:$AB$1315,DataRegularSeason20242025!$B$3:$B$1315, "&lt;=" &amp; $A133, DataRegularSeason20242025!$E$3:$E$1315, W$1)</f>
        <v>33</v>
      </c>
      <c r="X133" s="2">
        <f>SUMIFS(DataRegularSeason20242025!$AA$3:$AA$1315,DataRegularSeason20242025!$B$3:$B$1315, "&lt;=" &amp; $A133, DataRegularSeason20242025!$D$3:$D$1315, X$1)+SUMIFS(DataRegularSeason20242025!$AB$3:$AB$1315,DataRegularSeason20242025!$B$3:$B$1315, "&lt;=" &amp; $A133, DataRegularSeason20242025!$E$3:$E$1315, X$1)</f>
        <v>32</v>
      </c>
      <c r="Y133" s="2">
        <f>SUMIFS(DataRegularSeason20242025!$AA$3:$AA$1315,DataRegularSeason20242025!$B$3:$B$1315, "&lt;=" &amp; $A133, DataRegularSeason20242025!$D$3:$D$1315, Y$1)+SUMIFS(DataRegularSeason20242025!$AB$3:$AB$1315,DataRegularSeason20242025!$B$3:$B$1315, "&lt;=" &amp; $A133, DataRegularSeason20242025!$E$3:$E$1315, Y$1)</f>
        <v>27</v>
      </c>
      <c r="Z133" s="2">
        <f>SUMIFS(DataRegularSeason20242025!$AA$3:$AA$1315,DataRegularSeason20242025!$B$3:$B$1315, "&lt;=" &amp; $A133, DataRegularSeason20242025!$D$3:$D$1315, Z$1)+SUMIFS(DataRegularSeason20242025!$AB$3:$AB$1315,DataRegularSeason20242025!$B$3:$B$1315, "&lt;=" &amp; $A133, DataRegularSeason20242025!$E$3:$E$1315, Z$1)</f>
        <v>33</v>
      </c>
      <c r="AA133" s="2">
        <f>SUMIFS(DataRegularSeason20242025!$AA$3:$AA$1315,DataRegularSeason20242025!$B$3:$B$1315, "&lt;=" &amp; $A133, DataRegularSeason20242025!$D$3:$D$1315, AA$1)+SUMIFS(DataRegularSeason20242025!$AB$3:$AB$1315,DataRegularSeason20242025!$B$3:$B$1315, "&lt;=" &amp; $A133, DataRegularSeason20242025!$E$3:$E$1315, AA$1)</f>
        <v>36</v>
      </c>
      <c r="AB133" s="2">
        <f>SUMIFS(DataRegularSeason20242025!$AA$3:$AA$1315,DataRegularSeason20242025!$B$3:$B$1315, "&lt;=" &amp; $A133, DataRegularSeason20242025!$D$3:$D$1315, AB$1)+SUMIFS(DataRegularSeason20242025!$AB$3:$AB$1315,DataRegularSeason20242025!$B$3:$B$1315, "&lt;=" &amp; $A133, DataRegularSeason20242025!$E$3:$E$1315, AB$1)</f>
        <v>40</v>
      </c>
      <c r="AC133" s="2">
        <f>SUMIFS(DataRegularSeason20242025!$AA$3:$AA$1315,DataRegularSeason20242025!$B$3:$B$1315, "&lt;=" &amp; $A133, DataRegularSeason20242025!$D$3:$D$1315, AC$1)+SUMIFS(DataRegularSeason20242025!$AB$3:$AB$1315,DataRegularSeason20242025!$B$3:$B$1315, "&lt;=" &amp; $A133, DataRegularSeason20242025!$E$3:$E$1315, AC$1)</f>
        <v>33</v>
      </c>
      <c r="AD133" s="2">
        <f>SUMIFS(DataRegularSeason20242025!$AA$3:$AA$1315,DataRegularSeason20242025!$B$3:$B$1315, "&lt;=" &amp; $A133, DataRegularSeason20242025!$D$3:$D$1315, AD$1)+SUMIFS(DataRegularSeason20242025!$AB$3:$AB$1315,DataRegularSeason20242025!$B$3:$B$1315, "&lt;=" &amp; $A133, DataRegularSeason20242025!$E$3:$E$1315, AD$1)</f>
        <v>37</v>
      </c>
      <c r="AE133" s="2">
        <f>SUMIFS(DataRegularSeason20242025!$AA$3:$AA$1315,DataRegularSeason20242025!$B$3:$B$1315, "&lt;=" &amp; $A133, DataRegularSeason20242025!$D$3:$D$1315, AE$1)+SUMIFS(DataRegularSeason20242025!$AB$3:$AB$1315,DataRegularSeason20242025!$B$3:$B$1315, "&lt;=" &amp; $A133, DataRegularSeason20242025!$E$3:$E$1315, AE$1)</f>
        <v>43</v>
      </c>
      <c r="AF133" s="2">
        <f>SUMIFS(DataRegularSeason20242025!$AA$3:$AA$1315,DataRegularSeason20242025!$B$3:$B$1315, "&lt;=" &amp; $A133, DataRegularSeason20242025!$D$3:$D$1315, AF$1)+SUMIFS(DataRegularSeason20242025!$AB$3:$AB$1315,DataRegularSeason20242025!$B$3:$B$1315, "&lt;=" &amp; $A133, DataRegularSeason20242025!$E$3:$E$1315, AF$1)</f>
        <v>45</v>
      </c>
      <c r="AG133" s="2">
        <f>SUMIFS(DataRegularSeason20242025!$AA$3:$AA$1315,DataRegularSeason20242025!$B$3:$B$1315, "&lt;=" &amp; $A133, DataRegularSeason20242025!$D$3:$D$1315, AG$1)+SUMIFS(DataRegularSeason20242025!$AB$3:$AB$1315,DataRegularSeason20242025!$B$3:$B$1315, "&lt;=" &amp; $A133, DataRegularSeason20242025!$E$3:$E$1315, AG$1)</f>
        <v>44</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26</v>
      </c>
      <c r="C134" s="2">
        <f>SUMIFS(DataRegularSeason20242025!$AA$3:$AA$1315,DataRegularSeason20242025!$B$3:$B$1315, "&lt;=" &amp; $A134, DataRegularSeason20242025!$D$3:$D$1315, C$1)+SUMIFS(DataRegularSeason20242025!$AB$3:$AB$1315,DataRegularSeason20242025!$B$3:$B$1315, "&lt;=" &amp; $A134, DataRegularSeason20242025!$E$3:$E$1315, C$1)</f>
        <v>35</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41</v>
      </c>
      <c r="F134" s="2">
        <f>SUMIFS(DataRegularSeason20242025!$AA$3:$AA$1315,DataRegularSeason20242025!$B$3:$B$1315, "&lt;=" &amp; $A134, DataRegularSeason20242025!$D$3:$D$1315, F$1)+SUMIFS(DataRegularSeason20242025!$AB$3:$AB$1315,DataRegularSeason20242025!$B$3:$B$1315, "&lt;=" &amp; $A134, DataRegularSeason20242025!$E$3:$E$1315, F$1)</f>
        <v>29</v>
      </c>
      <c r="G134" s="2">
        <f>SUMIFS(DataRegularSeason20242025!$AA$3:$AA$1315,DataRegularSeason20242025!$B$3:$B$1315, "&lt;=" &amp; $A134, DataRegularSeason20242025!$D$3:$D$1315, G$1)+SUMIFS(DataRegularSeason20242025!$AB$3:$AB$1315,DataRegularSeason20242025!$B$3:$B$1315, "&lt;=" &amp; $A134, DataRegularSeason20242025!$E$3:$E$1315, G$1)</f>
        <v>35</v>
      </c>
      <c r="H134" s="2">
        <f>SUMIFS(DataRegularSeason20242025!$AA$3:$AA$1315,DataRegularSeason20242025!$B$3:$B$1315, "&lt;=" &amp; $A134, DataRegularSeason20242025!$D$3:$D$1315, H$1)+SUMIFS(DataRegularSeason20242025!$AB$3:$AB$1315,DataRegularSeason20242025!$B$3:$B$1315, "&lt;=" &amp; $A134, DataRegularSeason20242025!$E$3:$E$1315, H$1)</f>
        <v>22</v>
      </c>
      <c r="I134" s="2">
        <f>SUMIFS(DataRegularSeason20242025!$AA$3:$AA$1315,DataRegularSeason20242025!$B$3:$B$1315, "&lt;=" &amp; $A134, DataRegularSeason20242025!$D$3:$D$1315, I$1)+SUMIFS(DataRegularSeason20242025!$AB$3:$AB$1315,DataRegularSeason20242025!$B$3:$B$1315, "&lt;=" &amp; $A134, DataRegularSeason20242025!$E$3:$E$1315, I$1)</f>
        <v>36</v>
      </c>
      <c r="J134" s="2">
        <f>SUMIFS(DataRegularSeason20242025!$AA$3:$AA$1315,DataRegularSeason20242025!$B$3:$B$1315, "&lt;=" &amp; $A134, DataRegularSeason20242025!$D$3:$D$1315, J$1)+SUMIFS(DataRegularSeason20242025!$AB$3:$AB$1315,DataRegularSeason20242025!$B$3:$B$1315, "&lt;=" &amp; $A134, DataRegularSeason20242025!$E$3:$E$1315, J$1)</f>
        <v>38</v>
      </c>
      <c r="K134" s="2">
        <f>SUMIFS(DataRegularSeason20242025!$AA$3:$AA$1315,DataRegularSeason20242025!$B$3:$B$1315, "&lt;=" &amp; $A134, DataRegularSeason20242025!$D$3:$D$1315, K$1)+SUMIFS(DataRegularSeason20242025!$AB$3:$AB$1315,DataRegularSeason20242025!$B$3:$B$1315, "&lt;=" &amp; $A134, DataRegularSeason20242025!$E$3:$E$1315, K$1)</f>
        <v>28</v>
      </c>
      <c r="L134" s="2">
        <f>SUMIFS(DataRegularSeason20242025!$AA$3:$AA$1315,DataRegularSeason20242025!$B$3:$B$1315, "&lt;=" &amp; $A134, DataRegularSeason20242025!$D$3:$D$1315, L$1)+SUMIFS(DataRegularSeason20242025!$AB$3:$AB$1315,DataRegularSeason20242025!$B$3:$B$1315, "&lt;=" &amp; $A134, DataRegularSeason20242025!$E$3:$E$1315, L$1)</f>
        <v>38</v>
      </c>
      <c r="M134" s="2">
        <f>SUMIFS(DataRegularSeason20242025!$AA$3:$AA$1315,DataRegularSeason20242025!$B$3:$B$1315, "&lt;=" &amp; $A134, DataRegularSeason20242025!$D$3:$D$1315, M$1)+SUMIFS(DataRegularSeason20242025!$AB$3:$AB$1315,DataRegularSeason20242025!$B$3:$B$1315, "&lt;=" &amp; $A134, DataRegularSeason20242025!$E$3:$E$1315, M$1)</f>
        <v>40</v>
      </c>
      <c r="N134" s="2">
        <f>SUMIFS(DataRegularSeason20242025!$AA$3:$AA$1315,DataRegularSeason20242025!$B$3:$B$1315, "&lt;=" &amp; $A134, DataRegularSeason20242025!$D$3:$D$1315, N$1)+SUMIFS(DataRegularSeason20242025!$AB$3:$AB$1315,DataRegularSeason20242025!$B$3:$B$1315, "&lt;=" &amp; $A134, DataRegularSeason20242025!$E$3:$E$1315, N$1)</f>
        <v>40</v>
      </c>
      <c r="O134" s="2">
        <f>SUMIFS(DataRegularSeason20242025!$AA$3:$AA$1315,DataRegularSeason20242025!$B$3:$B$1315, "&lt;=" &amp; $A134, DataRegularSeason20242025!$D$3:$D$1315, O$1)+SUMIFS(DataRegularSeason20242025!$AB$3:$AB$1315,DataRegularSeason20242025!$B$3:$B$1315, "&lt;=" &amp; $A134, DataRegularSeason20242025!$E$3:$E$1315, O$1)</f>
        <v>44</v>
      </c>
      <c r="P134" s="2">
        <f>SUMIFS(DataRegularSeason20242025!$AA$3:$AA$1315,DataRegularSeason20242025!$B$3:$B$1315, "&lt;=" &amp; $A134, DataRegularSeason20242025!$D$3:$D$1315, P$1)+SUMIFS(DataRegularSeason20242025!$AB$3:$AB$1315,DataRegularSeason20242025!$B$3:$B$1315, "&lt;=" &amp; $A134, DataRegularSeason20242025!$E$3:$E$1315, P$1)</f>
        <v>27</v>
      </c>
      <c r="Q134" s="2">
        <f>SUMIFS(DataRegularSeason20242025!$AA$3:$AA$1315,DataRegularSeason20242025!$B$3:$B$1315, "&lt;=" &amp; $A134, DataRegularSeason20242025!$D$3:$D$1315, Q$1)+SUMIFS(DataRegularSeason20242025!$AB$3:$AB$1315,DataRegularSeason20242025!$B$3:$B$1315, "&lt;=" &amp; $A134, DataRegularSeason20242025!$E$3:$E$1315, Q$1)</f>
        <v>45</v>
      </c>
      <c r="R134" s="2">
        <f>SUMIFS(DataRegularSeason20242025!$AA$3:$AA$1315,DataRegularSeason20242025!$B$3:$B$1315, "&lt;=" &amp; $A134, DataRegularSeason20242025!$D$3:$D$1315, R$1)+SUMIFS(DataRegularSeason20242025!$AB$3:$AB$1315,DataRegularSeason20242025!$B$3:$B$1315, "&lt;=" &amp; $A134, DataRegularSeason20242025!$E$3:$E$1315, R$1)</f>
        <v>22</v>
      </c>
      <c r="S134" s="2">
        <f>SUMIFS(DataRegularSeason20242025!$AA$3:$AA$1315,DataRegularSeason20242025!$B$3:$B$1315, "&lt;=" &amp; $A134, DataRegularSeason20242025!$D$3:$D$1315, S$1)+SUMIFS(DataRegularSeason20242025!$AB$3:$AB$1315,DataRegularSeason20242025!$B$3:$B$1315, "&lt;=" &amp; $A134, DataRegularSeason20242025!$E$3:$E$1315, S$1)</f>
        <v>31</v>
      </c>
      <c r="T134" s="2">
        <f>SUMIFS(DataRegularSeason20242025!$AA$3:$AA$1315,DataRegularSeason20242025!$B$3:$B$1315, "&lt;=" &amp; $A134, DataRegularSeason20242025!$D$3:$D$1315, T$1)+SUMIFS(DataRegularSeason20242025!$AB$3:$AB$1315,DataRegularSeason20242025!$B$3:$B$1315, "&lt;=" &amp; $A134, DataRegularSeason20242025!$E$3:$E$1315, T$1)</f>
        <v>31</v>
      </c>
      <c r="U134" s="2">
        <f>SUMIFS(DataRegularSeason20242025!$AA$3:$AA$1315,DataRegularSeason20242025!$B$3:$B$1315, "&lt;=" &amp; $A134, DataRegularSeason20242025!$D$3:$D$1315, U$1)+SUMIFS(DataRegularSeason20242025!$AB$3:$AB$1315,DataRegularSeason20242025!$B$3:$B$1315, "&lt;=" &amp; $A134, DataRegularSeason20242025!$E$3:$E$1315, U$1)</f>
        <v>34</v>
      </c>
      <c r="V134" s="2">
        <f>SUMIFS(DataRegularSeason20242025!$AA$3:$AA$1315,DataRegularSeason20242025!$B$3:$B$1315, "&lt;=" &amp; $A134, DataRegularSeason20242025!$D$3:$D$1315, V$1)+SUMIFS(DataRegularSeason20242025!$AB$3:$AB$1315,DataRegularSeason20242025!$B$3:$B$1315, "&lt;=" &amp; $A134, DataRegularSeason20242025!$E$3:$E$1315, V$1)</f>
        <v>32</v>
      </c>
      <c r="W134" s="2">
        <f>SUMIFS(DataRegularSeason20242025!$AA$3:$AA$1315,DataRegularSeason20242025!$B$3:$B$1315, "&lt;=" &amp; $A134, DataRegularSeason20242025!$D$3:$D$1315, W$1)+SUMIFS(DataRegularSeason20242025!$AB$3:$AB$1315,DataRegularSeason20242025!$B$3:$B$1315, "&lt;=" &amp; $A134, DataRegularSeason20242025!$E$3:$E$1315, W$1)</f>
        <v>33</v>
      </c>
      <c r="X134" s="2">
        <f>SUMIFS(DataRegularSeason20242025!$AA$3:$AA$1315,DataRegularSeason20242025!$B$3:$B$1315, "&lt;=" &amp; $A134, DataRegularSeason20242025!$D$3:$D$1315, X$1)+SUMIFS(DataRegularSeason20242025!$AB$3:$AB$1315,DataRegularSeason20242025!$B$3:$B$1315, "&lt;=" &amp; $A134, DataRegularSeason20242025!$E$3:$E$1315, X$1)</f>
        <v>32</v>
      </c>
      <c r="Y134" s="2">
        <f>SUMIFS(DataRegularSeason20242025!$AA$3:$AA$1315,DataRegularSeason20242025!$B$3:$B$1315, "&lt;=" &amp; $A134, DataRegularSeason20242025!$D$3:$D$1315, Y$1)+SUMIFS(DataRegularSeason20242025!$AB$3:$AB$1315,DataRegularSeason20242025!$B$3:$B$1315, "&lt;=" &amp; $A134, DataRegularSeason20242025!$E$3:$E$1315, Y$1)</f>
        <v>27</v>
      </c>
      <c r="Z134" s="2">
        <f>SUMIFS(DataRegularSeason20242025!$AA$3:$AA$1315,DataRegularSeason20242025!$B$3:$B$1315, "&lt;=" &amp; $A134, DataRegularSeason20242025!$D$3:$D$1315, Z$1)+SUMIFS(DataRegularSeason20242025!$AB$3:$AB$1315,DataRegularSeason20242025!$B$3:$B$1315, "&lt;=" &amp; $A134, DataRegularSeason20242025!$E$3:$E$1315, Z$1)</f>
        <v>33</v>
      </c>
      <c r="AA134" s="2">
        <f>SUMIFS(DataRegularSeason20242025!$AA$3:$AA$1315,DataRegularSeason20242025!$B$3:$B$1315, "&lt;=" &amp; $A134, DataRegularSeason20242025!$D$3:$D$1315, AA$1)+SUMIFS(DataRegularSeason20242025!$AB$3:$AB$1315,DataRegularSeason20242025!$B$3:$B$1315, "&lt;=" &amp; $A134, DataRegularSeason20242025!$E$3:$E$1315, AA$1)</f>
        <v>36</v>
      </c>
      <c r="AB134" s="2">
        <f>SUMIFS(DataRegularSeason20242025!$AA$3:$AA$1315,DataRegularSeason20242025!$B$3:$B$1315, "&lt;=" &amp; $A134, DataRegularSeason20242025!$D$3:$D$1315, AB$1)+SUMIFS(DataRegularSeason20242025!$AB$3:$AB$1315,DataRegularSeason20242025!$B$3:$B$1315, "&lt;=" &amp; $A134, DataRegularSeason20242025!$E$3:$E$1315, AB$1)</f>
        <v>40</v>
      </c>
      <c r="AC134" s="2">
        <f>SUMIFS(DataRegularSeason20242025!$AA$3:$AA$1315,DataRegularSeason20242025!$B$3:$B$1315, "&lt;=" &amp; $A134, DataRegularSeason20242025!$D$3:$D$1315, AC$1)+SUMIFS(DataRegularSeason20242025!$AB$3:$AB$1315,DataRegularSeason20242025!$B$3:$B$1315, "&lt;=" &amp; $A134, DataRegularSeason20242025!$E$3:$E$1315, AC$1)</f>
        <v>33</v>
      </c>
      <c r="AD134" s="2">
        <f>SUMIFS(DataRegularSeason20242025!$AA$3:$AA$1315,DataRegularSeason20242025!$B$3:$B$1315, "&lt;=" &amp; $A134, DataRegularSeason20242025!$D$3:$D$1315, AD$1)+SUMIFS(DataRegularSeason20242025!$AB$3:$AB$1315,DataRegularSeason20242025!$B$3:$B$1315, "&lt;=" &amp; $A134, DataRegularSeason20242025!$E$3:$E$1315, AD$1)</f>
        <v>37</v>
      </c>
      <c r="AE134" s="2">
        <f>SUMIFS(DataRegularSeason20242025!$AA$3:$AA$1315,DataRegularSeason20242025!$B$3:$B$1315, "&lt;=" &amp; $A134, DataRegularSeason20242025!$D$3:$D$1315, AE$1)+SUMIFS(DataRegularSeason20242025!$AB$3:$AB$1315,DataRegularSeason20242025!$B$3:$B$1315, "&lt;=" &amp; $A134, DataRegularSeason20242025!$E$3:$E$1315, AE$1)</f>
        <v>43</v>
      </c>
      <c r="AF134" s="2">
        <f>SUMIFS(DataRegularSeason20242025!$AA$3:$AA$1315,DataRegularSeason20242025!$B$3:$B$1315, "&lt;=" &amp; $A134, DataRegularSeason20242025!$D$3:$D$1315, AF$1)+SUMIFS(DataRegularSeason20242025!$AB$3:$AB$1315,DataRegularSeason20242025!$B$3:$B$1315, "&lt;=" &amp; $A134, DataRegularSeason20242025!$E$3:$E$1315, AF$1)</f>
        <v>45</v>
      </c>
      <c r="AG134" s="2">
        <f>SUMIFS(DataRegularSeason20242025!$AA$3:$AA$1315,DataRegularSeason20242025!$B$3:$B$1315, "&lt;=" &amp; $A134, DataRegularSeason20242025!$D$3:$D$1315, AG$1)+SUMIFS(DataRegularSeason20242025!$AB$3:$AB$1315,DataRegularSeason20242025!$B$3:$B$1315, "&lt;=" &amp; $A134, DataRegularSeason20242025!$E$3:$E$1315, AG$1)</f>
        <v>44</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26</v>
      </c>
      <c r="C135" s="2">
        <f>SUMIFS(DataRegularSeason20242025!$AA$3:$AA$1315,DataRegularSeason20242025!$B$3:$B$1315, "&lt;=" &amp; $A135, DataRegularSeason20242025!$D$3:$D$1315, C$1)+SUMIFS(DataRegularSeason20242025!$AB$3:$AB$1315,DataRegularSeason20242025!$B$3:$B$1315, "&lt;=" &amp; $A135, DataRegularSeason20242025!$E$3:$E$1315, C$1)</f>
        <v>35</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41</v>
      </c>
      <c r="F135" s="2">
        <f>SUMIFS(DataRegularSeason20242025!$AA$3:$AA$1315,DataRegularSeason20242025!$B$3:$B$1315, "&lt;=" &amp; $A135, DataRegularSeason20242025!$D$3:$D$1315, F$1)+SUMIFS(DataRegularSeason20242025!$AB$3:$AB$1315,DataRegularSeason20242025!$B$3:$B$1315, "&lt;=" &amp; $A135, DataRegularSeason20242025!$E$3:$E$1315, F$1)</f>
        <v>29</v>
      </c>
      <c r="G135" s="2">
        <f>SUMIFS(DataRegularSeason20242025!$AA$3:$AA$1315,DataRegularSeason20242025!$B$3:$B$1315, "&lt;=" &amp; $A135, DataRegularSeason20242025!$D$3:$D$1315, G$1)+SUMIFS(DataRegularSeason20242025!$AB$3:$AB$1315,DataRegularSeason20242025!$B$3:$B$1315, "&lt;=" &amp; $A135, DataRegularSeason20242025!$E$3:$E$1315, G$1)</f>
        <v>35</v>
      </c>
      <c r="H135" s="2">
        <f>SUMIFS(DataRegularSeason20242025!$AA$3:$AA$1315,DataRegularSeason20242025!$B$3:$B$1315, "&lt;=" &amp; $A135, DataRegularSeason20242025!$D$3:$D$1315, H$1)+SUMIFS(DataRegularSeason20242025!$AB$3:$AB$1315,DataRegularSeason20242025!$B$3:$B$1315, "&lt;=" &amp; $A135, DataRegularSeason20242025!$E$3:$E$1315, H$1)</f>
        <v>22</v>
      </c>
      <c r="I135" s="2">
        <f>SUMIFS(DataRegularSeason20242025!$AA$3:$AA$1315,DataRegularSeason20242025!$B$3:$B$1315, "&lt;=" &amp; $A135, DataRegularSeason20242025!$D$3:$D$1315, I$1)+SUMIFS(DataRegularSeason20242025!$AB$3:$AB$1315,DataRegularSeason20242025!$B$3:$B$1315, "&lt;=" &amp; $A135, DataRegularSeason20242025!$E$3:$E$1315, I$1)</f>
        <v>36</v>
      </c>
      <c r="J135" s="2">
        <f>SUMIFS(DataRegularSeason20242025!$AA$3:$AA$1315,DataRegularSeason20242025!$B$3:$B$1315, "&lt;=" &amp; $A135, DataRegularSeason20242025!$D$3:$D$1315, J$1)+SUMIFS(DataRegularSeason20242025!$AB$3:$AB$1315,DataRegularSeason20242025!$B$3:$B$1315, "&lt;=" &amp; $A135, DataRegularSeason20242025!$E$3:$E$1315, J$1)</f>
        <v>38</v>
      </c>
      <c r="K135" s="2">
        <f>SUMIFS(DataRegularSeason20242025!$AA$3:$AA$1315,DataRegularSeason20242025!$B$3:$B$1315, "&lt;=" &amp; $A135, DataRegularSeason20242025!$D$3:$D$1315, K$1)+SUMIFS(DataRegularSeason20242025!$AB$3:$AB$1315,DataRegularSeason20242025!$B$3:$B$1315, "&lt;=" &amp; $A135, DataRegularSeason20242025!$E$3:$E$1315, K$1)</f>
        <v>28</v>
      </c>
      <c r="L135" s="2">
        <f>SUMIFS(DataRegularSeason20242025!$AA$3:$AA$1315,DataRegularSeason20242025!$B$3:$B$1315, "&lt;=" &amp; $A135, DataRegularSeason20242025!$D$3:$D$1315, L$1)+SUMIFS(DataRegularSeason20242025!$AB$3:$AB$1315,DataRegularSeason20242025!$B$3:$B$1315, "&lt;=" &amp; $A135, DataRegularSeason20242025!$E$3:$E$1315, L$1)</f>
        <v>38</v>
      </c>
      <c r="M135" s="2">
        <f>SUMIFS(DataRegularSeason20242025!$AA$3:$AA$1315,DataRegularSeason20242025!$B$3:$B$1315, "&lt;=" &amp; $A135, DataRegularSeason20242025!$D$3:$D$1315, M$1)+SUMIFS(DataRegularSeason20242025!$AB$3:$AB$1315,DataRegularSeason20242025!$B$3:$B$1315, "&lt;=" &amp; $A135, DataRegularSeason20242025!$E$3:$E$1315, M$1)</f>
        <v>40</v>
      </c>
      <c r="N135" s="2">
        <f>SUMIFS(DataRegularSeason20242025!$AA$3:$AA$1315,DataRegularSeason20242025!$B$3:$B$1315, "&lt;=" &amp; $A135, DataRegularSeason20242025!$D$3:$D$1315, N$1)+SUMIFS(DataRegularSeason20242025!$AB$3:$AB$1315,DataRegularSeason20242025!$B$3:$B$1315, "&lt;=" &amp; $A135, DataRegularSeason20242025!$E$3:$E$1315, N$1)</f>
        <v>40</v>
      </c>
      <c r="O135" s="2">
        <f>SUMIFS(DataRegularSeason20242025!$AA$3:$AA$1315,DataRegularSeason20242025!$B$3:$B$1315, "&lt;=" &amp; $A135, DataRegularSeason20242025!$D$3:$D$1315, O$1)+SUMIFS(DataRegularSeason20242025!$AB$3:$AB$1315,DataRegularSeason20242025!$B$3:$B$1315, "&lt;=" &amp; $A135, DataRegularSeason20242025!$E$3:$E$1315, O$1)</f>
        <v>44</v>
      </c>
      <c r="P135" s="2">
        <f>SUMIFS(DataRegularSeason20242025!$AA$3:$AA$1315,DataRegularSeason20242025!$B$3:$B$1315, "&lt;=" &amp; $A135, DataRegularSeason20242025!$D$3:$D$1315, P$1)+SUMIFS(DataRegularSeason20242025!$AB$3:$AB$1315,DataRegularSeason20242025!$B$3:$B$1315, "&lt;=" &amp; $A135, DataRegularSeason20242025!$E$3:$E$1315, P$1)</f>
        <v>27</v>
      </c>
      <c r="Q135" s="2">
        <f>SUMIFS(DataRegularSeason20242025!$AA$3:$AA$1315,DataRegularSeason20242025!$B$3:$B$1315, "&lt;=" &amp; $A135, DataRegularSeason20242025!$D$3:$D$1315, Q$1)+SUMIFS(DataRegularSeason20242025!$AB$3:$AB$1315,DataRegularSeason20242025!$B$3:$B$1315, "&lt;=" &amp; $A135, DataRegularSeason20242025!$E$3:$E$1315, Q$1)</f>
        <v>45</v>
      </c>
      <c r="R135" s="2">
        <f>SUMIFS(DataRegularSeason20242025!$AA$3:$AA$1315,DataRegularSeason20242025!$B$3:$B$1315, "&lt;=" &amp; $A135, DataRegularSeason20242025!$D$3:$D$1315, R$1)+SUMIFS(DataRegularSeason20242025!$AB$3:$AB$1315,DataRegularSeason20242025!$B$3:$B$1315, "&lt;=" &amp; $A135, DataRegularSeason20242025!$E$3:$E$1315, R$1)</f>
        <v>22</v>
      </c>
      <c r="S135" s="2">
        <f>SUMIFS(DataRegularSeason20242025!$AA$3:$AA$1315,DataRegularSeason20242025!$B$3:$B$1315, "&lt;=" &amp; $A135, DataRegularSeason20242025!$D$3:$D$1315, S$1)+SUMIFS(DataRegularSeason20242025!$AB$3:$AB$1315,DataRegularSeason20242025!$B$3:$B$1315, "&lt;=" &amp; $A135, DataRegularSeason20242025!$E$3:$E$1315, S$1)</f>
        <v>31</v>
      </c>
      <c r="T135" s="2">
        <f>SUMIFS(DataRegularSeason20242025!$AA$3:$AA$1315,DataRegularSeason20242025!$B$3:$B$1315, "&lt;=" &amp; $A135, DataRegularSeason20242025!$D$3:$D$1315, T$1)+SUMIFS(DataRegularSeason20242025!$AB$3:$AB$1315,DataRegularSeason20242025!$B$3:$B$1315, "&lt;=" &amp; $A135, DataRegularSeason20242025!$E$3:$E$1315, T$1)</f>
        <v>31</v>
      </c>
      <c r="U135" s="2">
        <f>SUMIFS(DataRegularSeason20242025!$AA$3:$AA$1315,DataRegularSeason20242025!$B$3:$B$1315, "&lt;=" &amp; $A135, DataRegularSeason20242025!$D$3:$D$1315, U$1)+SUMIFS(DataRegularSeason20242025!$AB$3:$AB$1315,DataRegularSeason20242025!$B$3:$B$1315, "&lt;=" &amp; $A135, DataRegularSeason20242025!$E$3:$E$1315, U$1)</f>
        <v>34</v>
      </c>
      <c r="V135" s="2">
        <f>SUMIFS(DataRegularSeason20242025!$AA$3:$AA$1315,DataRegularSeason20242025!$B$3:$B$1315, "&lt;=" &amp; $A135, DataRegularSeason20242025!$D$3:$D$1315, V$1)+SUMIFS(DataRegularSeason20242025!$AB$3:$AB$1315,DataRegularSeason20242025!$B$3:$B$1315, "&lt;=" &amp; $A135, DataRegularSeason20242025!$E$3:$E$1315, V$1)</f>
        <v>32</v>
      </c>
      <c r="W135" s="2">
        <f>SUMIFS(DataRegularSeason20242025!$AA$3:$AA$1315,DataRegularSeason20242025!$B$3:$B$1315, "&lt;=" &amp; $A135, DataRegularSeason20242025!$D$3:$D$1315, W$1)+SUMIFS(DataRegularSeason20242025!$AB$3:$AB$1315,DataRegularSeason20242025!$B$3:$B$1315, "&lt;=" &amp; $A135, DataRegularSeason20242025!$E$3:$E$1315, W$1)</f>
        <v>33</v>
      </c>
      <c r="X135" s="2">
        <f>SUMIFS(DataRegularSeason20242025!$AA$3:$AA$1315,DataRegularSeason20242025!$B$3:$B$1315, "&lt;=" &amp; $A135, DataRegularSeason20242025!$D$3:$D$1315, X$1)+SUMIFS(DataRegularSeason20242025!$AB$3:$AB$1315,DataRegularSeason20242025!$B$3:$B$1315, "&lt;=" &amp; $A135, DataRegularSeason20242025!$E$3:$E$1315, X$1)</f>
        <v>32</v>
      </c>
      <c r="Y135" s="2">
        <f>SUMIFS(DataRegularSeason20242025!$AA$3:$AA$1315,DataRegularSeason20242025!$B$3:$B$1315, "&lt;=" &amp; $A135, DataRegularSeason20242025!$D$3:$D$1315, Y$1)+SUMIFS(DataRegularSeason20242025!$AB$3:$AB$1315,DataRegularSeason20242025!$B$3:$B$1315, "&lt;=" &amp; $A135, DataRegularSeason20242025!$E$3:$E$1315, Y$1)</f>
        <v>27</v>
      </c>
      <c r="Z135" s="2">
        <f>SUMIFS(DataRegularSeason20242025!$AA$3:$AA$1315,DataRegularSeason20242025!$B$3:$B$1315, "&lt;=" &amp; $A135, DataRegularSeason20242025!$D$3:$D$1315, Z$1)+SUMIFS(DataRegularSeason20242025!$AB$3:$AB$1315,DataRegularSeason20242025!$B$3:$B$1315, "&lt;=" &amp; $A135, DataRegularSeason20242025!$E$3:$E$1315, Z$1)</f>
        <v>33</v>
      </c>
      <c r="AA135" s="2">
        <f>SUMIFS(DataRegularSeason20242025!$AA$3:$AA$1315,DataRegularSeason20242025!$B$3:$B$1315, "&lt;=" &amp; $A135, DataRegularSeason20242025!$D$3:$D$1315, AA$1)+SUMIFS(DataRegularSeason20242025!$AB$3:$AB$1315,DataRegularSeason20242025!$B$3:$B$1315, "&lt;=" &amp; $A135, DataRegularSeason20242025!$E$3:$E$1315, AA$1)</f>
        <v>36</v>
      </c>
      <c r="AB135" s="2">
        <f>SUMIFS(DataRegularSeason20242025!$AA$3:$AA$1315,DataRegularSeason20242025!$B$3:$B$1315, "&lt;=" &amp; $A135, DataRegularSeason20242025!$D$3:$D$1315, AB$1)+SUMIFS(DataRegularSeason20242025!$AB$3:$AB$1315,DataRegularSeason20242025!$B$3:$B$1315, "&lt;=" &amp; $A135, DataRegularSeason20242025!$E$3:$E$1315, AB$1)</f>
        <v>40</v>
      </c>
      <c r="AC135" s="2">
        <f>SUMIFS(DataRegularSeason20242025!$AA$3:$AA$1315,DataRegularSeason20242025!$B$3:$B$1315, "&lt;=" &amp; $A135, DataRegularSeason20242025!$D$3:$D$1315, AC$1)+SUMIFS(DataRegularSeason20242025!$AB$3:$AB$1315,DataRegularSeason20242025!$B$3:$B$1315, "&lt;=" &amp; $A135, DataRegularSeason20242025!$E$3:$E$1315, AC$1)</f>
        <v>33</v>
      </c>
      <c r="AD135" s="2">
        <f>SUMIFS(DataRegularSeason20242025!$AA$3:$AA$1315,DataRegularSeason20242025!$B$3:$B$1315, "&lt;=" &amp; $A135, DataRegularSeason20242025!$D$3:$D$1315, AD$1)+SUMIFS(DataRegularSeason20242025!$AB$3:$AB$1315,DataRegularSeason20242025!$B$3:$B$1315, "&lt;=" &amp; $A135, DataRegularSeason20242025!$E$3:$E$1315, AD$1)</f>
        <v>37</v>
      </c>
      <c r="AE135" s="2">
        <f>SUMIFS(DataRegularSeason20242025!$AA$3:$AA$1315,DataRegularSeason20242025!$B$3:$B$1315, "&lt;=" &amp; $A135, DataRegularSeason20242025!$D$3:$D$1315, AE$1)+SUMIFS(DataRegularSeason20242025!$AB$3:$AB$1315,DataRegularSeason20242025!$B$3:$B$1315, "&lt;=" &amp; $A135, DataRegularSeason20242025!$E$3:$E$1315, AE$1)</f>
        <v>43</v>
      </c>
      <c r="AF135" s="2">
        <f>SUMIFS(DataRegularSeason20242025!$AA$3:$AA$1315,DataRegularSeason20242025!$B$3:$B$1315, "&lt;=" &amp; $A135, DataRegularSeason20242025!$D$3:$D$1315, AF$1)+SUMIFS(DataRegularSeason20242025!$AB$3:$AB$1315,DataRegularSeason20242025!$B$3:$B$1315, "&lt;=" &amp; $A135, DataRegularSeason20242025!$E$3:$E$1315, AF$1)</f>
        <v>45</v>
      </c>
      <c r="AG135" s="2">
        <f>SUMIFS(DataRegularSeason20242025!$AA$3:$AA$1315,DataRegularSeason20242025!$B$3:$B$1315, "&lt;=" &amp; $A135, DataRegularSeason20242025!$D$3:$D$1315, AG$1)+SUMIFS(DataRegularSeason20242025!$AB$3:$AB$1315,DataRegularSeason20242025!$B$3:$B$1315, "&lt;=" &amp; $A135, DataRegularSeason20242025!$E$3:$E$1315, AG$1)</f>
        <v>44</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26</v>
      </c>
      <c r="C136" s="2">
        <f>SUMIFS(DataRegularSeason20242025!$AA$3:$AA$1315,DataRegularSeason20242025!$B$3:$B$1315, "&lt;=" &amp; $A136, DataRegularSeason20242025!$D$3:$D$1315, C$1)+SUMIFS(DataRegularSeason20242025!$AB$3:$AB$1315,DataRegularSeason20242025!$B$3:$B$1315, "&lt;=" &amp; $A136, DataRegularSeason20242025!$E$3:$E$1315, C$1)</f>
        <v>35</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41</v>
      </c>
      <c r="F136" s="2">
        <f>SUMIFS(DataRegularSeason20242025!$AA$3:$AA$1315,DataRegularSeason20242025!$B$3:$B$1315, "&lt;=" &amp; $A136, DataRegularSeason20242025!$D$3:$D$1315, F$1)+SUMIFS(DataRegularSeason20242025!$AB$3:$AB$1315,DataRegularSeason20242025!$B$3:$B$1315, "&lt;=" &amp; $A136, DataRegularSeason20242025!$E$3:$E$1315, F$1)</f>
        <v>29</v>
      </c>
      <c r="G136" s="2">
        <f>SUMIFS(DataRegularSeason20242025!$AA$3:$AA$1315,DataRegularSeason20242025!$B$3:$B$1315, "&lt;=" &amp; $A136, DataRegularSeason20242025!$D$3:$D$1315, G$1)+SUMIFS(DataRegularSeason20242025!$AB$3:$AB$1315,DataRegularSeason20242025!$B$3:$B$1315, "&lt;=" &amp; $A136, DataRegularSeason20242025!$E$3:$E$1315, G$1)</f>
        <v>35</v>
      </c>
      <c r="H136" s="2">
        <f>SUMIFS(DataRegularSeason20242025!$AA$3:$AA$1315,DataRegularSeason20242025!$B$3:$B$1315, "&lt;=" &amp; $A136, DataRegularSeason20242025!$D$3:$D$1315, H$1)+SUMIFS(DataRegularSeason20242025!$AB$3:$AB$1315,DataRegularSeason20242025!$B$3:$B$1315, "&lt;=" &amp; $A136, DataRegularSeason20242025!$E$3:$E$1315, H$1)</f>
        <v>22</v>
      </c>
      <c r="I136" s="2">
        <f>SUMIFS(DataRegularSeason20242025!$AA$3:$AA$1315,DataRegularSeason20242025!$B$3:$B$1315, "&lt;=" &amp; $A136, DataRegularSeason20242025!$D$3:$D$1315, I$1)+SUMIFS(DataRegularSeason20242025!$AB$3:$AB$1315,DataRegularSeason20242025!$B$3:$B$1315, "&lt;=" &amp; $A136, DataRegularSeason20242025!$E$3:$E$1315, I$1)</f>
        <v>36</v>
      </c>
      <c r="J136" s="2">
        <f>SUMIFS(DataRegularSeason20242025!$AA$3:$AA$1315,DataRegularSeason20242025!$B$3:$B$1315, "&lt;=" &amp; $A136, DataRegularSeason20242025!$D$3:$D$1315, J$1)+SUMIFS(DataRegularSeason20242025!$AB$3:$AB$1315,DataRegularSeason20242025!$B$3:$B$1315, "&lt;=" &amp; $A136, DataRegularSeason20242025!$E$3:$E$1315, J$1)</f>
        <v>38</v>
      </c>
      <c r="K136" s="2">
        <f>SUMIFS(DataRegularSeason20242025!$AA$3:$AA$1315,DataRegularSeason20242025!$B$3:$B$1315, "&lt;=" &amp; $A136, DataRegularSeason20242025!$D$3:$D$1315, K$1)+SUMIFS(DataRegularSeason20242025!$AB$3:$AB$1315,DataRegularSeason20242025!$B$3:$B$1315, "&lt;=" &amp; $A136, DataRegularSeason20242025!$E$3:$E$1315, K$1)</f>
        <v>28</v>
      </c>
      <c r="L136" s="2">
        <f>SUMIFS(DataRegularSeason20242025!$AA$3:$AA$1315,DataRegularSeason20242025!$B$3:$B$1315, "&lt;=" &amp; $A136, DataRegularSeason20242025!$D$3:$D$1315, L$1)+SUMIFS(DataRegularSeason20242025!$AB$3:$AB$1315,DataRegularSeason20242025!$B$3:$B$1315, "&lt;=" &amp; $A136, DataRegularSeason20242025!$E$3:$E$1315, L$1)</f>
        <v>38</v>
      </c>
      <c r="M136" s="2">
        <f>SUMIFS(DataRegularSeason20242025!$AA$3:$AA$1315,DataRegularSeason20242025!$B$3:$B$1315, "&lt;=" &amp; $A136, DataRegularSeason20242025!$D$3:$D$1315, M$1)+SUMIFS(DataRegularSeason20242025!$AB$3:$AB$1315,DataRegularSeason20242025!$B$3:$B$1315, "&lt;=" &amp; $A136, DataRegularSeason20242025!$E$3:$E$1315, M$1)</f>
        <v>40</v>
      </c>
      <c r="N136" s="2">
        <f>SUMIFS(DataRegularSeason20242025!$AA$3:$AA$1315,DataRegularSeason20242025!$B$3:$B$1315, "&lt;=" &amp; $A136, DataRegularSeason20242025!$D$3:$D$1315, N$1)+SUMIFS(DataRegularSeason20242025!$AB$3:$AB$1315,DataRegularSeason20242025!$B$3:$B$1315, "&lt;=" &amp; $A136, DataRegularSeason20242025!$E$3:$E$1315, N$1)</f>
        <v>40</v>
      </c>
      <c r="O136" s="2">
        <f>SUMIFS(DataRegularSeason20242025!$AA$3:$AA$1315,DataRegularSeason20242025!$B$3:$B$1315, "&lt;=" &amp; $A136, DataRegularSeason20242025!$D$3:$D$1315, O$1)+SUMIFS(DataRegularSeason20242025!$AB$3:$AB$1315,DataRegularSeason20242025!$B$3:$B$1315, "&lt;=" &amp; $A136, DataRegularSeason20242025!$E$3:$E$1315, O$1)</f>
        <v>44</v>
      </c>
      <c r="P136" s="2">
        <f>SUMIFS(DataRegularSeason20242025!$AA$3:$AA$1315,DataRegularSeason20242025!$B$3:$B$1315, "&lt;=" &amp; $A136, DataRegularSeason20242025!$D$3:$D$1315, P$1)+SUMIFS(DataRegularSeason20242025!$AB$3:$AB$1315,DataRegularSeason20242025!$B$3:$B$1315, "&lt;=" &amp; $A136, DataRegularSeason20242025!$E$3:$E$1315, P$1)</f>
        <v>27</v>
      </c>
      <c r="Q136" s="2">
        <f>SUMIFS(DataRegularSeason20242025!$AA$3:$AA$1315,DataRegularSeason20242025!$B$3:$B$1315, "&lt;=" &amp; $A136, DataRegularSeason20242025!$D$3:$D$1315, Q$1)+SUMIFS(DataRegularSeason20242025!$AB$3:$AB$1315,DataRegularSeason20242025!$B$3:$B$1315, "&lt;=" &amp; $A136, DataRegularSeason20242025!$E$3:$E$1315, Q$1)</f>
        <v>45</v>
      </c>
      <c r="R136" s="2">
        <f>SUMIFS(DataRegularSeason20242025!$AA$3:$AA$1315,DataRegularSeason20242025!$B$3:$B$1315, "&lt;=" &amp; $A136, DataRegularSeason20242025!$D$3:$D$1315, R$1)+SUMIFS(DataRegularSeason20242025!$AB$3:$AB$1315,DataRegularSeason20242025!$B$3:$B$1315, "&lt;=" &amp; $A136, DataRegularSeason20242025!$E$3:$E$1315, R$1)</f>
        <v>22</v>
      </c>
      <c r="S136" s="2">
        <f>SUMIFS(DataRegularSeason20242025!$AA$3:$AA$1315,DataRegularSeason20242025!$B$3:$B$1315, "&lt;=" &amp; $A136, DataRegularSeason20242025!$D$3:$D$1315, S$1)+SUMIFS(DataRegularSeason20242025!$AB$3:$AB$1315,DataRegularSeason20242025!$B$3:$B$1315, "&lt;=" &amp; $A136, DataRegularSeason20242025!$E$3:$E$1315, S$1)</f>
        <v>31</v>
      </c>
      <c r="T136" s="2">
        <f>SUMIFS(DataRegularSeason20242025!$AA$3:$AA$1315,DataRegularSeason20242025!$B$3:$B$1315, "&lt;=" &amp; $A136, DataRegularSeason20242025!$D$3:$D$1315, T$1)+SUMIFS(DataRegularSeason20242025!$AB$3:$AB$1315,DataRegularSeason20242025!$B$3:$B$1315, "&lt;=" &amp; $A136, DataRegularSeason20242025!$E$3:$E$1315, T$1)</f>
        <v>31</v>
      </c>
      <c r="U136" s="2">
        <f>SUMIFS(DataRegularSeason20242025!$AA$3:$AA$1315,DataRegularSeason20242025!$B$3:$B$1315, "&lt;=" &amp; $A136, DataRegularSeason20242025!$D$3:$D$1315, U$1)+SUMIFS(DataRegularSeason20242025!$AB$3:$AB$1315,DataRegularSeason20242025!$B$3:$B$1315, "&lt;=" &amp; $A136, DataRegularSeason20242025!$E$3:$E$1315, U$1)</f>
        <v>34</v>
      </c>
      <c r="V136" s="2">
        <f>SUMIFS(DataRegularSeason20242025!$AA$3:$AA$1315,DataRegularSeason20242025!$B$3:$B$1315, "&lt;=" &amp; $A136, DataRegularSeason20242025!$D$3:$D$1315, V$1)+SUMIFS(DataRegularSeason20242025!$AB$3:$AB$1315,DataRegularSeason20242025!$B$3:$B$1315, "&lt;=" &amp; $A136, DataRegularSeason20242025!$E$3:$E$1315, V$1)</f>
        <v>32</v>
      </c>
      <c r="W136" s="2">
        <f>SUMIFS(DataRegularSeason20242025!$AA$3:$AA$1315,DataRegularSeason20242025!$B$3:$B$1315, "&lt;=" &amp; $A136, DataRegularSeason20242025!$D$3:$D$1315, W$1)+SUMIFS(DataRegularSeason20242025!$AB$3:$AB$1315,DataRegularSeason20242025!$B$3:$B$1315, "&lt;=" &amp; $A136, DataRegularSeason20242025!$E$3:$E$1315, W$1)</f>
        <v>33</v>
      </c>
      <c r="X136" s="2">
        <f>SUMIFS(DataRegularSeason20242025!$AA$3:$AA$1315,DataRegularSeason20242025!$B$3:$B$1315, "&lt;=" &amp; $A136, DataRegularSeason20242025!$D$3:$D$1315, X$1)+SUMIFS(DataRegularSeason20242025!$AB$3:$AB$1315,DataRegularSeason20242025!$B$3:$B$1315, "&lt;=" &amp; $A136, DataRegularSeason20242025!$E$3:$E$1315, X$1)</f>
        <v>32</v>
      </c>
      <c r="Y136" s="2">
        <f>SUMIFS(DataRegularSeason20242025!$AA$3:$AA$1315,DataRegularSeason20242025!$B$3:$B$1315, "&lt;=" &amp; $A136, DataRegularSeason20242025!$D$3:$D$1315, Y$1)+SUMIFS(DataRegularSeason20242025!$AB$3:$AB$1315,DataRegularSeason20242025!$B$3:$B$1315, "&lt;=" &amp; $A136, DataRegularSeason20242025!$E$3:$E$1315, Y$1)</f>
        <v>27</v>
      </c>
      <c r="Z136" s="2">
        <f>SUMIFS(DataRegularSeason20242025!$AA$3:$AA$1315,DataRegularSeason20242025!$B$3:$B$1315, "&lt;=" &amp; $A136, DataRegularSeason20242025!$D$3:$D$1315, Z$1)+SUMIFS(DataRegularSeason20242025!$AB$3:$AB$1315,DataRegularSeason20242025!$B$3:$B$1315, "&lt;=" &amp; $A136, DataRegularSeason20242025!$E$3:$E$1315, Z$1)</f>
        <v>33</v>
      </c>
      <c r="AA136" s="2">
        <f>SUMIFS(DataRegularSeason20242025!$AA$3:$AA$1315,DataRegularSeason20242025!$B$3:$B$1315, "&lt;=" &amp; $A136, DataRegularSeason20242025!$D$3:$D$1315, AA$1)+SUMIFS(DataRegularSeason20242025!$AB$3:$AB$1315,DataRegularSeason20242025!$B$3:$B$1315, "&lt;=" &amp; $A136, DataRegularSeason20242025!$E$3:$E$1315, AA$1)</f>
        <v>36</v>
      </c>
      <c r="AB136" s="2">
        <f>SUMIFS(DataRegularSeason20242025!$AA$3:$AA$1315,DataRegularSeason20242025!$B$3:$B$1315, "&lt;=" &amp; $A136, DataRegularSeason20242025!$D$3:$D$1315, AB$1)+SUMIFS(DataRegularSeason20242025!$AB$3:$AB$1315,DataRegularSeason20242025!$B$3:$B$1315, "&lt;=" &amp; $A136, DataRegularSeason20242025!$E$3:$E$1315, AB$1)</f>
        <v>40</v>
      </c>
      <c r="AC136" s="2">
        <f>SUMIFS(DataRegularSeason20242025!$AA$3:$AA$1315,DataRegularSeason20242025!$B$3:$B$1315, "&lt;=" &amp; $A136, DataRegularSeason20242025!$D$3:$D$1315, AC$1)+SUMIFS(DataRegularSeason20242025!$AB$3:$AB$1315,DataRegularSeason20242025!$B$3:$B$1315, "&lt;=" &amp; $A136, DataRegularSeason20242025!$E$3:$E$1315, AC$1)</f>
        <v>33</v>
      </c>
      <c r="AD136" s="2">
        <f>SUMIFS(DataRegularSeason20242025!$AA$3:$AA$1315,DataRegularSeason20242025!$B$3:$B$1315, "&lt;=" &amp; $A136, DataRegularSeason20242025!$D$3:$D$1315, AD$1)+SUMIFS(DataRegularSeason20242025!$AB$3:$AB$1315,DataRegularSeason20242025!$B$3:$B$1315, "&lt;=" &amp; $A136, DataRegularSeason20242025!$E$3:$E$1315, AD$1)</f>
        <v>37</v>
      </c>
      <c r="AE136" s="2">
        <f>SUMIFS(DataRegularSeason20242025!$AA$3:$AA$1315,DataRegularSeason20242025!$B$3:$B$1315, "&lt;=" &amp; $A136, DataRegularSeason20242025!$D$3:$D$1315, AE$1)+SUMIFS(DataRegularSeason20242025!$AB$3:$AB$1315,DataRegularSeason20242025!$B$3:$B$1315, "&lt;=" &amp; $A136, DataRegularSeason20242025!$E$3:$E$1315, AE$1)</f>
        <v>43</v>
      </c>
      <c r="AF136" s="2">
        <f>SUMIFS(DataRegularSeason20242025!$AA$3:$AA$1315,DataRegularSeason20242025!$B$3:$B$1315, "&lt;=" &amp; $A136, DataRegularSeason20242025!$D$3:$D$1315, AF$1)+SUMIFS(DataRegularSeason20242025!$AB$3:$AB$1315,DataRegularSeason20242025!$B$3:$B$1315, "&lt;=" &amp; $A136, DataRegularSeason20242025!$E$3:$E$1315, AF$1)</f>
        <v>45</v>
      </c>
      <c r="AG136" s="2">
        <f>SUMIFS(DataRegularSeason20242025!$AA$3:$AA$1315,DataRegularSeason20242025!$B$3:$B$1315, "&lt;=" &amp; $A136, DataRegularSeason20242025!$D$3:$D$1315, AG$1)+SUMIFS(DataRegularSeason20242025!$AB$3:$AB$1315,DataRegularSeason20242025!$B$3:$B$1315, "&lt;=" &amp; $A136, DataRegularSeason20242025!$E$3:$E$1315, AG$1)</f>
        <v>44</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26</v>
      </c>
      <c r="C137" s="2">
        <f>SUMIFS(DataRegularSeason20242025!$AA$3:$AA$1315,DataRegularSeason20242025!$B$3:$B$1315, "&lt;=" &amp; $A137, DataRegularSeason20242025!$D$3:$D$1315, C$1)+SUMIFS(DataRegularSeason20242025!$AB$3:$AB$1315,DataRegularSeason20242025!$B$3:$B$1315, "&lt;=" &amp; $A137, DataRegularSeason20242025!$E$3:$E$1315, C$1)</f>
        <v>35</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41</v>
      </c>
      <c r="F137" s="2">
        <f>SUMIFS(DataRegularSeason20242025!$AA$3:$AA$1315,DataRegularSeason20242025!$B$3:$B$1315, "&lt;=" &amp; $A137, DataRegularSeason20242025!$D$3:$D$1315, F$1)+SUMIFS(DataRegularSeason20242025!$AB$3:$AB$1315,DataRegularSeason20242025!$B$3:$B$1315, "&lt;=" &amp; $A137, DataRegularSeason20242025!$E$3:$E$1315, F$1)</f>
        <v>29</v>
      </c>
      <c r="G137" s="2">
        <f>SUMIFS(DataRegularSeason20242025!$AA$3:$AA$1315,DataRegularSeason20242025!$B$3:$B$1315, "&lt;=" &amp; $A137, DataRegularSeason20242025!$D$3:$D$1315, G$1)+SUMIFS(DataRegularSeason20242025!$AB$3:$AB$1315,DataRegularSeason20242025!$B$3:$B$1315, "&lt;=" &amp; $A137, DataRegularSeason20242025!$E$3:$E$1315, G$1)</f>
        <v>35</v>
      </c>
      <c r="H137" s="2">
        <f>SUMIFS(DataRegularSeason20242025!$AA$3:$AA$1315,DataRegularSeason20242025!$B$3:$B$1315, "&lt;=" &amp; $A137, DataRegularSeason20242025!$D$3:$D$1315, H$1)+SUMIFS(DataRegularSeason20242025!$AB$3:$AB$1315,DataRegularSeason20242025!$B$3:$B$1315, "&lt;=" &amp; $A137, DataRegularSeason20242025!$E$3:$E$1315, H$1)</f>
        <v>22</v>
      </c>
      <c r="I137" s="2">
        <f>SUMIFS(DataRegularSeason20242025!$AA$3:$AA$1315,DataRegularSeason20242025!$B$3:$B$1315, "&lt;=" &amp; $A137, DataRegularSeason20242025!$D$3:$D$1315, I$1)+SUMIFS(DataRegularSeason20242025!$AB$3:$AB$1315,DataRegularSeason20242025!$B$3:$B$1315, "&lt;=" &amp; $A137, DataRegularSeason20242025!$E$3:$E$1315, I$1)</f>
        <v>36</v>
      </c>
      <c r="J137" s="2">
        <f>SUMIFS(DataRegularSeason20242025!$AA$3:$AA$1315,DataRegularSeason20242025!$B$3:$B$1315, "&lt;=" &amp; $A137, DataRegularSeason20242025!$D$3:$D$1315, J$1)+SUMIFS(DataRegularSeason20242025!$AB$3:$AB$1315,DataRegularSeason20242025!$B$3:$B$1315, "&lt;=" &amp; $A137, DataRegularSeason20242025!$E$3:$E$1315, J$1)</f>
        <v>38</v>
      </c>
      <c r="K137" s="2">
        <f>SUMIFS(DataRegularSeason20242025!$AA$3:$AA$1315,DataRegularSeason20242025!$B$3:$B$1315, "&lt;=" &amp; $A137, DataRegularSeason20242025!$D$3:$D$1315, K$1)+SUMIFS(DataRegularSeason20242025!$AB$3:$AB$1315,DataRegularSeason20242025!$B$3:$B$1315, "&lt;=" &amp; $A137, DataRegularSeason20242025!$E$3:$E$1315, K$1)</f>
        <v>28</v>
      </c>
      <c r="L137" s="2">
        <f>SUMIFS(DataRegularSeason20242025!$AA$3:$AA$1315,DataRegularSeason20242025!$B$3:$B$1315, "&lt;=" &amp; $A137, DataRegularSeason20242025!$D$3:$D$1315, L$1)+SUMIFS(DataRegularSeason20242025!$AB$3:$AB$1315,DataRegularSeason20242025!$B$3:$B$1315, "&lt;=" &amp; $A137, DataRegularSeason20242025!$E$3:$E$1315, L$1)</f>
        <v>38</v>
      </c>
      <c r="M137" s="2">
        <f>SUMIFS(DataRegularSeason20242025!$AA$3:$AA$1315,DataRegularSeason20242025!$B$3:$B$1315, "&lt;=" &amp; $A137, DataRegularSeason20242025!$D$3:$D$1315, M$1)+SUMIFS(DataRegularSeason20242025!$AB$3:$AB$1315,DataRegularSeason20242025!$B$3:$B$1315, "&lt;=" &amp; $A137, DataRegularSeason20242025!$E$3:$E$1315, M$1)</f>
        <v>40</v>
      </c>
      <c r="N137" s="2">
        <f>SUMIFS(DataRegularSeason20242025!$AA$3:$AA$1315,DataRegularSeason20242025!$B$3:$B$1315, "&lt;=" &amp; $A137, DataRegularSeason20242025!$D$3:$D$1315, N$1)+SUMIFS(DataRegularSeason20242025!$AB$3:$AB$1315,DataRegularSeason20242025!$B$3:$B$1315, "&lt;=" &amp; $A137, DataRegularSeason20242025!$E$3:$E$1315, N$1)</f>
        <v>40</v>
      </c>
      <c r="O137" s="2">
        <f>SUMIFS(DataRegularSeason20242025!$AA$3:$AA$1315,DataRegularSeason20242025!$B$3:$B$1315, "&lt;=" &amp; $A137, DataRegularSeason20242025!$D$3:$D$1315, O$1)+SUMIFS(DataRegularSeason20242025!$AB$3:$AB$1315,DataRegularSeason20242025!$B$3:$B$1315, "&lt;=" &amp; $A137, DataRegularSeason20242025!$E$3:$E$1315, O$1)</f>
        <v>44</v>
      </c>
      <c r="P137" s="2">
        <f>SUMIFS(DataRegularSeason20242025!$AA$3:$AA$1315,DataRegularSeason20242025!$B$3:$B$1315, "&lt;=" &amp; $A137, DataRegularSeason20242025!$D$3:$D$1315, P$1)+SUMIFS(DataRegularSeason20242025!$AB$3:$AB$1315,DataRegularSeason20242025!$B$3:$B$1315, "&lt;=" &amp; $A137, DataRegularSeason20242025!$E$3:$E$1315, P$1)</f>
        <v>27</v>
      </c>
      <c r="Q137" s="2">
        <f>SUMIFS(DataRegularSeason20242025!$AA$3:$AA$1315,DataRegularSeason20242025!$B$3:$B$1315, "&lt;=" &amp; $A137, DataRegularSeason20242025!$D$3:$D$1315, Q$1)+SUMIFS(DataRegularSeason20242025!$AB$3:$AB$1315,DataRegularSeason20242025!$B$3:$B$1315, "&lt;=" &amp; $A137, DataRegularSeason20242025!$E$3:$E$1315, Q$1)</f>
        <v>45</v>
      </c>
      <c r="R137" s="2">
        <f>SUMIFS(DataRegularSeason20242025!$AA$3:$AA$1315,DataRegularSeason20242025!$B$3:$B$1315, "&lt;=" &amp; $A137, DataRegularSeason20242025!$D$3:$D$1315, R$1)+SUMIFS(DataRegularSeason20242025!$AB$3:$AB$1315,DataRegularSeason20242025!$B$3:$B$1315, "&lt;=" &amp; $A137, DataRegularSeason20242025!$E$3:$E$1315, R$1)</f>
        <v>22</v>
      </c>
      <c r="S137" s="2">
        <f>SUMIFS(DataRegularSeason20242025!$AA$3:$AA$1315,DataRegularSeason20242025!$B$3:$B$1315, "&lt;=" &amp; $A137, DataRegularSeason20242025!$D$3:$D$1315, S$1)+SUMIFS(DataRegularSeason20242025!$AB$3:$AB$1315,DataRegularSeason20242025!$B$3:$B$1315, "&lt;=" &amp; $A137, DataRegularSeason20242025!$E$3:$E$1315, S$1)</f>
        <v>31</v>
      </c>
      <c r="T137" s="2">
        <f>SUMIFS(DataRegularSeason20242025!$AA$3:$AA$1315,DataRegularSeason20242025!$B$3:$B$1315, "&lt;=" &amp; $A137, DataRegularSeason20242025!$D$3:$D$1315, T$1)+SUMIFS(DataRegularSeason20242025!$AB$3:$AB$1315,DataRegularSeason20242025!$B$3:$B$1315, "&lt;=" &amp; $A137, DataRegularSeason20242025!$E$3:$E$1315, T$1)</f>
        <v>31</v>
      </c>
      <c r="U137" s="2">
        <f>SUMIFS(DataRegularSeason20242025!$AA$3:$AA$1315,DataRegularSeason20242025!$B$3:$B$1315, "&lt;=" &amp; $A137, DataRegularSeason20242025!$D$3:$D$1315, U$1)+SUMIFS(DataRegularSeason20242025!$AB$3:$AB$1315,DataRegularSeason20242025!$B$3:$B$1315, "&lt;=" &amp; $A137, DataRegularSeason20242025!$E$3:$E$1315, U$1)</f>
        <v>34</v>
      </c>
      <c r="V137" s="2">
        <f>SUMIFS(DataRegularSeason20242025!$AA$3:$AA$1315,DataRegularSeason20242025!$B$3:$B$1315, "&lt;=" &amp; $A137, DataRegularSeason20242025!$D$3:$D$1315, V$1)+SUMIFS(DataRegularSeason20242025!$AB$3:$AB$1315,DataRegularSeason20242025!$B$3:$B$1315, "&lt;=" &amp; $A137, DataRegularSeason20242025!$E$3:$E$1315, V$1)</f>
        <v>32</v>
      </c>
      <c r="W137" s="2">
        <f>SUMIFS(DataRegularSeason20242025!$AA$3:$AA$1315,DataRegularSeason20242025!$B$3:$B$1315, "&lt;=" &amp; $A137, DataRegularSeason20242025!$D$3:$D$1315, W$1)+SUMIFS(DataRegularSeason20242025!$AB$3:$AB$1315,DataRegularSeason20242025!$B$3:$B$1315, "&lt;=" &amp; $A137, DataRegularSeason20242025!$E$3:$E$1315, W$1)</f>
        <v>33</v>
      </c>
      <c r="X137" s="2">
        <f>SUMIFS(DataRegularSeason20242025!$AA$3:$AA$1315,DataRegularSeason20242025!$B$3:$B$1315, "&lt;=" &amp; $A137, DataRegularSeason20242025!$D$3:$D$1315, X$1)+SUMIFS(DataRegularSeason20242025!$AB$3:$AB$1315,DataRegularSeason20242025!$B$3:$B$1315, "&lt;=" &amp; $A137, DataRegularSeason20242025!$E$3:$E$1315, X$1)</f>
        <v>32</v>
      </c>
      <c r="Y137" s="2">
        <f>SUMIFS(DataRegularSeason20242025!$AA$3:$AA$1315,DataRegularSeason20242025!$B$3:$B$1315, "&lt;=" &amp; $A137, DataRegularSeason20242025!$D$3:$D$1315, Y$1)+SUMIFS(DataRegularSeason20242025!$AB$3:$AB$1315,DataRegularSeason20242025!$B$3:$B$1315, "&lt;=" &amp; $A137, DataRegularSeason20242025!$E$3:$E$1315, Y$1)</f>
        <v>27</v>
      </c>
      <c r="Z137" s="2">
        <f>SUMIFS(DataRegularSeason20242025!$AA$3:$AA$1315,DataRegularSeason20242025!$B$3:$B$1315, "&lt;=" &amp; $A137, DataRegularSeason20242025!$D$3:$D$1315, Z$1)+SUMIFS(DataRegularSeason20242025!$AB$3:$AB$1315,DataRegularSeason20242025!$B$3:$B$1315, "&lt;=" &amp; $A137, DataRegularSeason20242025!$E$3:$E$1315, Z$1)</f>
        <v>33</v>
      </c>
      <c r="AA137" s="2">
        <f>SUMIFS(DataRegularSeason20242025!$AA$3:$AA$1315,DataRegularSeason20242025!$B$3:$B$1315, "&lt;=" &amp; $A137, DataRegularSeason20242025!$D$3:$D$1315, AA$1)+SUMIFS(DataRegularSeason20242025!$AB$3:$AB$1315,DataRegularSeason20242025!$B$3:$B$1315, "&lt;=" &amp; $A137, DataRegularSeason20242025!$E$3:$E$1315, AA$1)</f>
        <v>36</v>
      </c>
      <c r="AB137" s="2">
        <f>SUMIFS(DataRegularSeason20242025!$AA$3:$AA$1315,DataRegularSeason20242025!$B$3:$B$1315, "&lt;=" &amp; $A137, DataRegularSeason20242025!$D$3:$D$1315, AB$1)+SUMIFS(DataRegularSeason20242025!$AB$3:$AB$1315,DataRegularSeason20242025!$B$3:$B$1315, "&lt;=" &amp; $A137, DataRegularSeason20242025!$E$3:$E$1315, AB$1)</f>
        <v>40</v>
      </c>
      <c r="AC137" s="2">
        <f>SUMIFS(DataRegularSeason20242025!$AA$3:$AA$1315,DataRegularSeason20242025!$B$3:$B$1315, "&lt;=" &amp; $A137, DataRegularSeason20242025!$D$3:$D$1315, AC$1)+SUMIFS(DataRegularSeason20242025!$AB$3:$AB$1315,DataRegularSeason20242025!$B$3:$B$1315, "&lt;=" &amp; $A137, DataRegularSeason20242025!$E$3:$E$1315, AC$1)</f>
        <v>33</v>
      </c>
      <c r="AD137" s="2">
        <f>SUMIFS(DataRegularSeason20242025!$AA$3:$AA$1315,DataRegularSeason20242025!$B$3:$B$1315, "&lt;=" &amp; $A137, DataRegularSeason20242025!$D$3:$D$1315, AD$1)+SUMIFS(DataRegularSeason20242025!$AB$3:$AB$1315,DataRegularSeason20242025!$B$3:$B$1315, "&lt;=" &amp; $A137, DataRegularSeason20242025!$E$3:$E$1315, AD$1)</f>
        <v>37</v>
      </c>
      <c r="AE137" s="2">
        <f>SUMIFS(DataRegularSeason20242025!$AA$3:$AA$1315,DataRegularSeason20242025!$B$3:$B$1315, "&lt;=" &amp; $A137, DataRegularSeason20242025!$D$3:$D$1315, AE$1)+SUMIFS(DataRegularSeason20242025!$AB$3:$AB$1315,DataRegularSeason20242025!$B$3:$B$1315, "&lt;=" &amp; $A137, DataRegularSeason20242025!$E$3:$E$1315, AE$1)</f>
        <v>43</v>
      </c>
      <c r="AF137" s="2">
        <f>SUMIFS(DataRegularSeason20242025!$AA$3:$AA$1315,DataRegularSeason20242025!$B$3:$B$1315, "&lt;=" &amp; $A137, DataRegularSeason20242025!$D$3:$D$1315, AF$1)+SUMIFS(DataRegularSeason20242025!$AB$3:$AB$1315,DataRegularSeason20242025!$B$3:$B$1315, "&lt;=" &amp; $A137, DataRegularSeason20242025!$E$3:$E$1315, AF$1)</f>
        <v>45</v>
      </c>
      <c r="AG137" s="2">
        <f>SUMIFS(DataRegularSeason20242025!$AA$3:$AA$1315,DataRegularSeason20242025!$B$3:$B$1315, "&lt;=" &amp; $A137, DataRegularSeason20242025!$D$3:$D$1315, AG$1)+SUMIFS(DataRegularSeason20242025!$AB$3:$AB$1315,DataRegularSeason20242025!$B$3:$B$1315, "&lt;=" &amp; $A137, DataRegularSeason20242025!$E$3:$E$1315, AG$1)</f>
        <v>44</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26</v>
      </c>
      <c r="C138" s="2">
        <f>SUMIFS(DataRegularSeason20242025!$AA$3:$AA$1315,DataRegularSeason20242025!$B$3:$B$1315, "&lt;=" &amp; $A138, DataRegularSeason20242025!$D$3:$D$1315, C$1)+SUMIFS(DataRegularSeason20242025!$AB$3:$AB$1315,DataRegularSeason20242025!$B$3:$B$1315, "&lt;=" &amp; $A138, DataRegularSeason20242025!$E$3:$E$1315, C$1)</f>
        <v>35</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41</v>
      </c>
      <c r="F138" s="2">
        <f>SUMIFS(DataRegularSeason20242025!$AA$3:$AA$1315,DataRegularSeason20242025!$B$3:$B$1315, "&lt;=" &amp; $A138, DataRegularSeason20242025!$D$3:$D$1315, F$1)+SUMIFS(DataRegularSeason20242025!$AB$3:$AB$1315,DataRegularSeason20242025!$B$3:$B$1315, "&lt;=" &amp; $A138, DataRegularSeason20242025!$E$3:$E$1315, F$1)</f>
        <v>29</v>
      </c>
      <c r="G138" s="2">
        <f>SUMIFS(DataRegularSeason20242025!$AA$3:$AA$1315,DataRegularSeason20242025!$B$3:$B$1315, "&lt;=" &amp; $A138, DataRegularSeason20242025!$D$3:$D$1315, G$1)+SUMIFS(DataRegularSeason20242025!$AB$3:$AB$1315,DataRegularSeason20242025!$B$3:$B$1315, "&lt;=" &amp; $A138, DataRegularSeason20242025!$E$3:$E$1315, G$1)</f>
        <v>35</v>
      </c>
      <c r="H138" s="2">
        <f>SUMIFS(DataRegularSeason20242025!$AA$3:$AA$1315,DataRegularSeason20242025!$B$3:$B$1315, "&lt;=" &amp; $A138, DataRegularSeason20242025!$D$3:$D$1315, H$1)+SUMIFS(DataRegularSeason20242025!$AB$3:$AB$1315,DataRegularSeason20242025!$B$3:$B$1315, "&lt;=" &amp; $A138, DataRegularSeason20242025!$E$3:$E$1315, H$1)</f>
        <v>22</v>
      </c>
      <c r="I138" s="2">
        <f>SUMIFS(DataRegularSeason20242025!$AA$3:$AA$1315,DataRegularSeason20242025!$B$3:$B$1315, "&lt;=" &amp; $A138, DataRegularSeason20242025!$D$3:$D$1315, I$1)+SUMIFS(DataRegularSeason20242025!$AB$3:$AB$1315,DataRegularSeason20242025!$B$3:$B$1315, "&lt;=" &amp; $A138, DataRegularSeason20242025!$E$3:$E$1315, I$1)</f>
        <v>36</v>
      </c>
      <c r="J138" s="2">
        <f>SUMIFS(DataRegularSeason20242025!$AA$3:$AA$1315,DataRegularSeason20242025!$B$3:$B$1315, "&lt;=" &amp; $A138, DataRegularSeason20242025!$D$3:$D$1315, J$1)+SUMIFS(DataRegularSeason20242025!$AB$3:$AB$1315,DataRegularSeason20242025!$B$3:$B$1315, "&lt;=" &amp; $A138, DataRegularSeason20242025!$E$3:$E$1315, J$1)</f>
        <v>38</v>
      </c>
      <c r="K138" s="2">
        <f>SUMIFS(DataRegularSeason20242025!$AA$3:$AA$1315,DataRegularSeason20242025!$B$3:$B$1315, "&lt;=" &amp; $A138, DataRegularSeason20242025!$D$3:$D$1315, K$1)+SUMIFS(DataRegularSeason20242025!$AB$3:$AB$1315,DataRegularSeason20242025!$B$3:$B$1315, "&lt;=" &amp; $A138, DataRegularSeason20242025!$E$3:$E$1315, K$1)</f>
        <v>28</v>
      </c>
      <c r="L138" s="2">
        <f>SUMIFS(DataRegularSeason20242025!$AA$3:$AA$1315,DataRegularSeason20242025!$B$3:$B$1315, "&lt;=" &amp; $A138, DataRegularSeason20242025!$D$3:$D$1315, L$1)+SUMIFS(DataRegularSeason20242025!$AB$3:$AB$1315,DataRegularSeason20242025!$B$3:$B$1315, "&lt;=" &amp; $A138, DataRegularSeason20242025!$E$3:$E$1315, L$1)</f>
        <v>38</v>
      </c>
      <c r="M138" s="2">
        <f>SUMIFS(DataRegularSeason20242025!$AA$3:$AA$1315,DataRegularSeason20242025!$B$3:$B$1315, "&lt;=" &amp; $A138, DataRegularSeason20242025!$D$3:$D$1315, M$1)+SUMIFS(DataRegularSeason20242025!$AB$3:$AB$1315,DataRegularSeason20242025!$B$3:$B$1315, "&lt;=" &amp; $A138, DataRegularSeason20242025!$E$3:$E$1315, M$1)</f>
        <v>40</v>
      </c>
      <c r="N138" s="2">
        <f>SUMIFS(DataRegularSeason20242025!$AA$3:$AA$1315,DataRegularSeason20242025!$B$3:$B$1315, "&lt;=" &amp; $A138, DataRegularSeason20242025!$D$3:$D$1315, N$1)+SUMIFS(DataRegularSeason20242025!$AB$3:$AB$1315,DataRegularSeason20242025!$B$3:$B$1315, "&lt;=" &amp; $A138, DataRegularSeason20242025!$E$3:$E$1315, N$1)</f>
        <v>40</v>
      </c>
      <c r="O138" s="2">
        <f>SUMIFS(DataRegularSeason20242025!$AA$3:$AA$1315,DataRegularSeason20242025!$B$3:$B$1315, "&lt;=" &amp; $A138, DataRegularSeason20242025!$D$3:$D$1315, O$1)+SUMIFS(DataRegularSeason20242025!$AB$3:$AB$1315,DataRegularSeason20242025!$B$3:$B$1315, "&lt;=" &amp; $A138, DataRegularSeason20242025!$E$3:$E$1315, O$1)</f>
        <v>44</v>
      </c>
      <c r="P138" s="2">
        <f>SUMIFS(DataRegularSeason20242025!$AA$3:$AA$1315,DataRegularSeason20242025!$B$3:$B$1315, "&lt;=" &amp; $A138, DataRegularSeason20242025!$D$3:$D$1315, P$1)+SUMIFS(DataRegularSeason20242025!$AB$3:$AB$1315,DataRegularSeason20242025!$B$3:$B$1315, "&lt;=" &amp; $A138, DataRegularSeason20242025!$E$3:$E$1315, P$1)</f>
        <v>27</v>
      </c>
      <c r="Q138" s="2">
        <f>SUMIFS(DataRegularSeason20242025!$AA$3:$AA$1315,DataRegularSeason20242025!$B$3:$B$1315, "&lt;=" &amp; $A138, DataRegularSeason20242025!$D$3:$D$1315, Q$1)+SUMIFS(DataRegularSeason20242025!$AB$3:$AB$1315,DataRegularSeason20242025!$B$3:$B$1315, "&lt;=" &amp; $A138, DataRegularSeason20242025!$E$3:$E$1315, Q$1)</f>
        <v>45</v>
      </c>
      <c r="R138" s="2">
        <f>SUMIFS(DataRegularSeason20242025!$AA$3:$AA$1315,DataRegularSeason20242025!$B$3:$B$1315, "&lt;=" &amp; $A138, DataRegularSeason20242025!$D$3:$D$1315, R$1)+SUMIFS(DataRegularSeason20242025!$AB$3:$AB$1315,DataRegularSeason20242025!$B$3:$B$1315, "&lt;=" &amp; $A138, DataRegularSeason20242025!$E$3:$E$1315, R$1)</f>
        <v>22</v>
      </c>
      <c r="S138" s="2">
        <f>SUMIFS(DataRegularSeason20242025!$AA$3:$AA$1315,DataRegularSeason20242025!$B$3:$B$1315, "&lt;=" &amp; $A138, DataRegularSeason20242025!$D$3:$D$1315, S$1)+SUMIFS(DataRegularSeason20242025!$AB$3:$AB$1315,DataRegularSeason20242025!$B$3:$B$1315, "&lt;=" &amp; $A138, DataRegularSeason20242025!$E$3:$E$1315, S$1)</f>
        <v>31</v>
      </c>
      <c r="T138" s="2">
        <f>SUMIFS(DataRegularSeason20242025!$AA$3:$AA$1315,DataRegularSeason20242025!$B$3:$B$1315, "&lt;=" &amp; $A138, DataRegularSeason20242025!$D$3:$D$1315, T$1)+SUMIFS(DataRegularSeason20242025!$AB$3:$AB$1315,DataRegularSeason20242025!$B$3:$B$1315, "&lt;=" &amp; $A138, DataRegularSeason20242025!$E$3:$E$1315, T$1)</f>
        <v>31</v>
      </c>
      <c r="U138" s="2">
        <f>SUMIFS(DataRegularSeason20242025!$AA$3:$AA$1315,DataRegularSeason20242025!$B$3:$B$1315, "&lt;=" &amp; $A138, DataRegularSeason20242025!$D$3:$D$1315, U$1)+SUMIFS(DataRegularSeason20242025!$AB$3:$AB$1315,DataRegularSeason20242025!$B$3:$B$1315, "&lt;=" &amp; $A138, DataRegularSeason20242025!$E$3:$E$1315, U$1)</f>
        <v>34</v>
      </c>
      <c r="V138" s="2">
        <f>SUMIFS(DataRegularSeason20242025!$AA$3:$AA$1315,DataRegularSeason20242025!$B$3:$B$1315, "&lt;=" &amp; $A138, DataRegularSeason20242025!$D$3:$D$1315, V$1)+SUMIFS(DataRegularSeason20242025!$AB$3:$AB$1315,DataRegularSeason20242025!$B$3:$B$1315, "&lt;=" &amp; $A138, DataRegularSeason20242025!$E$3:$E$1315, V$1)</f>
        <v>32</v>
      </c>
      <c r="W138" s="2">
        <f>SUMIFS(DataRegularSeason20242025!$AA$3:$AA$1315,DataRegularSeason20242025!$B$3:$B$1315, "&lt;=" &amp; $A138, DataRegularSeason20242025!$D$3:$D$1315, W$1)+SUMIFS(DataRegularSeason20242025!$AB$3:$AB$1315,DataRegularSeason20242025!$B$3:$B$1315, "&lt;=" &amp; $A138, DataRegularSeason20242025!$E$3:$E$1315, W$1)</f>
        <v>33</v>
      </c>
      <c r="X138" s="2">
        <f>SUMIFS(DataRegularSeason20242025!$AA$3:$AA$1315,DataRegularSeason20242025!$B$3:$B$1315, "&lt;=" &amp; $A138, DataRegularSeason20242025!$D$3:$D$1315, X$1)+SUMIFS(DataRegularSeason20242025!$AB$3:$AB$1315,DataRegularSeason20242025!$B$3:$B$1315, "&lt;=" &amp; $A138, DataRegularSeason20242025!$E$3:$E$1315, X$1)</f>
        <v>32</v>
      </c>
      <c r="Y138" s="2">
        <f>SUMIFS(DataRegularSeason20242025!$AA$3:$AA$1315,DataRegularSeason20242025!$B$3:$B$1315, "&lt;=" &amp; $A138, DataRegularSeason20242025!$D$3:$D$1315, Y$1)+SUMIFS(DataRegularSeason20242025!$AB$3:$AB$1315,DataRegularSeason20242025!$B$3:$B$1315, "&lt;=" &amp; $A138, DataRegularSeason20242025!$E$3:$E$1315, Y$1)</f>
        <v>27</v>
      </c>
      <c r="Z138" s="2">
        <f>SUMIFS(DataRegularSeason20242025!$AA$3:$AA$1315,DataRegularSeason20242025!$B$3:$B$1315, "&lt;=" &amp; $A138, DataRegularSeason20242025!$D$3:$D$1315, Z$1)+SUMIFS(DataRegularSeason20242025!$AB$3:$AB$1315,DataRegularSeason20242025!$B$3:$B$1315, "&lt;=" &amp; $A138, DataRegularSeason20242025!$E$3:$E$1315, Z$1)</f>
        <v>33</v>
      </c>
      <c r="AA138" s="2">
        <f>SUMIFS(DataRegularSeason20242025!$AA$3:$AA$1315,DataRegularSeason20242025!$B$3:$B$1315, "&lt;=" &amp; $A138, DataRegularSeason20242025!$D$3:$D$1315, AA$1)+SUMIFS(DataRegularSeason20242025!$AB$3:$AB$1315,DataRegularSeason20242025!$B$3:$B$1315, "&lt;=" &amp; $A138, DataRegularSeason20242025!$E$3:$E$1315, AA$1)</f>
        <v>36</v>
      </c>
      <c r="AB138" s="2">
        <f>SUMIFS(DataRegularSeason20242025!$AA$3:$AA$1315,DataRegularSeason20242025!$B$3:$B$1315, "&lt;=" &amp; $A138, DataRegularSeason20242025!$D$3:$D$1315, AB$1)+SUMIFS(DataRegularSeason20242025!$AB$3:$AB$1315,DataRegularSeason20242025!$B$3:$B$1315, "&lt;=" &amp; $A138, DataRegularSeason20242025!$E$3:$E$1315, AB$1)</f>
        <v>40</v>
      </c>
      <c r="AC138" s="2">
        <f>SUMIFS(DataRegularSeason20242025!$AA$3:$AA$1315,DataRegularSeason20242025!$B$3:$B$1315, "&lt;=" &amp; $A138, DataRegularSeason20242025!$D$3:$D$1315, AC$1)+SUMIFS(DataRegularSeason20242025!$AB$3:$AB$1315,DataRegularSeason20242025!$B$3:$B$1315, "&lt;=" &amp; $A138, DataRegularSeason20242025!$E$3:$E$1315, AC$1)</f>
        <v>33</v>
      </c>
      <c r="AD138" s="2">
        <f>SUMIFS(DataRegularSeason20242025!$AA$3:$AA$1315,DataRegularSeason20242025!$B$3:$B$1315, "&lt;=" &amp; $A138, DataRegularSeason20242025!$D$3:$D$1315, AD$1)+SUMIFS(DataRegularSeason20242025!$AB$3:$AB$1315,DataRegularSeason20242025!$B$3:$B$1315, "&lt;=" &amp; $A138, DataRegularSeason20242025!$E$3:$E$1315, AD$1)</f>
        <v>37</v>
      </c>
      <c r="AE138" s="2">
        <f>SUMIFS(DataRegularSeason20242025!$AA$3:$AA$1315,DataRegularSeason20242025!$B$3:$B$1315, "&lt;=" &amp; $A138, DataRegularSeason20242025!$D$3:$D$1315, AE$1)+SUMIFS(DataRegularSeason20242025!$AB$3:$AB$1315,DataRegularSeason20242025!$B$3:$B$1315, "&lt;=" &amp; $A138, DataRegularSeason20242025!$E$3:$E$1315, AE$1)</f>
        <v>43</v>
      </c>
      <c r="AF138" s="2">
        <f>SUMIFS(DataRegularSeason20242025!$AA$3:$AA$1315,DataRegularSeason20242025!$B$3:$B$1315, "&lt;=" &amp; $A138, DataRegularSeason20242025!$D$3:$D$1315, AF$1)+SUMIFS(DataRegularSeason20242025!$AB$3:$AB$1315,DataRegularSeason20242025!$B$3:$B$1315, "&lt;=" &amp; $A138, DataRegularSeason20242025!$E$3:$E$1315, AF$1)</f>
        <v>45</v>
      </c>
      <c r="AG138" s="2">
        <f>SUMIFS(DataRegularSeason20242025!$AA$3:$AA$1315,DataRegularSeason20242025!$B$3:$B$1315, "&lt;=" &amp; $A138, DataRegularSeason20242025!$D$3:$D$1315, AG$1)+SUMIFS(DataRegularSeason20242025!$AB$3:$AB$1315,DataRegularSeason20242025!$B$3:$B$1315, "&lt;=" &amp; $A138, DataRegularSeason20242025!$E$3:$E$1315, AG$1)</f>
        <v>44</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26</v>
      </c>
      <c r="C139" s="2">
        <f>SUMIFS(DataRegularSeason20242025!$AA$3:$AA$1315,DataRegularSeason20242025!$B$3:$B$1315, "&lt;=" &amp; $A139, DataRegularSeason20242025!$D$3:$D$1315, C$1)+SUMIFS(DataRegularSeason20242025!$AB$3:$AB$1315,DataRegularSeason20242025!$B$3:$B$1315, "&lt;=" &amp; $A139, DataRegularSeason20242025!$E$3:$E$1315, C$1)</f>
        <v>35</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41</v>
      </c>
      <c r="F139" s="2">
        <f>SUMIFS(DataRegularSeason20242025!$AA$3:$AA$1315,DataRegularSeason20242025!$B$3:$B$1315, "&lt;=" &amp; $A139, DataRegularSeason20242025!$D$3:$D$1315, F$1)+SUMIFS(DataRegularSeason20242025!$AB$3:$AB$1315,DataRegularSeason20242025!$B$3:$B$1315, "&lt;=" &amp; $A139, DataRegularSeason20242025!$E$3:$E$1315, F$1)</f>
        <v>29</v>
      </c>
      <c r="G139" s="2">
        <f>SUMIFS(DataRegularSeason20242025!$AA$3:$AA$1315,DataRegularSeason20242025!$B$3:$B$1315, "&lt;=" &amp; $A139, DataRegularSeason20242025!$D$3:$D$1315, G$1)+SUMIFS(DataRegularSeason20242025!$AB$3:$AB$1315,DataRegularSeason20242025!$B$3:$B$1315, "&lt;=" &amp; $A139, DataRegularSeason20242025!$E$3:$E$1315, G$1)</f>
        <v>35</v>
      </c>
      <c r="H139" s="2">
        <f>SUMIFS(DataRegularSeason20242025!$AA$3:$AA$1315,DataRegularSeason20242025!$B$3:$B$1315, "&lt;=" &amp; $A139, DataRegularSeason20242025!$D$3:$D$1315, H$1)+SUMIFS(DataRegularSeason20242025!$AB$3:$AB$1315,DataRegularSeason20242025!$B$3:$B$1315, "&lt;=" &amp; $A139, DataRegularSeason20242025!$E$3:$E$1315, H$1)</f>
        <v>22</v>
      </c>
      <c r="I139" s="2">
        <f>SUMIFS(DataRegularSeason20242025!$AA$3:$AA$1315,DataRegularSeason20242025!$B$3:$B$1315, "&lt;=" &amp; $A139, DataRegularSeason20242025!$D$3:$D$1315, I$1)+SUMIFS(DataRegularSeason20242025!$AB$3:$AB$1315,DataRegularSeason20242025!$B$3:$B$1315, "&lt;=" &amp; $A139, DataRegularSeason20242025!$E$3:$E$1315, I$1)</f>
        <v>36</v>
      </c>
      <c r="J139" s="2">
        <f>SUMIFS(DataRegularSeason20242025!$AA$3:$AA$1315,DataRegularSeason20242025!$B$3:$B$1315, "&lt;=" &amp; $A139, DataRegularSeason20242025!$D$3:$D$1315, J$1)+SUMIFS(DataRegularSeason20242025!$AB$3:$AB$1315,DataRegularSeason20242025!$B$3:$B$1315, "&lt;=" &amp; $A139, DataRegularSeason20242025!$E$3:$E$1315, J$1)</f>
        <v>38</v>
      </c>
      <c r="K139" s="2">
        <f>SUMIFS(DataRegularSeason20242025!$AA$3:$AA$1315,DataRegularSeason20242025!$B$3:$B$1315, "&lt;=" &amp; $A139, DataRegularSeason20242025!$D$3:$D$1315, K$1)+SUMIFS(DataRegularSeason20242025!$AB$3:$AB$1315,DataRegularSeason20242025!$B$3:$B$1315, "&lt;=" &amp; $A139, DataRegularSeason20242025!$E$3:$E$1315, K$1)</f>
        <v>28</v>
      </c>
      <c r="L139" s="2">
        <f>SUMIFS(DataRegularSeason20242025!$AA$3:$AA$1315,DataRegularSeason20242025!$B$3:$B$1315, "&lt;=" &amp; $A139, DataRegularSeason20242025!$D$3:$D$1315, L$1)+SUMIFS(DataRegularSeason20242025!$AB$3:$AB$1315,DataRegularSeason20242025!$B$3:$B$1315, "&lt;=" &amp; $A139, DataRegularSeason20242025!$E$3:$E$1315, L$1)</f>
        <v>38</v>
      </c>
      <c r="M139" s="2">
        <f>SUMIFS(DataRegularSeason20242025!$AA$3:$AA$1315,DataRegularSeason20242025!$B$3:$B$1315, "&lt;=" &amp; $A139, DataRegularSeason20242025!$D$3:$D$1315, M$1)+SUMIFS(DataRegularSeason20242025!$AB$3:$AB$1315,DataRegularSeason20242025!$B$3:$B$1315, "&lt;=" &amp; $A139, DataRegularSeason20242025!$E$3:$E$1315, M$1)</f>
        <v>40</v>
      </c>
      <c r="N139" s="2">
        <f>SUMIFS(DataRegularSeason20242025!$AA$3:$AA$1315,DataRegularSeason20242025!$B$3:$B$1315, "&lt;=" &amp; $A139, DataRegularSeason20242025!$D$3:$D$1315, N$1)+SUMIFS(DataRegularSeason20242025!$AB$3:$AB$1315,DataRegularSeason20242025!$B$3:$B$1315, "&lt;=" &amp; $A139, DataRegularSeason20242025!$E$3:$E$1315, N$1)</f>
        <v>40</v>
      </c>
      <c r="O139" s="2">
        <f>SUMIFS(DataRegularSeason20242025!$AA$3:$AA$1315,DataRegularSeason20242025!$B$3:$B$1315, "&lt;=" &amp; $A139, DataRegularSeason20242025!$D$3:$D$1315, O$1)+SUMIFS(DataRegularSeason20242025!$AB$3:$AB$1315,DataRegularSeason20242025!$B$3:$B$1315, "&lt;=" &amp; $A139, DataRegularSeason20242025!$E$3:$E$1315, O$1)</f>
        <v>44</v>
      </c>
      <c r="P139" s="2">
        <f>SUMIFS(DataRegularSeason20242025!$AA$3:$AA$1315,DataRegularSeason20242025!$B$3:$B$1315, "&lt;=" &amp; $A139, DataRegularSeason20242025!$D$3:$D$1315, P$1)+SUMIFS(DataRegularSeason20242025!$AB$3:$AB$1315,DataRegularSeason20242025!$B$3:$B$1315, "&lt;=" &amp; $A139, DataRegularSeason20242025!$E$3:$E$1315, P$1)</f>
        <v>27</v>
      </c>
      <c r="Q139" s="2">
        <f>SUMIFS(DataRegularSeason20242025!$AA$3:$AA$1315,DataRegularSeason20242025!$B$3:$B$1315, "&lt;=" &amp; $A139, DataRegularSeason20242025!$D$3:$D$1315, Q$1)+SUMIFS(DataRegularSeason20242025!$AB$3:$AB$1315,DataRegularSeason20242025!$B$3:$B$1315, "&lt;=" &amp; $A139, DataRegularSeason20242025!$E$3:$E$1315, Q$1)</f>
        <v>45</v>
      </c>
      <c r="R139" s="2">
        <f>SUMIFS(DataRegularSeason20242025!$AA$3:$AA$1315,DataRegularSeason20242025!$B$3:$B$1315, "&lt;=" &amp; $A139, DataRegularSeason20242025!$D$3:$D$1315, R$1)+SUMIFS(DataRegularSeason20242025!$AB$3:$AB$1315,DataRegularSeason20242025!$B$3:$B$1315, "&lt;=" &amp; $A139, DataRegularSeason20242025!$E$3:$E$1315, R$1)</f>
        <v>22</v>
      </c>
      <c r="S139" s="2">
        <f>SUMIFS(DataRegularSeason20242025!$AA$3:$AA$1315,DataRegularSeason20242025!$B$3:$B$1315, "&lt;=" &amp; $A139, DataRegularSeason20242025!$D$3:$D$1315, S$1)+SUMIFS(DataRegularSeason20242025!$AB$3:$AB$1315,DataRegularSeason20242025!$B$3:$B$1315, "&lt;=" &amp; $A139, DataRegularSeason20242025!$E$3:$E$1315, S$1)</f>
        <v>31</v>
      </c>
      <c r="T139" s="2">
        <f>SUMIFS(DataRegularSeason20242025!$AA$3:$AA$1315,DataRegularSeason20242025!$B$3:$B$1315, "&lt;=" &amp; $A139, DataRegularSeason20242025!$D$3:$D$1315, T$1)+SUMIFS(DataRegularSeason20242025!$AB$3:$AB$1315,DataRegularSeason20242025!$B$3:$B$1315, "&lt;=" &amp; $A139, DataRegularSeason20242025!$E$3:$E$1315, T$1)</f>
        <v>31</v>
      </c>
      <c r="U139" s="2">
        <f>SUMIFS(DataRegularSeason20242025!$AA$3:$AA$1315,DataRegularSeason20242025!$B$3:$B$1315, "&lt;=" &amp; $A139, DataRegularSeason20242025!$D$3:$D$1315, U$1)+SUMIFS(DataRegularSeason20242025!$AB$3:$AB$1315,DataRegularSeason20242025!$B$3:$B$1315, "&lt;=" &amp; $A139, DataRegularSeason20242025!$E$3:$E$1315, U$1)</f>
        <v>34</v>
      </c>
      <c r="V139" s="2">
        <f>SUMIFS(DataRegularSeason20242025!$AA$3:$AA$1315,DataRegularSeason20242025!$B$3:$B$1315, "&lt;=" &amp; $A139, DataRegularSeason20242025!$D$3:$D$1315, V$1)+SUMIFS(DataRegularSeason20242025!$AB$3:$AB$1315,DataRegularSeason20242025!$B$3:$B$1315, "&lt;=" &amp; $A139, DataRegularSeason20242025!$E$3:$E$1315, V$1)</f>
        <v>32</v>
      </c>
      <c r="W139" s="2">
        <f>SUMIFS(DataRegularSeason20242025!$AA$3:$AA$1315,DataRegularSeason20242025!$B$3:$B$1315, "&lt;=" &amp; $A139, DataRegularSeason20242025!$D$3:$D$1315, W$1)+SUMIFS(DataRegularSeason20242025!$AB$3:$AB$1315,DataRegularSeason20242025!$B$3:$B$1315, "&lt;=" &amp; $A139, DataRegularSeason20242025!$E$3:$E$1315, W$1)</f>
        <v>33</v>
      </c>
      <c r="X139" s="2">
        <f>SUMIFS(DataRegularSeason20242025!$AA$3:$AA$1315,DataRegularSeason20242025!$B$3:$B$1315, "&lt;=" &amp; $A139, DataRegularSeason20242025!$D$3:$D$1315, X$1)+SUMIFS(DataRegularSeason20242025!$AB$3:$AB$1315,DataRegularSeason20242025!$B$3:$B$1315, "&lt;=" &amp; $A139, DataRegularSeason20242025!$E$3:$E$1315, X$1)</f>
        <v>32</v>
      </c>
      <c r="Y139" s="2">
        <f>SUMIFS(DataRegularSeason20242025!$AA$3:$AA$1315,DataRegularSeason20242025!$B$3:$B$1315, "&lt;=" &amp; $A139, DataRegularSeason20242025!$D$3:$D$1315, Y$1)+SUMIFS(DataRegularSeason20242025!$AB$3:$AB$1315,DataRegularSeason20242025!$B$3:$B$1315, "&lt;=" &amp; $A139, DataRegularSeason20242025!$E$3:$E$1315, Y$1)</f>
        <v>27</v>
      </c>
      <c r="Z139" s="2">
        <f>SUMIFS(DataRegularSeason20242025!$AA$3:$AA$1315,DataRegularSeason20242025!$B$3:$B$1315, "&lt;=" &amp; $A139, DataRegularSeason20242025!$D$3:$D$1315, Z$1)+SUMIFS(DataRegularSeason20242025!$AB$3:$AB$1315,DataRegularSeason20242025!$B$3:$B$1315, "&lt;=" &amp; $A139, DataRegularSeason20242025!$E$3:$E$1315, Z$1)</f>
        <v>33</v>
      </c>
      <c r="AA139" s="2">
        <f>SUMIFS(DataRegularSeason20242025!$AA$3:$AA$1315,DataRegularSeason20242025!$B$3:$B$1315, "&lt;=" &amp; $A139, DataRegularSeason20242025!$D$3:$D$1315, AA$1)+SUMIFS(DataRegularSeason20242025!$AB$3:$AB$1315,DataRegularSeason20242025!$B$3:$B$1315, "&lt;=" &amp; $A139, DataRegularSeason20242025!$E$3:$E$1315, AA$1)</f>
        <v>36</v>
      </c>
      <c r="AB139" s="2">
        <f>SUMIFS(DataRegularSeason20242025!$AA$3:$AA$1315,DataRegularSeason20242025!$B$3:$B$1315, "&lt;=" &amp; $A139, DataRegularSeason20242025!$D$3:$D$1315, AB$1)+SUMIFS(DataRegularSeason20242025!$AB$3:$AB$1315,DataRegularSeason20242025!$B$3:$B$1315, "&lt;=" &amp; $A139, DataRegularSeason20242025!$E$3:$E$1315, AB$1)</f>
        <v>40</v>
      </c>
      <c r="AC139" s="2">
        <f>SUMIFS(DataRegularSeason20242025!$AA$3:$AA$1315,DataRegularSeason20242025!$B$3:$B$1315, "&lt;=" &amp; $A139, DataRegularSeason20242025!$D$3:$D$1315, AC$1)+SUMIFS(DataRegularSeason20242025!$AB$3:$AB$1315,DataRegularSeason20242025!$B$3:$B$1315, "&lt;=" &amp; $A139, DataRegularSeason20242025!$E$3:$E$1315, AC$1)</f>
        <v>33</v>
      </c>
      <c r="AD139" s="2">
        <f>SUMIFS(DataRegularSeason20242025!$AA$3:$AA$1315,DataRegularSeason20242025!$B$3:$B$1315, "&lt;=" &amp; $A139, DataRegularSeason20242025!$D$3:$D$1315, AD$1)+SUMIFS(DataRegularSeason20242025!$AB$3:$AB$1315,DataRegularSeason20242025!$B$3:$B$1315, "&lt;=" &amp; $A139, DataRegularSeason20242025!$E$3:$E$1315, AD$1)</f>
        <v>37</v>
      </c>
      <c r="AE139" s="2">
        <f>SUMIFS(DataRegularSeason20242025!$AA$3:$AA$1315,DataRegularSeason20242025!$B$3:$B$1315, "&lt;=" &amp; $A139, DataRegularSeason20242025!$D$3:$D$1315, AE$1)+SUMIFS(DataRegularSeason20242025!$AB$3:$AB$1315,DataRegularSeason20242025!$B$3:$B$1315, "&lt;=" &amp; $A139, DataRegularSeason20242025!$E$3:$E$1315, AE$1)</f>
        <v>43</v>
      </c>
      <c r="AF139" s="2">
        <f>SUMIFS(DataRegularSeason20242025!$AA$3:$AA$1315,DataRegularSeason20242025!$B$3:$B$1315, "&lt;=" &amp; $A139, DataRegularSeason20242025!$D$3:$D$1315, AF$1)+SUMIFS(DataRegularSeason20242025!$AB$3:$AB$1315,DataRegularSeason20242025!$B$3:$B$1315, "&lt;=" &amp; $A139, DataRegularSeason20242025!$E$3:$E$1315, AF$1)</f>
        <v>45</v>
      </c>
      <c r="AG139" s="2">
        <f>SUMIFS(DataRegularSeason20242025!$AA$3:$AA$1315,DataRegularSeason20242025!$B$3:$B$1315, "&lt;=" &amp; $A139, DataRegularSeason20242025!$D$3:$D$1315, AG$1)+SUMIFS(DataRegularSeason20242025!$AB$3:$AB$1315,DataRegularSeason20242025!$B$3:$B$1315, "&lt;=" &amp; $A139, DataRegularSeason20242025!$E$3:$E$1315, AG$1)</f>
        <v>44</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26</v>
      </c>
      <c r="C140" s="2">
        <f>SUMIFS(DataRegularSeason20242025!$AA$3:$AA$1315,DataRegularSeason20242025!$B$3:$B$1315, "&lt;=" &amp; $A140, DataRegularSeason20242025!$D$3:$D$1315, C$1)+SUMIFS(DataRegularSeason20242025!$AB$3:$AB$1315,DataRegularSeason20242025!$B$3:$B$1315, "&lt;=" &amp; $A140, DataRegularSeason20242025!$E$3:$E$1315, C$1)</f>
        <v>35</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41</v>
      </c>
      <c r="F140" s="2">
        <f>SUMIFS(DataRegularSeason20242025!$AA$3:$AA$1315,DataRegularSeason20242025!$B$3:$B$1315, "&lt;=" &amp; $A140, DataRegularSeason20242025!$D$3:$D$1315, F$1)+SUMIFS(DataRegularSeason20242025!$AB$3:$AB$1315,DataRegularSeason20242025!$B$3:$B$1315, "&lt;=" &amp; $A140, DataRegularSeason20242025!$E$3:$E$1315, F$1)</f>
        <v>29</v>
      </c>
      <c r="G140" s="2">
        <f>SUMIFS(DataRegularSeason20242025!$AA$3:$AA$1315,DataRegularSeason20242025!$B$3:$B$1315, "&lt;=" &amp; $A140, DataRegularSeason20242025!$D$3:$D$1315, G$1)+SUMIFS(DataRegularSeason20242025!$AB$3:$AB$1315,DataRegularSeason20242025!$B$3:$B$1315, "&lt;=" &amp; $A140, DataRegularSeason20242025!$E$3:$E$1315, G$1)</f>
        <v>35</v>
      </c>
      <c r="H140" s="2">
        <f>SUMIFS(DataRegularSeason20242025!$AA$3:$AA$1315,DataRegularSeason20242025!$B$3:$B$1315, "&lt;=" &amp; $A140, DataRegularSeason20242025!$D$3:$D$1315, H$1)+SUMIFS(DataRegularSeason20242025!$AB$3:$AB$1315,DataRegularSeason20242025!$B$3:$B$1315, "&lt;=" &amp; $A140, DataRegularSeason20242025!$E$3:$E$1315, H$1)</f>
        <v>22</v>
      </c>
      <c r="I140" s="2">
        <f>SUMIFS(DataRegularSeason20242025!$AA$3:$AA$1315,DataRegularSeason20242025!$B$3:$B$1315, "&lt;=" &amp; $A140, DataRegularSeason20242025!$D$3:$D$1315, I$1)+SUMIFS(DataRegularSeason20242025!$AB$3:$AB$1315,DataRegularSeason20242025!$B$3:$B$1315, "&lt;=" &amp; $A140, DataRegularSeason20242025!$E$3:$E$1315, I$1)</f>
        <v>36</v>
      </c>
      <c r="J140" s="2">
        <f>SUMIFS(DataRegularSeason20242025!$AA$3:$AA$1315,DataRegularSeason20242025!$B$3:$B$1315, "&lt;=" &amp; $A140, DataRegularSeason20242025!$D$3:$D$1315, J$1)+SUMIFS(DataRegularSeason20242025!$AB$3:$AB$1315,DataRegularSeason20242025!$B$3:$B$1315, "&lt;=" &amp; $A140, DataRegularSeason20242025!$E$3:$E$1315, J$1)</f>
        <v>38</v>
      </c>
      <c r="K140" s="2">
        <f>SUMIFS(DataRegularSeason20242025!$AA$3:$AA$1315,DataRegularSeason20242025!$B$3:$B$1315, "&lt;=" &amp; $A140, DataRegularSeason20242025!$D$3:$D$1315, K$1)+SUMIFS(DataRegularSeason20242025!$AB$3:$AB$1315,DataRegularSeason20242025!$B$3:$B$1315, "&lt;=" &amp; $A140, DataRegularSeason20242025!$E$3:$E$1315, K$1)</f>
        <v>28</v>
      </c>
      <c r="L140" s="2">
        <f>SUMIFS(DataRegularSeason20242025!$AA$3:$AA$1315,DataRegularSeason20242025!$B$3:$B$1315, "&lt;=" &amp; $A140, DataRegularSeason20242025!$D$3:$D$1315, L$1)+SUMIFS(DataRegularSeason20242025!$AB$3:$AB$1315,DataRegularSeason20242025!$B$3:$B$1315, "&lt;=" &amp; $A140, DataRegularSeason20242025!$E$3:$E$1315, L$1)</f>
        <v>38</v>
      </c>
      <c r="M140" s="2">
        <f>SUMIFS(DataRegularSeason20242025!$AA$3:$AA$1315,DataRegularSeason20242025!$B$3:$B$1315, "&lt;=" &amp; $A140, DataRegularSeason20242025!$D$3:$D$1315, M$1)+SUMIFS(DataRegularSeason20242025!$AB$3:$AB$1315,DataRegularSeason20242025!$B$3:$B$1315, "&lt;=" &amp; $A140, DataRegularSeason20242025!$E$3:$E$1315, M$1)</f>
        <v>40</v>
      </c>
      <c r="N140" s="2">
        <f>SUMIFS(DataRegularSeason20242025!$AA$3:$AA$1315,DataRegularSeason20242025!$B$3:$B$1315, "&lt;=" &amp; $A140, DataRegularSeason20242025!$D$3:$D$1315, N$1)+SUMIFS(DataRegularSeason20242025!$AB$3:$AB$1315,DataRegularSeason20242025!$B$3:$B$1315, "&lt;=" &amp; $A140, DataRegularSeason20242025!$E$3:$E$1315, N$1)</f>
        <v>40</v>
      </c>
      <c r="O140" s="2">
        <f>SUMIFS(DataRegularSeason20242025!$AA$3:$AA$1315,DataRegularSeason20242025!$B$3:$B$1315, "&lt;=" &amp; $A140, DataRegularSeason20242025!$D$3:$D$1315, O$1)+SUMIFS(DataRegularSeason20242025!$AB$3:$AB$1315,DataRegularSeason20242025!$B$3:$B$1315, "&lt;=" &amp; $A140, DataRegularSeason20242025!$E$3:$E$1315, O$1)</f>
        <v>44</v>
      </c>
      <c r="P140" s="2">
        <f>SUMIFS(DataRegularSeason20242025!$AA$3:$AA$1315,DataRegularSeason20242025!$B$3:$B$1315, "&lt;=" &amp; $A140, DataRegularSeason20242025!$D$3:$D$1315, P$1)+SUMIFS(DataRegularSeason20242025!$AB$3:$AB$1315,DataRegularSeason20242025!$B$3:$B$1315, "&lt;=" &amp; $A140, DataRegularSeason20242025!$E$3:$E$1315, P$1)</f>
        <v>27</v>
      </c>
      <c r="Q140" s="2">
        <f>SUMIFS(DataRegularSeason20242025!$AA$3:$AA$1315,DataRegularSeason20242025!$B$3:$B$1315, "&lt;=" &amp; $A140, DataRegularSeason20242025!$D$3:$D$1315, Q$1)+SUMIFS(DataRegularSeason20242025!$AB$3:$AB$1315,DataRegularSeason20242025!$B$3:$B$1315, "&lt;=" &amp; $A140, DataRegularSeason20242025!$E$3:$E$1315, Q$1)</f>
        <v>45</v>
      </c>
      <c r="R140" s="2">
        <f>SUMIFS(DataRegularSeason20242025!$AA$3:$AA$1315,DataRegularSeason20242025!$B$3:$B$1315, "&lt;=" &amp; $A140, DataRegularSeason20242025!$D$3:$D$1315, R$1)+SUMIFS(DataRegularSeason20242025!$AB$3:$AB$1315,DataRegularSeason20242025!$B$3:$B$1315, "&lt;=" &amp; $A140, DataRegularSeason20242025!$E$3:$E$1315, R$1)</f>
        <v>22</v>
      </c>
      <c r="S140" s="2">
        <f>SUMIFS(DataRegularSeason20242025!$AA$3:$AA$1315,DataRegularSeason20242025!$B$3:$B$1315, "&lt;=" &amp; $A140, DataRegularSeason20242025!$D$3:$D$1315, S$1)+SUMIFS(DataRegularSeason20242025!$AB$3:$AB$1315,DataRegularSeason20242025!$B$3:$B$1315, "&lt;=" &amp; $A140, DataRegularSeason20242025!$E$3:$E$1315, S$1)</f>
        <v>31</v>
      </c>
      <c r="T140" s="2">
        <f>SUMIFS(DataRegularSeason20242025!$AA$3:$AA$1315,DataRegularSeason20242025!$B$3:$B$1315, "&lt;=" &amp; $A140, DataRegularSeason20242025!$D$3:$D$1315, T$1)+SUMIFS(DataRegularSeason20242025!$AB$3:$AB$1315,DataRegularSeason20242025!$B$3:$B$1315, "&lt;=" &amp; $A140, DataRegularSeason20242025!$E$3:$E$1315, T$1)</f>
        <v>31</v>
      </c>
      <c r="U140" s="2">
        <f>SUMIFS(DataRegularSeason20242025!$AA$3:$AA$1315,DataRegularSeason20242025!$B$3:$B$1315, "&lt;=" &amp; $A140, DataRegularSeason20242025!$D$3:$D$1315, U$1)+SUMIFS(DataRegularSeason20242025!$AB$3:$AB$1315,DataRegularSeason20242025!$B$3:$B$1315, "&lt;=" &amp; $A140, DataRegularSeason20242025!$E$3:$E$1315, U$1)</f>
        <v>34</v>
      </c>
      <c r="V140" s="2">
        <f>SUMIFS(DataRegularSeason20242025!$AA$3:$AA$1315,DataRegularSeason20242025!$B$3:$B$1315, "&lt;=" &amp; $A140, DataRegularSeason20242025!$D$3:$D$1315, V$1)+SUMIFS(DataRegularSeason20242025!$AB$3:$AB$1315,DataRegularSeason20242025!$B$3:$B$1315, "&lt;=" &amp; $A140, DataRegularSeason20242025!$E$3:$E$1315, V$1)</f>
        <v>32</v>
      </c>
      <c r="W140" s="2">
        <f>SUMIFS(DataRegularSeason20242025!$AA$3:$AA$1315,DataRegularSeason20242025!$B$3:$B$1315, "&lt;=" &amp; $A140, DataRegularSeason20242025!$D$3:$D$1315, W$1)+SUMIFS(DataRegularSeason20242025!$AB$3:$AB$1315,DataRegularSeason20242025!$B$3:$B$1315, "&lt;=" &amp; $A140, DataRegularSeason20242025!$E$3:$E$1315, W$1)</f>
        <v>33</v>
      </c>
      <c r="X140" s="2">
        <f>SUMIFS(DataRegularSeason20242025!$AA$3:$AA$1315,DataRegularSeason20242025!$B$3:$B$1315, "&lt;=" &amp; $A140, DataRegularSeason20242025!$D$3:$D$1315, X$1)+SUMIFS(DataRegularSeason20242025!$AB$3:$AB$1315,DataRegularSeason20242025!$B$3:$B$1315, "&lt;=" &amp; $A140, DataRegularSeason20242025!$E$3:$E$1315, X$1)</f>
        <v>32</v>
      </c>
      <c r="Y140" s="2">
        <f>SUMIFS(DataRegularSeason20242025!$AA$3:$AA$1315,DataRegularSeason20242025!$B$3:$B$1315, "&lt;=" &amp; $A140, DataRegularSeason20242025!$D$3:$D$1315, Y$1)+SUMIFS(DataRegularSeason20242025!$AB$3:$AB$1315,DataRegularSeason20242025!$B$3:$B$1315, "&lt;=" &amp; $A140, DataRegularSeason20242025!$E$3:$E$1315, Y$1)</f>
        <v>27</v>
      </c>
      <c r="Z140" s="2">
        <f>SUMIFS(DataRegularSeason20242025!$AA$3:$AA$1315,DataRegularSeason20242025!$B$3:$B$1315, "&lt;=" &amp; $A140, DataRegularSeason20242025!$D$3:$D$1315, Z$1)+SUMIFS(DataRegularSeason20242025!$AB$3:$AB$1315,DataRegularSeason20242025!$B$3:$B$1315, "&lt;=" &amp; $A140, DataRegularSeason20242025!$E$3:$E$1315, Z$1)</f>
        <v>33</v>
      </c>
      <c r="AA140" s="2">
        <f>SUMIFS(DataRegularSeason20242025!$AA$3:$AA$1315,DataRegularSeason20242025!$B$3:$B$1315, "&lt;=" &amp; $A140, DataRegularSeason20242025!$D$3:$D$1315, AA$1)+SUMIFS(DataRegularSeason20242025!$AB$3:$AB$1315,DataRegularSeason20242025!$B$3:$B$1315, "&lt;=" &amp; $A140, DataRegularSeason20242025!$E$3:$E$1315, AA$1)</f>
        <v>36</v>
      </c>
      <c r="AB140" s="2">
        <f>SUMIFS(DataRegularSeason20242025!$AA$3:$AA$1315,DataRegularSeason20242025!$B$3:$B$1315, "&lt;=" &amp; $A140, DataRegularSeason20242025!$D$3:$D$1315, AB$1)+SUMIFS(DataRegularSeason20242025!$AB$3:$AB$1315,DataRegularSeason20242025!$B$3:$B$1315, "&lt;=" &amp; $A140, DataRegularSeason20242025!$E$3:$E$1315, AB$1)</f>
        <v>40</v>
      </c>
      <c r="AC140" s="2">
        <f>SUMIFS(DataRegularSeason20242025!$AA$3:$AA$1315,DataRegularSeason20242025!$B$3:$B$1315, "&lt;=" &amp; $A140, DataRegularSeason20242025!$D$3:$D$1315, AC$1)+SUMIFS(DataRegularSeason20242025!$AB$3:$AB$1315,DataRegularSeason20242025!$B$3:$B$1315, "&lt;=" &amp; $A140, DataRegularSeason20242025!$E$3:$E$1315, AC$1)</f>
        <v>33</v>
      </c>
      <c r="AD140" s="2">
        <f>SUMIFS(DataRegularSeason20242025!$AA$3:$AA$1315,DataRegularSeason20242025!$B$3:$B$1315, "&lt;=" &amp; $A140, DataRegularSeason20242025!$D$3:$D$1315, AD$1)+SUMIFS(DataRegularSeason20242025!$AB$3:$AB$1315,DataRegularSeason20242025!$B$3:$B$1315, "&lt;=" &amp; $A140, DataRegularSeason20242025!$E$3:$E$1315, AD$1)</f>
        <v>37</v>
      </c>
      <c r="AE140" s="2">
        <f>SUMIFS(DataRegularSeason20242025!$AA$3:$AA$1315,DataRegularSeason20242025!$B$3:$B$1315, "&lt;=" &amp; $A140, DataRegularSeason20242025!$D$3:$D$1315, AE$1)+SUMIFS(DataRegularSeason20242025!$AB$3:$AB$1315,DataRegularSeason20242025!$B$3:$B$1315, "&lt;=" &amp; $A140, DataRegularSeason20242025!$E$3:$E$1315, AE$1)</f>
        <v>43</v>
      </c>
      <c r="AF140" s="2">
        <f>SUMIFS(DataRegularSeason20242025!$AA$3:$AA$1315,DataRegularSeason20242025!$B$3:$B$1315, "&lt;=" &amp; $A140, DataRegularSeason20242025!$D$3:$D$1315, AF$1)+SUMIFS(DataRegularSeason20242025!$AB$3:$AB$1315,DataRegularSeason20242025!$B$3:$B$1315, "&lt;=" &amp; $A140, DataRegularSeason20242025!$E$3:$E$1315, AF$1)</f>
        <v>45</v>
      </c>
      <c r="AG140" s="2">
        <f>SUMIFS(DataRegularSeason20242025!$AA$3:$AA$1315,DataRegularSeason20242025!$B$3:$B$1315, "&lt;=" &amp; $A140, DataRegularSeason20242025!$D$3:$D$1315, AG$1)+SUMIFS(DataRegularSeason20242025!$AB$3:$AB$1315,DataRegularSeason20242025!$B$3:$B$1315, "&lt;=" &amp; $A140, DataRegularSeason20242025!$E$3:$E$1315, AG$1)</f>
        <v>44</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26</v>
      </c>
      <c r="C141" s="2">
        <f>SUMIFS(DataRegularSeason20242025!$AA$3:$AA$1315,DataRegularSeason20242025!$B$3:$B$1315, "&lt;=" &amp; $A141, DataRegularSeason20242025!$D$3:$D$1315, C$1)+SUMIFS(DataRegularSeason20242025!$AB$3:$AB$1315,DataRegularSeason20242025!$B$3:$B$1315, "&lt;=" &amp; $A141, DataRegularSeason20242025!$E$3:$E$1315, C$1)</f>
        <v>35</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41</v>
      </c>
      <c r="F141" s="2">
        <f>SUMIFS(DataRegularSeason20242025!$AA$3:$AA$1315,DataRegularSeason20242025!$B$3:$B$1315, "&lt;=" &amp; $A141, DataRegularSeason20242025!$D$3:$D$1315, F$1)+SUMIFS(DataRegularSeason20242025!$AB$3:$AB$1315,DataRegularSeason20242025!$B$3:$B$1315, "&lt;=" &amp; $A141, DataRegularSeason20242025!$E$3:$E$1315, F$1)</f>
        <v>29</v>
      </c>
      <c r="G141" s="2">
        <f>SUMIFS(DataRegularSeason20242025!$AA$3:$AA$1315,DataRegularSeason20242025!$B$3:$B$1315, "&lt;=" &amp; $A141, DataRegularSeason20242025!$D$3:$D$1315, G$1)+SUMIFS(DataRegularSeason20242025!$AB$3:$AB$1315,DataRegularSeason20242025!$B$3:$B$1315, "&lt;=" &amp; $A141, DataRegularSeason20242025!$E$3:$E$1315, G$1)</f>
        <v>35</v>
      </c>
      <c r="H141" s="2">
        <f>SUMIFS(DataRegularSeason20242025!$AA$3:$AA$1315,DataRegularSeason20242025!$B$3:$B$1315, "&lt;=" &amp; $A141, DataRegularSeason20242025!$D$3:$D$1315, H$1)+SUMIFS(DataRegularSeason20242025!$AB$3:$AB$1315,DataRegularSeason20242025!$B$3:$B$1315, "&lt;=" &amp; $A141, DataRegularSeason20242025!$E$3:$E$1315, H$1)</f>
        <v>22</v>
      </c>
      <c r="I141" s="2">
        <f>SUMIFS(DataRegularSeason20242025!$AA$3:$AA$1315,DataRegularSeason20242025!$B$3:$B$1315, "&lt;=" &amp; $A141, DataRegularSeason20242025!$D$3:$D$1315, I$1)+SUMIFS(DataRegularSeason20242025!$AB$3:$AB$1315,DataRegularSeason20242025!$B$3:$B$1315, "&lt;=" &amp; $A141, DataRegularSeason20242025!$E$3:$E$1315, I$1)</f>
        <v>36</v>
      </c>
      <c r="J141" s="2">
        <f>SUMIFS(DataRegularSeason20242025!$AA$3:$AA$1315,DataRegularSeason20242025!$B$3:$B$1315, "&lt;=" &amp; $A141, DataRegularSeason20242025!$D$3:$D$1315, J$1)+SUMIFS(DataRegularSeason20242025!$AB$3:$AB$1315,DataRegularSeason20242025!$B$3:$B$1315, "&lt;=" &amp; $A141, DataRegularSeason20242025!$E$3:$E$1315, J$1)</f>
        <v>38</v>
      </c>
      <c r="K141" s="2">
        <f>SUMIFS(DataRegularSeason20242025!$AA$3:$AA$1315,DataRegularSeason20242025!$B$3:$B$1315, "&lt;=" &amp; $A141, DataRegularSeason20242025!$D$3:$D$1315, K$1)+SUMIFS(DataRegularSeason20242025!$AB$3:$AB$1315,DataRegularSeason20242025!$B$3:$B$1315, "&lt;=" &amp; $A141, DataRegularSeason20242025!$E$3:$E$1315, K$1)</f>
        <v>28</v>
      </c>
      <c r="L141" s="2">
        <f>SUMIFS(DataRegularSeason20242025!$AA$3:$AA$1315,DataRegularSeason20242025!$B$3:$B$1315, "&lt;=" &amp; $A141, DataRegularSeason20242025!$D$3:$D$1315, L$1)+SUMIFS(DataRegularSeason20242025!$AB$3:$AB$1315,DataRegularSeason20242025!$B$3:$B$1315, "&lt;=" &amp; $A141, DataRegularSeason20242025!$E$3:$E$1315, L$1)</f>
        <v>38</v>
      </c>
      <c r="M141" s="2">
        <f>SUMIFS(DataRegularSeason20242025!$AA$3:$AA$1315,DataRegularSeason20242025!$B$3:$B$1315, "&lt;=" &amp; $A141, DataRegularSeason20242025!$D$3:$D$1315, M$1)+SUMIFS(DataRegularSeason20242025!$AB$3:$AB$1315,DataRegularSeason20242025!$B$3:$B$1315, "&lt;=" &amp; $A141, DataRegularSeason20242025!$E$3:$E$1315, M$1)</f>
        <v>40</v>
      </c>
      <c r="N141" s="2">
        <f>SUMIFS(DataRegularSeason20242025!$AA$3:$AA$1315,DataRegularSeason20242025!$B$3:$B$1315, "&lt;=" &amp; $A141, DataRegularSeason20242025!$D$3:$D$1315, N$1)+SUMIFS(DataRegularSeason20242025!$AB$3:$AB$1315,DataRegularSeason20242025!$B$3:$B$1315, "&lt;=" &amp; $A141, DataRegularSeason20242025!$E$3:$E$1315, N$1)</f>
        <v>40</v>
      </c>
      <c r="O141" s="2">
        <f>SUMIFS(DataRegularSeason20242025!$AA$3:$AA$1315,DataRegularSeason20242025!$B$3:$B$1315, "&lt;=" &amp; $A141, DataRegularSeason20242025!$D$3:$D$1315, O$1)+SUMIFS(DataRegularSeason20242025!$AB$3:$AB$1315,DataRegularSeason20242025!$B$3:$B$1315, "&lt;=" &amp; $A141, DataRegularSeason20242025!$E$3:$E$1315, O$1)</f>
        <v>44</v>
      </c>
      <c r="P141" s="2">
        <f>SUMIFS(DataRegularSeason20242025!$AA$3:$AA$1315,DataRegularSeason20242025!$B$3:$B$1315, "&lt;=" &amp; $A141, DataRegularSeason20242025!$D$3:$D$1315, P$1)+SUMIFS(DataRegularSeason20242025!$AB$3:$AB$1315,DataRegularSeason20242025!$B$3:$B$1315, "&lt;=" &amp; $A141, DataRegularSeason20242025!$E$3:$E$1315, P$1)</f>
        <v>27</v>
      </c>
      <c r="Q141" s="2">
        <f>SUMIFS(DataRegularSeason20242025!$AA$3:$AA$1315,DataRegularSeason20242025!$B$3:$B$1315, "&lt;=" &amp; $A141, DataRegularSeason20242025!$D$3:$D$1315, Q$1)+SUMIFS(DataRegularSeason20242025!$AB$3:$AB$1315,DataRegularSeason20242025!$B$3:$B$1315, "&lt;=" &amp; $A141, DataRegularSeason20242025!$E$3:$E$1315, Q$1)</f>
        <v>45</v>
      </c>
      <c r="R141" s="2">
        <f>SUMIFS(DataRegularSeason20242025!$AA$3:$AA$1315,DataRegularSeason20242025!$B$3:$B$1315, "&lt;=" &amp; $A141, DataRegularSeason20242025!$D$3:$D$1315, R$1)+SUMIFS(DataRegularSeason20242025!$AB$3:$AB$1315,DataRegularSeason20242025!$B$3:$B$1315, "&lt;=" &amp; $A141, DataRegularSeason20242025!$E$3:$E$1315, R$1)</f>
        <v>22</v>
      </c>
      <c r="S141" s="2">
        <f>SUMIFS(DataRegularSeason20242025!$AA$3:$AA$1315,DataRegularSeason20242025!$B$3:$B$1315, "&lt;=" &amp; $A141, DataRegularSeason20242025!$D$3:$D$1315, S$1)+SUMIFS(DataRegularSeason20242025!$AB$3:$AB$1315,DataRegularSeason20242025!$B$3:$B$1315, "&lt;=" &amp; $A141, DataRegularSeason20242025!$E$3:$E$1315, S$1)</f>
        <v>31</v>
      </c>
      <c r="T141" s="2">
        <f>SUMIFS(DataRegularSeason20242025!$AA$3:$AA$1315,DataRegularSeason20242025!$B$3:$B$1315, "&lt;=" &amp; $A141, DataRegularSeason20242025!$D$3:$D$1315, T$1)+SUMIFS(DataRegularSeason20242025!$AB$3:$AB$1315,DataRegularSeason20242025!$B$3:$B$1315, "&lt;=" &amp; $A141, DataRegularSeason20242025!$E$3:$E$1315, T$1)</f>
        <v>31</v>
      </c>
      <c r="U141" s="2">
        <f>SUMIFS(DataRegularSeason20242025!$AA$3:$AA$1315,DataRegularSeason20242025!$B$3:$B$1315, "&lt;=" &amp; $A141, DataRegularSeason20242025!$D$3:$D$1315, U$1)+SUMIFS(DataRegularSeason20242025!$AB$3:$AB$1315,DataRegularSeason20242025!$B$3:$B$1315, "&lt;=" &amp; $A141, DataRegularSeason20242025!$E$3:$E$1315, U$1)</f>
        <v>34</v>
      </c>
      <c r="V141" s="2">
        <f>SUMIFS(DataRegularSeason20242025!$AA$3:$AA$1315,DataRegularSeason20242025!$B$3:$B$1315, "&lt;=" &amp; $A141, DataRegularSeason20242025!$D$3:$D$1315, V$1)+SUMIFS(DataRegularSeason20242025!$AB$3:$AB$1315,DataRegularSeason20242025!$B$3:$B$1315, "&lt;=" &amp; $A141, DataRegularSeason20242025!$E$3:$E$1315, V$1)</f>
        <v>32</v>
      </c>
      <c r="W141" s="2">
        <f>SUMIFS(DataRegularSeason20242025!$AA$3:$AA$1315,DataRegularSeason20242025!$B$3:$B$1315, "&lt;=" &amp; $A141, DataRegularSeason20242025!$D$3:$D$1315, W$1)+SUMIFS(DataRegularSeason20242025!$AB$3:$AB$1315,DataRegularSeason20242025!$B$3:$B$1315, "&lt;=" &amp; $A141, DataRegularSeason20242025!$E$3:$E$1315, W$1)</f>
        <v>33</v>
      </c>
      <c r="X141" s="2">
        <f>SUMIFS(DataRegularSeason20242025!$AA$3:$AA$1315,DataRegularSeason20242025!$B$3:$B$1315, "&lt;=" &amp; $A141, DataRegularSeason20242025!$D$3:$D$1315, X$1)+SUMIFS(DataRegularSeason20242025!$AB$3:$AB$1315,DataRegularSeason20242025!$B$3:$B$1315, "&lt;=" &amp; $A141, DataRegularSeason20242025!$E$3:$E$1315, X$1)</f>
        <v>32</v>
      </c>
      <c r="Y141" s="2">
        <f>SUMIFS(DataRegularSeason20242025!$AA$3:$AA$1315,DataRegularSeason20242025!$B$3:$B$1315, "&lt;=" &amp; $A141, DataRegularSeason20242025!$D$3:$D$1315, Y$1)+SUMIFS(DataRegularSeason20242025!$AB$3:$AB$1315,DataRegularSeason20242025!$B$3:$B$1315, "&lt;=" &amp; $A141, DataRegularSeason20242025!$E$3:$E$1315, Y$1)</f>
        <v>27</v>
      </c>
      <c r="Z141" s="2">
        <f>SUMIFS(DataRegularSeason20242025!$AA$3:$AA$1315,DataRegularSeason20242025!$B$3:$B$1315, "&lt;=" &amp; $A141, DataRegularSeason20242025!$D$3:$D$1315, Z$1)+SUMIFS(DataRegularSeason20242025!$AB$3:$AB$1315,DataRegularSeason20242025!$B$3:$B$1315, "&lt;=" &amp; $A141, DataRegularSeason20242025!$E$3:$E$1315, Z$1)</f>
        <v>33</v>
      </c>
      <c r="AA141" s="2">
        <f>SUMIFS(DataRegularSeason20242025!$AA$3:$AA$1315,DataRegularSeason20242025!$B$3:$B$1315, "&lt;=" &amp; $A141, DataRegularSeason20242025!$D$3:$D$1315, AA$1)+SUMIFS(DataRegularSeason20242025!$AB$3:$AB$1315,DataRegularSeason20242025!$B$3:$B$1315, "&lt;=" &amp; $A141, DataRegularSeason20242025!$E$3:$E$1315, AA$1)</f>
        <v>36</v>
      </c>
      <c r="AB141" s="2">
        <f>SUMIFS(DataRegularSeason20242025!$AA$3:$AA$1315,DataRegularSeason20242025!$B$3:$B$1315, "&lt;=" &amp; $A141, DataRegularSeason20242025!$D$3:$D$1315, AB$1)+SUMIFS(DataRegularSeason20242025!$AB$3:$AB$1315,DataRegularSeason20242025!$B$3:$B$1315, "&lt;=" &amp; $A141, DataRegularSeason20242025!$E$3:$E$1315, AB$1)</f>
        <v>40</v>
      </c>
      <c r="AC141" s="2">
        <f>SUMIFS(DataRegularSeason20242025!$AA$3:$AA$1315,DataRegularSeason20242025!$B$3:$B$1315, "&lt;=" &amp; $A141, DataRegularSeason20242025!$D$3:$D$1315, AC$1)+SUMIFS(DataRegularSeason20242025!$AB$3:$AB$1315,DataRegularSeason20242025!$B$3:$B$1315, "&lt;=" &amp; $A141, DataRegularSeason20242025!$E$3:$E$1315, AC$1)</f>
        <v>33</v>
      </c>
      <c r="AD141" s="2">
        <f>SUMIFS(DataRegularSeason20242025!$AA$3:$AA$1315,DataRegularSeason20242025!$B$3:$B$1315, "&lt;=" &amp; $A141, DataRegularSeason20242025!$D$3:$D$1315, AD$1)+SUMIFS(DataRegularSeason20242025!$AB$3:$AB$1315,DataRegularSeason20242025!$B$3:$B$1315, "&lt;=" &amp; $A141, DataRegularSeason20242025!$E$3:$E$1315, AD$1)</f>
        <v>37</v>
      </c>
      <c r="AE141" s="2">
        <f>SUMIFS(DataRegularSeason20242025!$AA$3:$AA$1315,DataRegularSeason20242025!$B$3:$B$1315, "&lt;=" &amp; $A141, DataRegularSeason20242025!$D$3:$D$1315, AE$1)+SUMIFS(DataRegularSeason20242025!$AB$3:$AB$1315,DataRegularSeason20242025!$B$3:$B$1315, "&lt;=" &amp; $A141, DataRegularSeason20242025!$E$3:$E$1315, AE$1)</f>
        <v>43</v>
      </c>
      <c r="AF141" s="2">
        <f>SUMIFS(DataRegularSeason20242025!$AA$3:$AA$1315,DataRegularSeason20242025!$B$3:$B$1315, "&lt;=" &amp; $A141, DataRegularSeason20242025!$D$3:$D$1315, AF$1)+SUMIFS(DataRegularSeason20242025!$AB$3:$AB$1315,DataRegularSeason20242025!$B$3:$B$1315, "&lt;=" &amp; $A141, DataRegularSeason20242025!$E$3:$E$1315, AF$1)</f>
        <v>45</v>
      </c>
      <c r="AG141" s="2">
        <f>SUMIFS(DataRegularSeason20242025!$AA$3:$AA$1315,DataRegularSeason20242025!$B$3:$B$1315, "&lt;=" &amp; $A141, DataRegularSeason20242025!$D$3:$D$1315, AG$1)+SUMIFS(DataRegularSeason20242025!$AB$3:$AB$1315,DataRegularSeason20242025!$B$3:$B$1315, "&lt;=" &amp; $A141, DataRegularSeason20242025!$E$3:$E$1315, AG$1)</f>
        <v>44</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26</v>
      </c>
      <c r="C142" s="2">
        <f>SUMIFS(DataRegularSeason20242025!$AA$3:$AA$1315,DataRegularSeason20242025!$B$3:$B$1315, "&lt;=" &amp; $A142, DataRegularSeason20242025!$D$3:$D$1315, C$1)+SUMIFS(DataRegularSeason20242025!$AB$3:$AB$1315,DataRegularSeason20242025!$B$3:$B$1315, "&lt;=" &amp; $A142, DataRegularSeason20242025!$E$3:$E$1315, C$1)</f>
        <v>35</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41</v>
      </c>
      <c r="F142" s="2">
        <f>SUMIFS(DataRegularSeason20242025!$AA$3:$AA$1315,DataRegularSeason20242025!$B$3:$B$1315, "&lt;=" &amp; $A142, DataRegularSeason20242025!$D$3:$D$1315, F$1)+SUMIFS(DataRegularSeason20242025!$AB$3:$AB$1315,DataRegularSeason20242025!$B$3:$B$1315, "&lt;=" &amp; $A142, DataRegularSeason20242025!$E$3:$E$1315, F$1)</f>
        <v>29</v>
      </c>
      <c r="G142" s="2">
        <f>SUMIFS(DataRegularSeason20242025!$AA$3:$AA$1315,DataRegularSeason20242025!$B$3:$B$1315, "&lt;=" &amp; $A142, DataRegularSeason20242025!$D$3:$D$1315, G$1)+SUMIFS(DataRegularSeason20242025!$AB$3:$AB$1315,DataRegularSeason20242025!$B$3:$B$1315, "&lt;=" &amp; $A142, DataRegularSeason20242025!$E$3:$E$1315, G$1)</f>
        <v>35</v>
      </c>
      <c r="H142" s="2">
        <f>SUMIFS(DataRegularSeason20242025!$AA$3:$AA$1315,DataRegularSeason20242025!$B$3:$B$1315, "&lt;=" &amp; $A142, DataRegularSeason20242025!$D$3:$D$1315, H$1)+SUMIFS(DataRegularSeason20242025!$AB$3:$AB$1315,DataRegularSeason20242025!$B$3:$B$1315, "&lt;=" &amp; $A142, DataRegularSeason20242025!$E$3:$E$1315, H$1)</f>
        <v>22</v>
      </c>
      <c r="I142" s="2">
        <f>SUMIFS(DataRegularSeason20242025!$AA$3:$AA$1315,DataRegularSeason20242025!$B$3:$B$1315, "&lt;=" &amp; $A142, DataRegularSeason20242025!$D$3:$D$1315, I$1)+SUMIFS(DataRegularSeason20242025!$AB$3:$AB$1315,DataRegularSeason20242025!$B$3:$B$1315, "&lt;=" &amp; $A142, DataRegularSeason20242025!$E$3:$E$1315, I$1)</f>
        <v>36</v>
      </c>
      <c r="J142" s="2">
        <f>SUMIFS(DataRegularSeason20242025!$AA$3:$AA$1315,DataRegularSeason20242025!$B$3:$B$1315, "&lt;=" &amp; $A142, DataRegularSeason20242025!$D$3:$D$1315, J$1)+SUMIFS(DataRegularSeason20242025!$AB$3:$AB$1315,DataRegularSeason20242025!$B$3:$B$1315, "&lt;=" &amp; $A142, DataRegularSeason20242025!$E$3:$E$1315, J$1)</f>
        <v>38</v>
      </c>
      <c r="K142" s="2">
        <f>SUMIFS(DataRegularSeason20242025!$AA$3:$AA$1315,DataRegularSeason20242025!$B$3:$B$1315, "&lt;=" &amp; $A142, DataRegularSeason20242025!$D$3:$D$1315, K$1)+SUMIFS(DataRegularSeason20242025!$AB$3:$AB$1315,DataRegularSeason20242025!$B$3:$B$1315, "&lt;=" &amp; $A142, DataRegularSeason20242025!$E$3:$E$1315, K$1)</f>
        <v>28</v>
      </c>
      <c r="L142" s="2">
        <f>SUMIFS(DataRegularSeason20242025!$AA$3:$AA$1315,DataRegularSeason20242025!$B$3:$B$1315, "&lt;=" &amp; $A142, DataRegularSeason20242025!$D$3:$D$1315, L$1)+SUMIFS(DataRegularSeason20242025!$AB$3:$AB$1315,DataRegularSeason20242025!$B$3:$B$1315, "&lt;=" &amp; $A142, DataRegularSeason20242025!$E$3:$E$1315, L$1)</f>
        <v>38</v>
      </c>
      <c r="M142" s="2">
        <f>SUMIFS(DataRegularSeason20242025!$AA$3:$AA$1315,DataRegularSeason20242025!$B$3:$B$1315, "&lt;=" &amp; $A142, DataRegularSeason20242025!$D$3:$D$1315, M$1)+SUMIFS(DataRegularSeason20242025!$AB$3:$AB$1315,DataRegularSeason20242025!$B$3:$B$1315, "&lt;=" &amp; $A142, DataRegularSeason20242025!$E$3:$E$1315, M$1)</f>
        <v>40</v>
      </c>
      <c r="N142" s="2">
        <f>SUMIFS(DataRegularSeason20242025!$AA$3:$AA$1315,DataRegularSeason20242025!$B$3:$B$1315, "&lt;=" &amp; $A142, DataRegularSeason20242025!$D$3:$D$1315, N$1)+SUMIFS(DataRegularSeason20242025!$AB$3:$AB$1315,DataRegularSeason20242025!$B$3:$B$1315, "&lt;=" &amp; $A142, DataRegularSeason20242025!$E$3:$E$1315, N$1)</f>
        <v>40</v>
      </c>
      <c r="O142" s="2">
        <f>SUMIFS(DataRegularSeason20242025!$AA$3:$AA$1315,DataRegularSeason20242025!$B$3:$B$1315, "&lt;=" &amp; $A142, DataRegularSeason20242025!$D$3:$D$1315, O$1)+SUMIFS(DataRegularSeason20242025!$AB$3:$AB$1315,DataRegularSeason20242025!$B$3:$B$1315, "&lt;=" &amp; $A142, DataRegularSeason20242025!$E$3:$E$1315, O$1)</f>
        <v>44</v>
      </c>
      <c r="P142" s="2">
        <f>SUMIFS(DataRegularSeason20242025!$AA$3:$AA$1315,DataRegularSeason20242025!$B$3:$B$1315, "&lt;=" &amp; $A142, DataRegularSeason20242025!$D$3:$D$1315, P$1)+SUMIFS(DataRegularSeason20242025!$AB$3:$AB$1315,DataRegularSeason20242025!$B$3:$B$1315, "&lt;=" &amp; $A142, DataRegularSeason20242025!$E$3:$E$1315, P$1)</f>
        <v>27</v>
      </c>
      <c r="Q142" s="2">
        <f>SUMIFS(DataRegularSeason20242025!$AA$3:$AA$1315,DataRegularSeason20242025!$B$3:$B$1315, "&lt;=" &amp; $A142, DataRegularSeason20242025!$D$3:$D$1315, Q$1)+SUMIFS(DataRegularSeason20242025!$AB$3:$AB$1315,DataRegularSeason20242025!$B$3:$B$1315, "&lt;=" &amp; $A142, DataRegularSeason20242025!$E$3:$E$1315, Q$1)</f>
        <v>45</v>
      </c>
      <c r="R142" s="2">
        <f>SUMIFS(DataRegularSeason20242025!$AA$3:$AA$1315,DataRegularSeason20242025!$B$3:$B$1315, "&lt;=" &amp; $A142, DataRegularSeason20242025!$D$3:$D$1315, R$1)+SUMIFS(DataRegularSeason20242025!$AB$3:$AB$1315,DataRegularSeason20242025!$B$3:$B$1315, "&lt;=" &amp; $A142, DataRegularSeason20242025!$E$3:$E$1315, R$1)</f>
        <v>22</v>
      </c>
      <c r="S142" s="2">
        <f>SUMIFS(DataRegularSeason20242025!$AA$3:$AA$1315,DataRegularSeason20242025!$B$3:$B$1315, "&lt;=" &amp; $A142, DataRegularSeason20242025!$D$3:$D$1315, S$1)+SUMIFS(DataRegularSeason20242025!$AB$3:$AB$1315,DataRegularSeason20242025!$B$3:$B$1315, "&lt;=" &amp; $A142, DataRegularSeason20242025!$E$3:$E$1315, S$1)</f>
        <v>31</v>
      </c>
      <c r="T142" s="2">
        <f>SUMIFS(DataRegularSeason20242025!$AA$3:$AA$1315,DataRegularSeason20242025!$B$3:$B$1315, "&lt;=" &amp; $A142, DataRegularSeason20242025!$D$3:$D$1315, T$1)+SUMIFS(DataRegularSeason20242025!$AB$3:$AB$1315,DataRegularSeason20242025!$B$3:$B$1315, "&lt;=" &amp; $A142, DataRegularSeason20242025!$E$3:$E$1315, T$1)</f>
        <v>31</v>
      </c>
      <c r="U142" s="2">
        <f>SUMIFS(DataRegularSeason20242025!$AA$3:$AA$1315,DataRegularSeason20242025!$B$3:$B$1315, "&lt;=" &amp; $A142, DataRegularSeason20242025!$D$3:$D$1315, U$1)+SUMIFS(DataRegularSeason20242025!$AB$3:$AB$1315,DataRegularSeason20242025!$B$3:$B$1315, "&lt;=" &amp; $A142, DataRegularSeason20242025!$E$3:$E$1315, U$1)</f>
        <v>34</v>
      </c>
      <c r="V142" s="2">
        <f>SUMIFS(DataRegularSeason20242025!$AA$3:$AA$1315,DataRegularSeason20242025!$B$3:$B$1315, "&lt;=" &amp; $A142, DataRegularSeason20242025!$D$3:$D$1315, V$1)+SUMIFS(DataRegularSeason20242025!$AB$3:$AB$1315,DataRegularSeason20242025!$B$3:$B$1315, "&lt;=" &amp; $A142, DataRegularSeason20242025!$E$3:$E$1315, V$1)</f>
        <v>32</v>
      </c>
      <c r="W142" s="2">
        <f>SUMIFS(DataRegularSeason20242025!$AA$3:$AA$1315,DataRegularSeason20242025!$B$3:$B$1315, "&lt;=" &amp; $A142, DataRegularSeason20242025!$D$3:$D$1315, W$1)+SUMIFS(DataRegularSeason20242025!$AB$3:$AB$1315,DataRegularSeason20242025!$B$3:$B$1315, "&lt;=" &amp; $A142, DataRegularSeason20242025!$E$3:$E$1315, W$1)</f>
        <v>33</v>
      </c>
      <c r="X142" s="2">
        <f>SUMIFS(DataRegularSeason20242025!$AA$3:$AA$1315,DataRegularSeason20242025!$B$3:$B$1315, "&lt;=" &amp; $A142, DataRegularSeason20242025!$D$3:$D$1315, X$1)+SUMIFS(DataRegularSeason20242025!$AB$3:$AB$1315,DataRegularSeason20242025!$B$3:$B$1315, "&lt;=" &amp; $A142, DataRegularSeason20242025!$E$3:$E$1315, X$1)</f>
        <v>32</v>
      </c>
      <c r="Y142" s="2">
        <f>SUMIFS(DataRegularSeason20242025!$AA$3:$AA$1315,DataRegularSeason20242025!$B$3:$B$1315, "&lt;=" &amp; $A142, DataRegularSeason20242025!$D$3:$D$1315, Y$1)+SUMIFS(DataRegularSeason20242025!$AB$3:$AB$1315,DataRegularSeason20242025!$B$3:$B$1315, "&lt;=" &amp; $A142, DataRegularSeason20242025!$E$3:$E$1315, Y$1)</f>
        <v>27</v>
      </c>
      <c r="Z142" s="2">
        <f>SUMIFS(DataRegularSeason20242025!$AA$3:$AA$1315,DataRegularSeason20242025!$B$3:$B$1315, "&lt;=" &amp; $A142, DataRegularSeason20242025!$D$3:$D$1315, Z$1)+SUMIFS(DataRegularSeason20242025!$AB$3:$AB$1315,DataRegularSeason20242025!$B$3:$B$1315, "&lt;=" &amp; $A142, DataRegularSeason20242025!$E$3:$E$1315, Z$1)</f>
        <v>33</v>
      </c>
      <c r="AA142" s="2">
        <f>SUMIFS(DataRegularSeason20242025!$AA$3:$AA$1315,DataRegularSeason20242025!$B$3:$B$1315, "&lt;=" &amp; $A142, DataRegularSeason20242025!$D$3:$D$1315, AA$1)+SUMIFS(DataRegularSeason20242025!$AB$3:$AB$1315,DataRegularSeason20242025!$B$3:$B$1315, "&lt;=" &amp; $A142, DataRegularSeason20242025!$E$3:$E$1315, AA$1)</f>
        <v>36</v>
      </c>
      <c r="AB142" s="2">
        <f>SUMIFS(DataRegularSeason20242025!$AA$3:$AA$1315,DataRegularSeason20242025!$B$3:$B$1315, "&lt;=" &amp; $A142, DataRegularSeason20242025!$D$3:$D$1315, AB$1)+SUMIFS(DataRegularSeason20242025!$AB$3:$AB$1315,DataRegularSeason20242025!$B$3:$B$1315, "&lt;=" &amp; $A142, DataRegularSeason20242025!$E$3:$E$1315, AB$1)</f>
        <v>40</v>
      </c>
      <c r="AC142" s="2">
        <f>SUMIFS(DataRegularSeason20242025!$AA$3:$AA$1315,DataRegularSeason20242025!$B$3:$B$1315, "&lt;=" &amp; $A142, DataRegularSeason20242025!$D$3:$D$1315, AC$1)+SUMIFS(DataRegularSeason20242025!$AB$3:$AB$1315,DataRegularSeason20242025!$B$3:$B$1315, "&lt;=" &amp; $A142, DataRegularSeason20242025!$E$3:$E$1315, AC$1)</f>
        <v>33</v>
      </c>
      <c r="AD142" s="2">
        <f>SUMIFS(DataRegularSeason20242025!$AA$3:$AA$1315,DataRegularSeason20242025!$B$3:$B$1315, "&lt;=" &amp; $A142, DataRegularSeason20242025!$D$3:$D$1315, AD$1)+SUMIFS(DataRegularSeason20242025!$AB$3:$AB$1315,DataRegularSeason20242025!$B$3:$B$1315, "&lt;=" &amp; $A142, DataRegularSeason20242025!$E$3:$E$1315, AD$1)</f>
        <v>37</v>
      </c>
      <c r="AE142" s="2">
        <f>SUMIFS(DataRegularSeason20242025!$AA$3:$AA$1315,DataRegularSeason20242025!$B$3:$B$1315, "&lt;=" &amp; $A142, DataRegularSeason20242025!$D$3:$D$1315, AE$1)+SUMIFS(DataRegularSeason20242025!$AB$3:$AB$1315,DataRegularSeason20242025!$B$3:$B$1315, "&lt;=" &amp; $A142, DataRegularSeason20242025!$E$3:$E$1315, AE$1)</f>
        <v>43</v>
      </c>
      <c r="AF142" s="2">
        <f>SUMIFS(DataRegularSeason20242025!$AA$3:$AA$1315,DataRegularSeason20242025!$B$3:$B$1315, "&lt;=" &amp; $A142, DataRegularSeason20242025!$D$3:$D$1315, AF$1)+SUMIFS(DataRegularSeason20242025!$AB$3:$AB$1315,DataRegularSeason20242025!$B$3:$B$1315, "&lt;=" &amp; $A142, DataRegularSeason20242025!$E$3:$E$1315, AF$1)</f>
        <v>45</v>
      </c>
      <c r="AG142" s="2">
        <f>SUMIFS(DataRegularSeason20242025!$AA$3:$AA$1315,DataRegularSeason20242025!$B$3:$B$1315, "&lt;=" &amp; $A142, DataRegularSeason20242025!$D$3:$D$1315, AG$1)+SUMIFS(DataRegularSeason20242025!$AB$3:$AB$1315,DataRegularSeason20242025!$B$3:$B$1315, "&lt;=" &amp; $A142, DataRegularSeason20242025!$E$3:$E$1315, AG$1)</f>
        <v>44</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26</v>
      </c>
      <c r="C143" s="2">
        <f>SUMIFS(DataRegularSeason20242025!$AA$3:$AA$1315,DataRegularSeason20242025!$B$3:$B$1315, "&lt;=" &amp; $A143, DataRegularSeason20242025!$D$3:$D$1315, C$1)+SUMIFS(DataRegularSeason20242025!$AB$3:$AB$1315,DataRegularSeason20242025!$B$3:$B$1315, "&lt;=" &amp; $A143, DataRegularSeason20242025!$E$3:$E$1315, C$1)</f>
        <v>35</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41</v>
      </c>
      <c r="F143" s="2">
        <f>SUMIFS(DataRegularSeason20242025!$AA$3:$AA$1315,DataRegularSeason20242025!$B$3:$B$1315, "&lt;=" &amp; $A143, DataRegularSeason20242025!$D$3:$D$1315, F$1)+SUMIFS(DataRegularSeason20242025!$AB$3:$AB$1315,DataRegularSeason20242025!$B$3:$B$1315, "&lt;=" &amp; $A143, DataRegularSeason20242025!$E$3:$E$1315, F$1)</f>
        <v>29</v>
      </c>
      <c r="G143" s="2">
        <f>SUMIFS(DataRegularSeason20242025!$AA$3:$AA$1315,DataRegularSeason20242025!$B$3:$B$1315, "&lt;=" &amp; $A143, DataRegularSeason20242025!$D$3:$D$1315, G$1)+SUMIFS(DataRegularSeason20242025!$AB$3:$AB$1315,DataRegularSeason20242025!$B$3:$B$1315, "&lt;=" &amp; $A143, DataRegularSeason20242025!$E$3:$E$1315, G$1)</f>
        <v>35</v>
      </c>
      <c r="H143" s="2">
        <f>SUMIFS(DataRegularSeason20242025!$AA$3:$AA$1315,DataRegularSeason20242025!$B$3:$B$1315, "&lt;=" &amp; $A143, DataRegularSeason20242025!$D$3:$D$1315, H$1)+SUMIFS(DataRegularSeason20242025!$AB$3:$AB$1315,DataRegularSeason20242025!$B$3:$B$1315, "&lt;=" &amp; $A143, DataRegularSeason20242025!$E$3:$E$1315, H$1)</f>
        <v>22</v>
      </c>
      <c r="I143" s="2">
        <f>SUMIFS(DataRegularSeason20242025!$AA$3:$AA$1315,DataRegularSeason20242025!$B$3:$B$1315, "&lt;=" &amp; $A143, DataRegularSeason20242025!$D$3:$D$1315, I$1)+SUMIFS(DataRegularSeason20242025!$AB$3:$AB$1315,DataRegularSeason20242025!$B$3:$B$1315, "&lt;=" &amp; $A143, DataRegularSeason20242025!$E$3:$E$1315, I$1)</f>
        <v>36</v>
      </c>
      <c r="J143" s="2">
        <f>SUMIFS(DataRegularSeason20242025!$AA$3:$AA$1315,DataRegularSeason20242025!$B$3:$B$1315, "&lt;=" &amp; $A143, DataRegularSeason20242025!$D$3:$D$1315, J$1)+SUMIFS(DataRegularSeason20242025!$AB$3:$AB$1315,DataRegularSeason20242025!$B$3:$B$1315, "&lt;=" &amp; $A143, DataRegularSeason20242025!$E$3:$E$1315, J$1)</f>
        <v>38</v>
      </c>
      <c r="K143" s="2">
        <f>SUMIFS(DataRegularSeason20242025!$AA$3:$AA$1315,DataRegularSeason20242025!$B$3:$B$1315, "&lt;=" &amp; $A143, DataRegularSeason20242025!$D$3:$D$1315, K$1)+SUMIFS(DataRegularSeason20242025!$AB$3:$AB$1315,DataRegularSeason20242025!$B$3:$B$1315, "&lt;=" &amp; $A143, DataRegularSeason20242025!$E$3:$E$1315, K$1)</f>
        <v>28</v>
      </c>
      <c r="L143" s="2">
        <f>SUMIFS(DataRegularSeason20242025!$AA$3:$AA$1315,DataRegularSeason20242025!$B$3:$B$1315, "&lt;=" &amp; $A143, DataRegularSeason20242025!$D$3:$D$1315, L$1)+SUMIFS(DataRegularSeason20242025!$AB$3:$AB$1315,DataRegularSeason20242025!$B$3:$B$1315, "&lt;=" &amp; $A143, DataRegularSeason20242025!$E$3:$E$1315, L$1)</f>
        <v>38</v>
      </c>
      <c r="M143" s="2">
        <f>SUMIFS(DataRegularSeason20242025!$AA$3:$AA$1315,DataRegularSeason20242025!$B$3:$B$1315, "&lt;=" &amp; $A143, DataRegularSeason20242025!$D$3:$D$1315, M$1)+SUMIFS(DataRegularSeason20242025!$AB$3:$AB$1315,DataRegularSeason20242025!$B$3:$B$1315, "&lt;=" &amp; $A143, DataRegularSeason20242025!$E$3:$E$1315, M$1)</f>
        <v>40</v>
      </c>
      <c r="N143" s="2">
        <f>SUMIFS(DataRegularSeason20242025!$AA$3:$AA$1315,DataRegularSeason20242025!$B$3:$B$1315, "&lt;=" &amp; $A143, DataRegularSeason20242025!$D$3:$D$1315, N$1)+SUMIFS(DataRegularSeason20242025!$AB$3:$AB$1315,DataRegularSeason20242025!$B$3:$B$1315, "&lt;=" &amp; $A143, DataRegularSeason20242025!$E$3:$E$1315, N$1)</f>
        <v>40</v>
      </c>
      <c r="O143" s="2">
        <f>SUMIFS(DataRegularSeason20242025!$AA$3:$AA$1315,DataRegularSeason20242025!$B$3:$B$1315, "&lt;=" &amp; $A143, DataRegularSeason20242025!$D$3:$D$1315, O$1)+SUMIFS(DataRegularSeason20242025!$AB$3:$AB$1315,DataRegularSeason20242025!$B$3:$B$1315, "&lt;=" &amp; $A143, DataRegularSeason20242025!$E$3:$E$1315, O$1)</f>
        <v>44</v>
      </c>
      <c r="P143" s="2">
        <f>SUMIFS(DataRegularSeason20242025!$AA$3:$AA$1315,DataRegularSeason20242025!$B$3:$B$1315, "&lt;=" &amp; $A143, DataRegularSeason20242025!$D$3:$D$1315, P$1)+SUMIFS(DataRegularSeason20242025!$AB$3:$AB$1315,DataRegularSeason20242025!$B$3:$B$1315, "&lt;=" &amp; $A143, DataRegularSeason20242025!$E$3:$E$1315, P$1)</f>
        <v>27</v>
      </c>
      <c r="Q143" s="2">
        <f>SUMIFS(DataRegularSeason20242025!$AA$3:$AA$1315,DataRegularSeason20242025!$B$3:$B$1315, "&lt;=" &amp; $A143, DataRegularSeason20242025!$D$3:$D$1315, Q$1)+SUMIFS(DataRegularSeason20242025!$AB$3:$AB$1315,DataRegularSeason20242025!$B$3:$B$1315, "&lt;=" &amp; $A143, DataRegularSeason20242025!$E$3:$E$1315, Q$1)</f>
        <v>45</v>
      </c>
      <c r="R143" s="2">
        <f>SUMIFS(DataRegularSeason20242025!$AA$3:$AA$1315,DataRegularSeason20242025!$B$3:$B$1315, "&lt;=" &amp; $A143, DataRegularSeason20242025!$D$3:$D$1315, R$1)+SUMIFS(DataRegularSeason20242025!$AB$3:$AB$1315,DataRegularSeason20242025!$B$3:$B$1315, "&lt;=" &amp; $A143, DataRegularSeason20242025!$E$3:$E$1315, R$1)</f>
        <v>22</v>
      </c>
      <c r="S143" s="2">
        <f>SUMIFS(DataRegularSeason20242025!$AA$3:$AA$1315,DataRegularSeason20242025!$B$3:$B$1315, "&lt;=" &amp; $A143, DataRegularSeason20242025!$D$3:$D$1315, S$1)+SUMIFS(DataRegularSeason20242025!$AB$3:$AB$1315,DataRegularSeason20242025!$B$3:$B$1315, "&lt;=" &amp; $A143, DataRegularSeason20242025!$E$3:$E$1315, S$1)</f>
        <v>31</v>
      </c>
      <c r="T143" s="2">
        <f>SUMIFS(DataRegularSeason20242025!$AA$3:$AA$1315,DataRegularSeason20242025!$B$3:$B$1315, "&lt;=" &amp; $A143, DataRegularSeason20242025!$D$3:$D$1315, T$1)+SUMIFS(DataRegularSeason20242025!$AB$3:$AB$1315,DataRegularSeason20242025!$B$3:$B$1315, "&lt;=" &amp; $A143, DataRegularSeason20242025!$E$3:$E$1315, T$1)</f>
        <v>31</v>
      </c>
      <c r="U143" s="2">
        <f>SUMIFS(DataRegularSeason20242025!$AA$3:$AA$1315,DataRegularSeason20242025!$B$3:$B$1315, "&lt;=" &amp; $A143, DataRegularSeason20242025!$D$3:$D$1315, U$1)+SUMIFS(DataRegularSeason20242025!$AB$3:$AB$1315,DataRegularSeason20242025!$B$3:$B$1315, "&lt;=" &amp; $A143, DataRegularSeason20242025!$E$3:$E$1315, U$1)</f>
        <v>34</v>
      </c>
      <c r="V143" s="2">
        <f>SUMIFS(DataRegularSeason20242025!$AA$3:$AA$1315,DataRegularSeason20242025!$B$3:$B$1315, "&lt;=" &amp; $A143, DataRegularSeason20242025!$D$3:$D$1315, V$1)+SUMIFS(DataRegularSeason20242025!$AB$3:$AB$1315,DataRegularSeason20242025!$B$3:$B$1315, "&lt;=" &amp; $A143, DataRegularSeason20242025!$E$3:$E$1315, V$1)</f>
        <v>32</v>
      </c>
      <c r="W143" s="2">
        <f>SUMIFS(DataRegularSeason20242025!$AA$3:$AA$1315,DataRegularSeason20242025!$B$3:$B$1315, "&lt;=" &amp; $A143, DataRegularSeason20242025!$D$3:$D$1315, W$1)+SUMIFS(DataRegularSeason20242025!$AB$3:$AB$1315,DataRegularSeason20242025!$B$3:$B$1315, "&lt;=" &amp; $A143, DataRegularSeason20242025!$E$3:$E$1315, W$1)</f>
        <v>33</v>
      </c>
      <c r="X143" s="2">
        <f>SUMIFS(DataRegularSeason20242025!$AA$3:$AA$1315,DataRegularSeason20242025!$B$3:$B$1315, "&lt;=" &amp; $A143, DataRegularSeason20242025!$D$3:$D$1315, X$1)+SUMIFS(DataRegularSeason20242025!$AB$3:$AB$1315,DataRegularSeason20242025!$B$3:$B$1315, "&lt;=" &amp; $A143, DataRegularSeason20242025!$E$3:$E$1315, X$1)</f>
        <v>32</v>
      </c>
      <c r="Y143" s="2">
        <f>SUMIFS(DataRegularSeason20242025!$AA$3:$AA$1315,DataRegularSeason20242025!$B$3:$B$1315, "&lt;=" &amp; $A143, DataRegularSeason20242025!$D$3:$D$1315, Y$1)+SUMIFS(DataRegularSeason20242025!$AB$3:$AB$1315,DataRegularSeason20242025!$B$3:$B$1315, "&lt;=" &amp; $A143, DataRegularSeason20242025!$E$3:$E$1315, Y$1)</f>
        <v>27</v>
      </c>
      <c r="Z143" s="2">
        <f>SUMIFS(DataRegularSeason20242025!$AA$3:$AA$1315,DataRegularSeason20242025!$B$3:$B$1315, "&lt;=" &amp; $A143, DataRegularSeason20242025!$D$3:$D$1315, Z$1)+SUMIFS(DataRegularSeason20242025!$AB$3:$AB$1315,DataRegularSeason20242025!$B$3:$B$1315, "&lt;=" &amp; $A143, DataRegularSeason20242025!$E$3:$E$1315, Z$1)</f>
        <v>33</v>
      </c>
      <c r="AA143" s="2">
        <f>SUMIFS(DataRegularSeason20242025!$AA$3:$AA$1315,DataRegularSeason20242025!$B$3:$B$1315, "&lt;=" &amp; $A143, DataRegularSeason20242025!$D$3:$D$1315, AA$1)+SUMIFS(DataRegularSeason20242025!$AB$3:$AB$1315,DataRegularSeason20242025!$B$3:$B$1315, "&lt;=" &amp; $A143, DataRegularSeason20242025!$E$3:$E$1315, AA$1)</f>
        <v>36</v>
      </c>
      <c r="AB143" s="2">
        <f>SUMIFS(DataRegularSeason20242025!$AA$3:$AA$1315,DataRegularSeason20242025!$B$3:$B$1315, "&lt;=" &amp; $A143, DataRegularSeason20242025!$D$3:$D$1315, AB$1)+SUMIFS(DataRegularSeason20242025!$AB$3:$AB$1315,DataRegularSeason20242025!$B$3:$B$1315, "&lt;=" &amp; $A143, DataRegularSeason20242025!$E$3:$E$1315, AB$1)</f>
        <v>40</v>
      </c>
      <c r="AC143" s="2">
        <f>SUMIFS(DataRegularSeason20242025!$AA$3:$AA$1315,DataRegularSeason20242025!$B$3:$B$1315, "&lt;=" &amp; $A143, DataRegularSeason20242025!$D$3:$D$1315, AC$1)+SUMIFS(DataRegularSeason20242025!$AB$3:$AB$1315,DataRegularSeason20242025!$B$3:$B$1315, "&lt;=" &amp; $A143, DataRegularSeason20242025!$E$3:$E$1315, AC$1)</f>
        <v>33</v>
      </c>
      <c r="AD143" s="2">
        <f>SUMIFS(DataRegularSeason20242025!$AA$3:$AA$1315,DataRegularSeason20242025!$B$3:$B$1315, "&lt;=" &amp; $A143, DataRegularSeason20242025!$D$3:$D$1315, AD$1)+SUMIFS(DataRegularSeason20242025!$AB$3:$AB$1315,DataRegularSeason20242025!$B$3:$B$1315, "&lt;=" &amp; $A143, DataRegularSeason20242025!$E$3:$E$1315, AD$1)</f>
        <v>37</v>
      </c>
      <c r="AE143" s="2">
        <f>SUMIFS(DataRegularSeason20242025!$AA$3:$AA$1315,DataRegularSeason20242025!$B$3:$B$1315, "&lt;=" &amp; $A143, DataRegularSeason20242025!$D$3:$D$1315, AE$1)+SUMIFS(DataRegularSeason20242025!$AB$3:$AB$1315,DataRegularSeason20242025!$B$3:$B$1315, "&lt;=" &amp; $A143, DataRegularSeason20242025!$E$3:$E$1315, AE$1)</f>
        <v>43</v>
      </c>
      <c r="AF143" s="2">
        <f>SUMIFS(DataRegularSeason20242025!$AA$3:$AA$1315,DataRegularSeason20242025!$B$3:$B$1315, "&lt;=" &amp; $A143, DataRegularSeason20242025!$D$3:$D$1315, AF$1)+SUMIFS(DataRegularSeason20242025!$AB$3:$AB$1315,DataRegularSeason20242025!$B$3:$B$1315, "&lt;=" &amp; $A143, DataRegularSeason20242025!$E$3:$E$1315, AF$1)</f>
        <v>45</v>
      </c>
      <c r="AG143" s="2">
        <f>SUMIFS(DataRegularSeason20242025!$AA$3:$AA$1315,DataRegularSeason20242025!$B$3:$B$1315, "&lt;=" &amp; $A143, DataRegularSeason20242025!$D$3:$D$1315, AG$1)+SUMIFS(DataRegularSeason20242025!$AB$3:$AB$1315,DataRegularSeason20242025!$B$3:$B$1315, "&lt;=" &amp; $A143, DataRegularSeason20242025!$E$3:$E$1315, AG$1)</f>
        <v>44</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26</v>
      </c>
      <c r="C144" s="2">
        <f>SUMIFS(DataRegularSeason20242025!$AA$3:$AA$1315,DataRegularSeason20242025!$B$3:$B$1315, "&lt;=" &amp; $A144, DataRegularSeason20242025!$D$3:$D$1315, C$1)+SUMIFS(DataRegularSeason20242025!$AB$3:$AB$1315,DataRegularSeason20242025!$B$3:$B$1315, "&lt;=" &amp; $A144, DataRegularSeason20242025!$E$3:$E$1315, C$1)</f>
        <v>35</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41</v>
      </c>
      <c r="F144" s="2">
        <f>SUMIFS(DataRegularSeason20242025!$AA$3:$AA$1315,DataRegularSeason20242025!$B$3:$B$1315, "&lt;=" &amp; $A144, DataRegularSeason20242025!$D$3:$D$1315, F$1)+SUMIFS(DataRegularSeason20242025!$AB$3:$AB$1315,DataRegularSeason20242025!$B$3:$B$1315, "&lt;=" &amp; $A144, DataRegularSeason20242025!$E$3:$E$1315, F$1)</f>
        <v>29</v>
      </c>
      <c r="G144" s="2">
        <f>SUMIFS(DataRegularSeason20242025!$AA$3:$AA$1315,DataRegularSeason20242025!$B$3:$B$1315, "&lt;=" &amp; $A144, DataRegularSeason20242025!$D$3:$D$1315, G$1)+SUMIFS(DataRegularSeason20242025!$AB$3:$AB$1315,DataRegularSeason20242025!$B$3:$B$1315, "&lt;=" &amp; $A144, DataRegularSeason20242025!$E$3:$E$1315, G$1)</f>
        <v>35</v>
      </c>
      <c r="H144" s="2">
        <f>SUMIFS(DataRegularSeason20242025!$AA$3:$AA$1315,DataRegularSeason20242025!$B$3:$B$1315, "&lt;=" &amp; $A144, DataRegularSeason20242025!$D$3:$D$1315, H$1)+SUMIFS(DataRegularSeason20242025!$AB$3:$AB$1315,DataRegularSeason20242025!$B$3:$B$1315, "&lt;=" &amp; $A144, DataRegularSeason20242025!$E$3:$E$1315, H$1)</f>
        <v>22</v>
      </c>
      <c r="I144" s="2">
        <f>SUMIFS(DataRegularSeason20242025!$AA$3:$AA$1315,DataRegularSeason20242025!$B$3:$B$1315, "&lt;=" &amp; $A144, DataRegularSeason20242025!$D$3:$D$1315, I$1)+SUMIFS(DataRegularSeason20242025!$AB$3:$AB$1315,DataRegularSeason20242025!$B$3:$B$1315, "&lt;=" &amp; $A144, DataRegularSeason20242025!$E$3:$E$1315, I$1)</f>
        <v>36</v>
      </c>
      <c r="J144" s="2">
        <f>SUMIFS(DataRegularSeason20242025!$AA$3:$AA$1315,DataRegularSeason20242025!$B$3:$B$1315, "&lt;=" &amp; $A144, DataRegularSeason20242025!$D$3:$D$1315, J$1)+SUMIFS(DataRegularSeason20242025!$AB$3:$AB$1315,DataRegularSeason20242025!$B$3:$B$1315, "&lt;=" &amp; $A144, DataRegularSeason20242025!$E$3:$E$1315, J$1)</f>
        <v>38</v>
      </c>
      <c r="K144" s="2">
        <f>SUMIFS(DataRegularSeason20242025!$AA$3:$AA$1315,DataRegularSeason20242025!$B$3:$B$1315, "&lt;=" &amp; $A144, DataRegularSeason20242025!$D$3:$D$1315, K$1)+SUMIFS(DataRegularSeason20242025!$AB$3:$AB$1315,DataRegularSeason20242025!$B$3:$B$1315, "&lt;=" &amp; $A144, DataRegularSeason20242025!$E$3:$E$1315, K$1)</f>
        <v>28</v>
      </c>
      <c r="L144" s="2">
        <f>SUMIFS(DataRegularSeason20242025!$AA$3:$AA$1315,DataRegularSeason20242025!$B$3:$B$1315, "&lt;=" &amp; $A144, DataRegularSeason20242025!$D$3:$D$1315, L$1)+SUMIFS(DataRegularSeason20242025!$AB$3:$AB$1315,DataRegularSeason20242025!$B$3:$B$1315, "&lt;=" &amp; $A144, DataRegularSeason20242025!$E$3:$E$1315, L$1)</f>
        <v>38</v>
      </c>
      <c r="M144" s="2">
        <f>SUMIFS(DataRegularSeason20242025!$AA$3:$AA$1315,DataRegularSeason20242025!$B$3:$B$1315, "&lt;=" &amp; $A144, DataRegularSeason20242025!$D$3:$D$1315, M$1)+SUMIFS(DataRegularSeason20242025!$AB$3:$AB$1315,DataRegularSeason20242025!$B$3:$B$1315, "&lt;=" &amp; $A144, DataRegularSeason20242025!$E$3:$E$1315, M$1)</f>
        <v>40</v>
      </c>
      <c r="N144" s="2">
        <f>SUMIFS(DataRegularSeason20242025!$AA$3:$AA$1315,DataRegularSeason20242025!$B$3:$B$1315, "&lt;=" &amp; $A144, DataRegularSeason20242025!$D$3:$D$1315, N$1)+SUMIFS(DataRegularSeason20242025!$AB$3:$AB$1315,DataRegularSeason20242025!$B$3:$B$1315, "&lt;=" &amp; $A144, DataRegularSeason20242025!$E$3:$E$1315, N$1)</f>
        <v>40</v>
      </c>
      <c r="O144" s="2">
        <f>SUMIFS(DataRegularSeason20242025!$AA$3:$AA$1315,DataRegularSeason20242025!$B$3:$B$1315, "&lt;=" &amp; $A144, DataRegularSeason20242025!$D$3:$D$1315, O$1)+SUMIFS(DataRegularSeason20242025!$AB$3:$AB$1315,DataRegularSeason20242025!$B$3:$B$1315, "&lt;=" &amp; $A144, DataRegularSeason20242025!$E$3:$E$1315, O$1)</f>
        <v>44</v>
      </c>
      <c r="P144" s="2">
        <f>SUMIFS(DataRegularSeason20242025!$AA$3:$AA$1315,DataRegularSeason20242025!$B$3:$B$1315, "&lt;=" &amp; $A144, DataRegularSeason20242025!$D$3:$D$1315, P$1)+SUMIFS(DataRegularSeason20242025!$AB$3:$AB$1315,DataRegularSeason20242025!$B$3:$B$1315, "&lt;=" &amp; $A144, DataRegularSeason20242025!$E$3:$E$1315, P$1)</f>
        <v>27</v>
      </c>
      <c r="Q144" s="2">
        <f>SUMIFS(DataRegularSeason20242025!$AA$3:$AA$1315,DataRegularSeason20242025!$B$3:$B$1315, "&lt;=" &amp; $A144, DataRegularSeason20242025!$D$3:$D$1315, Q$1)+SUMIFS(DataRegularSeason20242025!$AB$3:$AB$1315,DataRegularSeason20242025!$B$3:$B$1315, "&lt;=" &amp; $A144, DataRegularSeason20242025!$E$3:$E$1315, Q$1)</f>
        <v>45</v>
      </c>
      <c r="R144" s="2">
        <f>SUMIFS(DataRegularSeason20242025!$AA$3:$AA$1315,DataRegularSeason20242025!$B$3:$B$1315, "&lt;=" &amp; $A144, DataRegularSeason20242025!$D$3:$D$1315, R$1)+SUMIFS(DataRegularSeason20242025!$AB$3:$AB$1315,DataRegularSeason20242025!$B$3:$B$1315, "&lt;=" &amp; $A144, DataRegularSeason20242025!$E$3:$E$1315, R$1)</f>
        <v>22</v>
      </c>
      <c r="S144" s="2">
        <f>SUMIFS(DataRegularSeason20242025!$AA$3:$AA$1315,DataRegularSeason20242025!$B$3:$B$1315, "&lt;=" &amp; $A144, DataRegularSeason20242025!$D$3:$D$1315, S$1)+SUMIFS(DataRegularSeason20242025!$AB$3:$AB$1315,DataRegularSeason20242025!$B$3:$B$1315, "&lt;=" &amp; $A144, DataRegularSeason20242025!$E$3:$E$1315, S$1)</f>
        <v>31</v>
      </c>
      <c r="T144" s="2">
        <f>SUMIFS(DataRegularSeason20242025!$AA$3:$AA$1315,DataRegularSeason20242025!$B$3:$B$1315, "&lt;=" &amp; $A144, DataRegularSeason20242025!$D$3:$D$1315, T$1)+SUMIFS(DataRegularSeason20242025!$AB$3:$AB$1315,DataRegularSeason20242025!$B$3:$B$1315, "&lt;=" &amp; $A144, DataRegularSeason20242025!$E$3:$E$1315, T$1)</f>
        <v>31</v>
      </c>
      <c r="U144" s="2">
        <f>SUMIFS(DataRegularSeason20242025!$AA$3:$AA$1315,DataRegularSeason20242025!$B$3:$B$1315, "&lt;=" &amp; $A144, DataRegularSeason20242025!$D$3:$D$1315, U$1)+SUMIFS(DataRegularSeason20242025!$AB$3:$AB$1315,DataRegularSeason20242025!$B$3:$B$1315, "&lt;=" &amp; $A144, DataRegularSeason20242025!$E$3:$E$1315, U$1)</f>
        <v>34</v>
      </c>
      <c r="V144" s="2">
        <f>SUMIFS(DataRegularSeason20242025!$AA$3:$AA$1315,DataRegularSeason20242025!$B$3:$B$1315, "&lt;=" &amp; $A144, DataRegularSeason20242025!$D$3:$D$1315, V$1)+SUMIFS(DataRegularSeason20242025!$AB$3:$AB$1315,DataRegularSeason20242025!$B$3:$B$1315, "&lt;=" &amp; $A144, DataRegularSeason20242025!$E$3:$E$1315, V$1)</f>
        <v>32</v>
      </c>
      <c r="W144" s="2">
        <f>SUMIFS(DataRegularSeason20242025!$AA$3:$AA$1315,DataRegularSeason20242025!$B$3:$B$1315, "&lt;=" &amp; $A144, DataRegularSeason20242025!$D$3:$D$1315, W$1)+SUMIFS(DataRegularSeason20242025!$AB$3:$AB$1315,DataRegularSeason20242025!$B$3:$B$1315, "&lt;=" &amp; $A144, DataRegularSeason20242025!$E$3:$E$1315, W$1)</f>
        <v>33</v>
      </c>
      <c r="X144" s="2">
        <f>SUMIFS(DataRegularSeason20242025!$AA$3:$AA$1315,DataRegularSeason20242025!$B$3:$B$1315, "&lt;=" &amp; $A144, DataRegularSeason20242025!$D$3:$D$1315, X$1)+SUMIFS(DataRegularSeason20242025!$AB$3:$AB$1315,DataRegularSeason20242025!$B$3:$B$1315, "&lt;=" &amp; $A144, DataRegularSeason20242025!$E$3:$E$1315, X$1)</f>
        <v>32</v>
      </c>
      <c r="Y144" s="2">
        <f>SUMIFS(DataRegularSeason20242025!$AA$3:$AA$1315,DataRegularSeason20242025!$B$3:$B$1315, "&lt;=" &amp; $A144, DataRegularSeason20242025!$D$3:$D$1315, Y$1)+SUMIFS(DataRegularSeason20242025!$AB$3:$AB$1315,DataRegularSeason20242025!$B$3:$B$1315, "&lt;=" &amp; $A144, DataRegularSeason20242025!$E$3:$E$1315, Y$1)</f>
        <v>27</v>
      </c>
      <c r="Z144" s="2">
        <f>SUMIFS(DataRegularSeason20242025!$AA$3:$AA$1315,DataRegularSeason20242025!$B$3:$B$1315, "&lt;=" &amp; $A144, DataRegularSeason20242025!$D$3:$D$1315, Z$1)+SUMIFS(DataRegularSeason20242025!$AB$3:$AB$1315,DataRegularSeason20242025!$B$3:$B$1315, "&lt;=" &amp; $A144, DataRegularSeason20242025!$E$3:$E$1315, Z$1)</f>
        <v>33</v>
      </c>
      <c r="AA144" s="2">
        <f>SUMIFS(DataRegularSeason20242025!$AA$3:$AA$1315,DataRegularSeason20242025!$B$3:$B$1315, "&lt;=" &amp; $A144, DataRegularSeason20242025!$D$3:$D$1315, AA$1)+SUMIFS(DataRegularSeason20242025!$AB$3:$AB$1315,DataRegularSeason20242025!$B$3:$B$1315, "&lt;=" &amp; $A144, DataRegularSeason20242025!$E$3:$E$1315, AA$1)</f>
        <v>36</v>
      </c>
      <c r="AB144" s="2">
        <f>SUMIFS(DataRegularSeason20242025!$AA$3:$AA$1315,DataRegularSeason20242025!$B$3:$B$1315, "&lt;=" &amp; $A144, DataRegularSeason20242025!$D$3:$D$1315, AB$1)+SUMIFS(DataRegularSeason20242025!$AB$3:$AB$1315,DataRegularSeason20242025!$B$3:$B$1315, "&lt;=" &amp; $A144, DataRegularSeason20242025!$E$3:$E$1315, AB$1)</f>
        <v>40</v>
      </c>
      <c r="AC144" s="2">
        <f>SUMIFS(DataRegularSeason20242025!$AA$3:$AA$1315,DataRegularSeason20242025!$B$3:$B$1315, "&lt;=" &amp; $A144, DataRegularSeason20242025!$D$3:$D$1315, AC$1)+SUMIFS(DataRegularSeason20242025!$AB$3:$AB$1315,DataRegularSeason20242025!$B$3:$B$1315, "&lt;=" &amp; $A144, DataRegularSeason20242025!$E$3:$E$1315, AC$1)</f>
        <v>33</v>
      </c>
      <c r="AD144" s="2">
        <f>SUMIFS(DataRegularSeason20242025!$AA$3:$AA$1315,DataRegularSeason20242025!$B$3:$B$1315, "&lt;=" &amp; $A144, DataRegularSeason20242025!$D$3:$D$1315, AD$1)+SUMIFS(DataRegularSeason20242025!$AB$3:$AB$1315,DataRegularSeason20242025!$B$3:$B$1315, "&lt;=" &amp; $A144, DataRegularSeason20242025!$E$3:$E$1315, AD$1)</f>
        <v>37</v>
      </c>
      <c r="AE144" s="2">
        <f>SUMIFS(DataRegularSeason20242025!$AA$3:$AA$1315,DataRegularSeason20242025!$B$3:$B$1315, "&lt;=" &amp; $A144, DataRegularSeason20242025!$D$3:$D$1315, AE$1)+SUMIFS(DataRegularSeason20242025!$AB$3:$AB$1315,DataRegularSeason20242025!$B$3:$B$1315, "&lt;=" &amp; $A144, DataRegularSeason20242025!$E$3:$E$1315, AE$1)</f>
        <v>43</v>
      </c>
      <c r="AF144" s="2">
        <f>SUMIFS(DataRegularSeason20242025!$AA$3:$AA$1315,DataRegularSeason20242025!$B$3:$B$1315, "&lt;=" &amp; $A144, DataRegularSeason20242025!$D$3:$D$1315, AF$1)+SUMIFS(DataRegularSeason20242025!$AB$3:$AB$1315,DataRegularSeason20242025!$B$3:$B$1315, "&lt;=" &amp; $A144, DataRegularSeason20242025!$E$3:$E$1315, AF$1)</f>
        <v>45</v>
      </c>
      <c r="AG144" s="2">
        <f>SUMIFS(DataRegularSeason20242025!$AA$3:$AA$1315,DataRegularSeason20242025!$B$3:$B$1315, "&lt;=" &amp; $A144, DataRegularSeason20242025!$D$3:$D$1315, AG$1)+SUMIFS(DataRegularSeason20242025!$AB$3:$AB$1315,DataRegularSeason20242025!$B$3:$B$1315, "&lt;=" &amp; $A144, DataRegularSeason20242025!$E$3:$E$1315, AG$1)</f>
        <v>44</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26</v>
      </c>
      <c r="C145" s="2">
        <f>SUMIFS(DataRegularSeason20242025!$AA$3:$AA$1315,DataRegularSeason20242025!$B$3:$B$1315, "&lt;=" &amp; $A145, DataRegularSeason20242025!$D$3:$D$1315, C$1)+SUMIFS(DataRegularSeason20242025!$AB$3:$AB$1315,DataRegularSeason20242025!$B$3:$B$1315, "&lt;=" &amp; $A145, DataRegularSeason20242025!$E$3:$E$1315, C$1)</f>
        <v>35</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41</v>
      </c>
      <c r="F145" s="2">
        <f>SUMIFS(DataRegularSeason20242025!$AA$3:$AA$1315,DataRegularSeason20242025!$B$3:$B$1315, "&lt;=" &amp; $A145, DataRegularSeason20242025!$D$3:$D$1315, F$1)+SUMIFS(DataRegularSeason20242025!$AB$3:$AB$1315,DataRegularSeason20242025!$B$3:$B$1315, "&lt;=" &amp; $A145, DataRegularSeason20242025!$E$3:$E$1315, F$1)</f>
        <v>29</v>
      </c>
      <c r="G145" s="2">
        <f>SUMIFS(DataRegularSeason20242025!$AA$3:$AA$1315,DataRegularSeason20242025!$B$3:$B$1315, "&lt;=" &amp; $A145, DataRegularSeason20242025!$D$3:$D$1315, G$1)+SUMIFS(DataRegularSeason20242025!$AB$3:$AB$1315,DataRegularSeason20242025!$B$3:$B$1315, "&lt;=" &amp; $A145, DataRegularSeason20242025!$E$3:$E$1315, G$1)</f>
        <v>35</v>
      </c>
      <c r="H145" s="2">
        <f>SUMIFS(DataRegularSeason20242025!$AA$3:$AA$1315,DataRegularSeason20242025!$B$3:$B$1315, "&lt;=" &amp; $A145, DataRegularSeason20242025!$D$3:$D$1315, H$1)+SUMIFS(DataRegularSeason20242025!$AB$3:$AB$1315,DataRegularSeason20242025!$B$3:$B$1315, "&lt;=" &amp; $A145, DataRegularSeason20242025!$E$3:$E$1315, H$1)</f>
        <v>22</v>
      </c>
      <c r="I145" s="2">
        <f>SUMIFS(DataRegularSeason20242025!$AA$3:$AA$1315,DataRegularSeason20242025!$B$3:$B$1315, "&lt;=" &amp; $A145, DataRegularSeason20242025!$D$3:$D$1315, I$1)+SUMIFS(DataRegularSeason20242025!$AB$3:$AB$1315,DataRegularSeason20242025!$B$3:$B$1315, "&lt;=" &amp; $A145, DataRegularSeason20242025!$E$3:$E$1315, I$1)</f>
        <v>36</v>
      </c>
      <c r="J145" s="2">
        <f>SUMIFS(DataRegularSeason20242025!$AA$3:$AA$1315,DataRegularSeason20242025!$B$3:$B$1315, "&lt;=" &amp; $A145, DataRegularSeason20242025!$D$3:$D$1315, J$1)+SUMIFS(DataRegularSeason20242025!$AB$3:$AB$1315,DataRegularSeason20242025!$B$3:$B$1315, "&lt;=" &amp; $A145, DataRegularSeason20242025!$E$3:$E$1315, J$1)</f>
        <v>38</v>
      </c>
      <c r="K145" s="2">
        <f>SUMIFS(DataRegularSeason20242025!$AA$3:$AA$1315,DataRegularSeason20242025!$B$3:$B$1315, "&lt;=" &amp; $A145, DataRegularSeason20242025!$D$3:$D$1315, K$1)+SUMIFS(DataRegularSeason20242025!$AB$3:$AB$1315,DataRegularSeason20242025!$B$3:$B$1315, "&lt;=" &amp; $A145, DataRegularSeason20242025!$E$3:$E$1315, K$1)</f>
        <v>28</v>
      </c>
      <c r="L145" s="2">
        <f>SUMIFS(DataRegularSeason20242025!$AA$3:$AA$1315,DataRegularSeason20242025!$B$3:$B$1315, "&lt;=" &amp; $A145, DataRegularSeason20242025!$D$3:$D$1315, L$1)+SUMIFS(DataRegularSeason20242025!$AB$3:$AB$1315,DataRegularSeason20242025!$B$3:$B$1315, "&lt;=" &amp; $A145, DataRegularSeason20242025!$E$3:$E$1315, L$1)</f>
        <v>38</v>
      </c>
      <c r="M145" s="2">
        <f>SUMIFS(DataRegularSeason20242025!$AA$3:$AA$1315,DataRegularSeason20242025!$B$3:$B$1315, "&lt;=" &amp; $A145, DataRegularSeason20242025!$D$3:$D$1315, M$1)+SUMIFS(DataRegularSeason20242025!$AB$3:$AB$1315,DataRegularSeason20242025!$B$3:$B$1315, "&lt;=" &amp; $A145, DataRegularSeason20242025!$E$3:$E$1315, M$1)</f>
        <v>40</v>
      </c>
      <c r="N145" s="2">
        <f>SUMIFS(DataRegularSeason20242025!$AA$3:$AA$1315,DataRegularSeason20242025!$B$3:$B$1315, "&lt;=" &amp; $A145, DataRegularSeason20242025!$D$3:$D$1315, N$1)+SUMIFS(DataRegularSeason20242025!$AB$3:$AB$1315,DataRegularSeason20242025!$B$3:$B$1315, "&lt;=" &amp; $A145, DataRegularSeason20242025!$E$3:$E$1315, N$1)</f>
        <v>40</v>
      </c>
      <c r="O145" s="2">
        <f>SUMIFS(DataRegularSeason20242025!$AA$3:$AA$1315,DataRegularSeason20242025!$B$3:$B$1315, "&lt;=" &amp; $A145, DataRegularSeason20242025!$D$3:$D$1315, O$1)+SUMIFS(DataRegularSeason20242025!$AB$3:$AB$1315,DataRegularSeason20242025!$B$3:$B$1315, "&lt;=" &amp; $A145, DataRegularSeason20242025!$E$3:$E$1315, O$1)</f>
        <v>44</v>
      </c>
      <c r="P145" s="2">
        <f>SUMIFS(DataRegularSeason20242025!$AA$3:$AA$1315,DataRegularSeason20242025!$B$3:$B$1315, "&lt;=" &amp; $A145, DataRegularSeason20242025!$D$3:$D$1315, P$1)+SUMIFS(DataRegularSeason20242025!$AB$3:$AB$1315,DataRegularSeason20242025!$B$3:$B$1315, "&lt;=" &amp; $A145, DataRegularSeason20242025!$E$3:$E$1315, P$1)</f>
        <v>27</v>
      </c>
      <c r="Q145" s="2">
        <f>SUMIFS(DataRegularSeason20242025!$AA$3:$AA$1315,DataRegularSeason20242025!$B$3:$B$1315, "&lt;=" &amp; $A145, DataRegularSeason20242025!$D$3:$D$1315, Q$1)+SUMIFS(DataRegularSeason20242025!$AB$3:$AB$1315,DataRegularSeason20242025!$B$3:$B$1315, "&lt;=" &amp; $A145, DataRegularSeason20242025!$E$3:$E$1315, Q$1)</f>
        <v>45</v>
      </c>
      <c r="R145" s="2">
        <f>SUMIFS(DataRegularSeason20242025!$AA$3:$AA$1315,DataRegularSeason20242025!$B$3:$B$1315, "&lt;=" &amp; $A145, DataRegularSeason20242025!$D$3:$D$1315, R$1)+SUMIFS(DataRegularSeason20242025!$AB$3:$AB$1315,DataRegularSeason20242025!$B$3:$B$1315, "&lt;=" &amp; $A145, DataRegularSeason20242025!$E$3:$E$1315, R$1)</f>
        <v>22</v>
      </c>
      <c r="S145" s="2">
        <f>SUMIFS(DataRegularSeason20242025!$AA$3:$AA$1315,DataRegularSeason20242025!$B$3:$B$1315, "&lt;=" &amp; $A145, DataRegularSeason20242025!$D$3:$D$1315, S$1)+SUMIFS(DataRegularSeason20242025!$AB$3:$AB$1315,DataRegularSeason20242025!$B$3:$B$1315, "&lt;=" &amp; $A145, DataRegularSeason20242025!$E$3:$E$1315, S$1)</f>
        <v>31</v>
      </c>
      <c r="T145" s="2">
        <f>SUMIFS(DataRegularSeason20242025!$AA$3:$AA$1315,DataRegularSeason20242025!$B$3:$B$1315, "&lt;=" &amp; $A145, DataRegularSeason20242025!$D$3:$D$1315, T$1)+SUMIFS(DataRegularSeason20242025!$AB$3:$AB$1315,DataRegularSeason20242025!$B$3:$B$1315, "&lt;=" &amp; $A145, DataRegularSeason20242025!$E$3:$E$1315, T$1)</f>
        <v>31</v>
      </c>
      <c r="U145" s="2">
        <f>SUMIFS(DataRegularSeason20242025!$AA$3:$AA$1315,DataRegularSeason20242025!$B$3:$B$1315, "&lt;=" &amp; $A145, DataRegularSeason20242025!$D$3:$D$1315, U$1)+SUMIFS(DataRegularSeason20242025!$AB$3:$AB$1315,DataRegularSeason20242025!$B$3:$B$1315, "&lt;=" &amp; $A145, DataRegularSeason20242025!$E$3:$E$1315, U$1)</f>
        <v>34</v>
      </c>
      <c r="V145" s="2">
        <f>SUMIFS(DataRegularSeason20242025!$AA$3:$AA$1315,DataRegularSeason20242025!$B$3:$B$1315, "&lt;=" &amp; $A145, DataRegularSeason20242025!$D$3:$D$1315, V$1)+SUMIFS(DataRegularSeason20242025!$AB$3:$AB$1315,DataRegularSeason20242025!$B$3:$B$1315, "&lt;=" &amp; $A145, DataRegularSeason20242025!$E$3:$E$1315, V$1)</f>
        <v>32</v>
      </c>
      <c r="W145" s="2">
        <f>SUMIFS(DataRegularSeason20242025!$AA$3:$AA$1315,DataRegularSeason20242025!$B$3:$B$1315, "&lt;=" &amp; $A145, DataRegularSeason20242025!$D$3:$D$1315, W$1)+SUMIFS(DataRegularSeason20242025!$AB$3:$AB$1315,DataRegularSeason20242025!$B$3:$B$1315, "&lt;=" &amp; $A145, DataRegularSeason20242025!$E$3:$E$1315, W$1)</f>
        <v>33</v>
      </c>
      <c r="X145" s="2">
        <f>SUMIFS(DataRegularSeason20242025!$AA$3:$AA$1315,DataRegularSeason20242025!$B$3:$B$1315, "&lt;=" &amp; $A145, DataRegularSeason20242025!$D$3:$D$1315, X$1)+SUMIFS(DataRegularSeason20242025!$AB$3:$AB$1315,DataRegularSeason20242025!$B$3:$B$1315, "&lt;=" &amp; $A145, DataRegularSeason20242025!$E$3:$E$1315, X$1)</f>
        <v>32</v>
      </c>
      <c r="Y145" s="2">
        <f>SUMIFS(DataRegularSeason20242025!$AA$3:$AA$1315,DataRegularSeason20242025!$B$3:$B$1315, "&lt;=" &amp; $A145, DataRegularSeason20242025!$D$3:$D$1315, Y$1)+SUMIFS(DataRegularSeason20242025!$AB$3:$AB$1315,DataRegularSeason20242025!$B$3:$B$1315, "&lt;=" &amp; $A145, DataRegularSeason20242025!$E$3:$E$1315, Y$1)</f>
        <v>27</v>
      </c>
      <c r="Z145" s="2">
        <f>SUMIFS(DataRegularSeason20242025!$AA$3:$AA$1315,DataRegularSeason20242025!$B$3:$B$1315, "&lt;=" &amp; $A145, DataRegularSeason20242025!$D$3:$D$1315, Z$1)+SUMIFS(DataRegularSeason20242025!$AB$3:$AB$1315,DataRegularSeason20242025!$B$3:$B$1315, "&lt;=" &amp; $A145, DataRegularSeason20242025!$E$3:$E$1315, Z$1)</f>
        <v>33</v>
      </c>
      <c r="AA145" s="2">
        <f>SUMIFS(DataRegularSeason20242025!$AA$3:$AA$1315,DataRegularSeason20242025!$B$3:$B$1315, "&lt;=" &amp; $A145, DataRegularSeason20242025!$D$3:$D$1315, AA$1)+SUMIFS(DataRegularSeason20242025!$AB$3:$AB$1315,DataRegularSeason20242025!$B$3:$B$1315, "&lt;=" &amp; $A145, DataRegularSeason20242025!$E$3:$E$1315, AA$1)</f>
        <v>36</v>
      </c>
      <c r="AB145" s="2">
        <f>SUMIFS(DataRegularSeason20242025!$AA$3:$AA$1315,DataRegularSeason20242025!$B$3:$B$1315, "&lt;=" &amp; $A145, DataRegularSeason20242025!$D$3:$D$1315, AB$1)+SUMIFS(DataRegularSeason20242025!$AB$3:$AB$1315,DataRegularSeason20242025!$B$3:$B$1315, "&lt;=" &amp; $A145, DataRegularSeason20242025!$E$3:$E$1315, AB$1)</f>
        <v>40</v>
      </c>
      <c r="AC145" s="2">
        <f>SUMIFS(DataRegularSeason20242025!$AA$3:$AA$1315,DataRegularSeason20242025!$B$3:$B$1315, "&lt;=" &amp; $A145, DataRegularSeason20242025!$D$3:$D$1315, AC$1)+SUMIFS(DataRegularSeason20242025!$AB$3:$AB$1315,DataRegularSeason20242025!$B$3:$B$1315, "&lt;=" &amp; $A145, DataRegularSeason20242025!$E$3:$E$1315, AC$1)</f>
        <v>33</v>
      </c>
      <c r="AD145" s="2">
        <f>SUMIFS(DataRegularSeason20242025!$AA$3:$AA$1315,DataRegularSeason20242025!$B$3:$B$1315, "&lt;=" &amp; $A145, DataRegularSeason20242025!$D$3:$D$1315, AD$1)+SUMIFS(DataRegularSeason20242025!$AB$3:$AB$1315,DataRegularSeason20242025!$B$3:$B$1315, "&lt;=" &amp; $A145, DataRegularSeason20242025!$E$3:$E$1315, AD$1)</f>
        <v>37</v>
      </c>
      <c r="AE145" s="2">
        <f>SUMIFS(DataRegularSeason20242025!$AA$3:$AA$1315,DataRegularSeason20242025!$B$3:$B$1315, "&lt;=" &amp; $A145, DataRegularSeason20242025!$D$3:$D$1315, AE$1)+SUMIFS(DataRegularSeason20242025!$AB$3:$AB$1315,DataRegularSeason20242025!$B$3:$B$1315, "&lt;=" &amp; $A145, DataRegularSeason20242025!$E$3:$E$1315, AE$1)</f>
        <v>43</v>
      </c>
      <c r="AF145" s="2">
        <f>SUMIFS(DataRegularSeason20242025!$AA$3:$AA$1315,DataRegularSeason20242025!$B$3:$B$1315, "&lt;=" &amp; $A145, DataRegularSeason20242025!$D$3:$D$1315, AF$1)+SUMIFS(DataRegularSeason20242025!$AB$3:$AB$1315,DataRegularSeason20242025!$B$3:$B$1315, "&lt;=" &amp; $A145, DataRegularSeason20242025!$E$3:$E$1315, AF$1)</f>
        <v>45</v>
      </c>
      <c r="AG145" s="2">
        <f>SUMIFS(DataRegularSeason20242025!$AA$3:$AA$1315,DataRegularSeason20242025!$B$3:$B$1315, "&lt;=" &amp; $A145, DataRegularSeason20242025!$D$3:$D$1315, AG$1)+SUMIFS(DataRegularSeason20242025!$AB$3:$AB$1315,DataRegularSeason20242025!$B$3:$B$1315, "&lt;=" &amp; $A145, DataRegularSeason20242025!$E$3:$E$1315, AG$1)</f>
        <v>44</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26</v>
      </c>
      <c r="C146" s="2">
        <f>SUMIFS(DataRegularSeason20242025!$AA$3:$AA$1315,DataRegularSeason20242025!$B$3:$B$1315, "&lt;=" &amp; $A146, DataRegularSeason20242025!$D$3:$D$1315, C$1)+SUMIFS(DataRegularSeason20242025!$AB$3:$AB$1315,DataRegularSeason20242025!$B$3:$B$1315, "&lt;=" &amp; $A146, DataRegularSeason20242025!$E$3:$E$1315, C$1)</f>
        <v>35</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41</v>
      </c>
      <c r="F146" s="2">
        <f>SUMIFS(DataRegularSeason20242025!$AA$3:$AA$1315,DataRegularSeason20242025!$B$3:$B$1315, "&lt;=" &amp; $A146, DataRegularSeason20242025!$D$3:$D$1315, F$1)+SUMIFS(DataRegularSeason20242025!$AB$3:$AB$1315,DataRegularSeason20242025!$B$3:$B$1315, "&lt;=" &amp; $A146, DataRegularSeason20242025!$E$3:$E$1315, F$1)</f>
        <v>29</v>
      </c>
      <c r="G146" s="2">
        <f>SUMIFS(DataRegularSeason20242025!$AA$3:$AA$1315,DataRegularSeason20242025!$B$3:$B$1315, "&lt;=" &amp; $A146, DataRegularSeason20242025!$D$3:$D$1315, G$1)+SUMIFS(DataRegularSeason20242025!$AB$3:$AB$1315,DataRegularSeason20242025!$B$3:$B$1315, "&lt;=" &amp; $A146, DataRegularSeason20242025!$E$3:$E$1315, G$1)</f>
        <v>35</v>
      </c>
      <c r="H146" s="2">
        <f>SUMIFS(DataRegularSeason20242025!$AA$3:$AA$1315,DataRegularSeason20242025!$B$3:$B$1315, "&lt;=" &amp; $A146, DataRegularSeason20242025!$D$3:$D$1315, H$1)+SUMIFS(DataRegularSeason20242025!$AB$3:$AB$1315,DataRegularSeason20242025!$B$3:$B$1315, "&lt;=" &amp; $A146, DataRegularSeason20242025!$E$3:$E$1315, H$1)</f>
        <v>22</v>
      </c>
      <c r="I146" s="2">
        <f>SUMIFS(DataRegularSeason20242025!$AA$3:$AA$1315,DataRegularSeason20242025!$B$3:$B$1315, "&lt;=" &amp; $A146, DataRegularSeason20242025!$D$3:$D$1315, I$1)+SUMIFS(DataRegularSeason20242025!$AB$3:$AB$1315,DataRegularSeason20242025!$B$3:$B$1315, "&lt;=" &amp; $A146, DataRegularSeason20242025!$E$3:$E$1315, I$1)</f>
        <v>36</v>
      </c>
      <c r="J146" s="2">
        <f>SUMIFS(DataRegularSeason20242025!$AA$3:$AA$1315,DataRegularSeason20242025!$B$3:$B$1315, "&lt;=" &amp; $A146, DataRegularSeason20242025!$D$3:$D$1315, J$1)+SUMIFS(DataRegularSeason20242025!$AB$3:$AB$1315,DataRegularSeason20242025!$B$3:$B$1315, "&lt;=" &amp; $A146, DataRegularSeason20242025!$E$3:$E$1315, J$1)</f>
        <v>38</v>
      </c>
      <c r="K146" s="2">
        <f>SUMIFS(DataRegularSeason20242025!$AA$3:$AA$1315,DataRegularSeason20242025!$B$3:$B$1315, "&lt;=" &amp; $A146, DataRegularSeason20242025!$D$3:$D$1315, K$1)+SUMIFS(DataRegularSeason20242025!$AB$3:$AB$1315,DataRegularSeason20242025!$B$3:$B$1315, "&lt;=" &amp; $A146, DataRegularSeason20242025!$E$3:$E$1315, K$1)</f>
        <v>28</v>
      </c>
      <c r="L146" s="2">
        <f>SUMIFS(DataRegularSeason20242025!$AA$3:$AA$1315,DataRegularSeason20242025!$B$3:$B$1315, "&lt;=" &amp; $A146, DataRegularSeason20242025!$D$3:$D$1315, L$1)+SUMIFS(DataRegularSeason20242025!$AB$3:$AB$1315,DataRegularSeason20242025!$B$3:$B$1315, "&lt;=" &amp; $A146, DataRegularSeason20242025!$E$3:$E$1315, L$1)</f>
        <v>38</v>
      </c>
      <c r="M146" s="2">
        <f>SUMIFS(DataRegularSeason20242025!$AA$3:$AA$1315,DataRegularSeason20242025!$B$3:$B$1315, "&lt;=" &amp; $A146, DataRegularSeason20242025!$D$3:$D$1315, M$1)+SUMIFS(DataRegularSeason20242025!$AB$3:$AB$1315,DataRegularSeason20242025!$B$3:$B$1315, "&lt;=" &amp; $A146, DataRegularSeason20242025!$E$3:$E$1315, M$1)</f>
        <v>40</v>
      </c>
      <c r="N146" s="2">
        <f>SUMIFS(DataRegularSeason20242025!$AA$3:$AA$1315,DataRegularSeason20242025!$B$3:$B$1315, "&lt;=" &amp; $A146, DataRegularSeason20242025!$D$3:$D$1315, N$1)+SUMIFS(DataRegularSeason20242025!$AB$3:$AB$1315,DataRegularSeason20242025!$B$3:$B$1315, "&lt;=" &amp; $A146, DataRegularSeason20242025!$E$3:$E$1315, N$1)</f>
        <v>40</v>
      </c>
      <c r="O146" s="2">
        <f>SUMIFS(DataRegularSeason20242025!$AA$3:$AA$1315,DataRegularSeason20242025!$B$3:$B$1315, "&lt;=" &amp; $A146, DataRegularSeason20242025!$D$3:$D$1315, O$1)+SUMIFS(DataRegularSeason20242025!$AB$3:$AB$1315,DataRegularSeason20242025!$B$3:$B$1315, "&lt;=" &amp; $A146, DataRegularSeason20242025!$E$3:$E$1315, O$1)</f>
        <v>44</v>
      </c>
      <c r="P146" s="2">
        <f>SUMIFS(DataRegularSeason20242025!$AA$3:$AA$1315,DataRegularSeason20242025!$B$3:$B$1315, "&lt;=" &amp; $A146, DataRegularSeason20242025!$D$3:$D$1315, P$1)+SUMIFS(DataRegularSeason20242025!$AB$3:$AB$1315,DataRegularSeason20242025!$B$3:$B$1315, "&lt;=" &amp; $A146, DataRegularSeason20242025!$E$3:$E$1315, P$1)</f>
        <v>27</v>
      </c>
      <c r="Q146" s="2">
        <f>SUMIFS(DataRegularSeason20242025!$AA$3:$AA$1315,DataRegularSeason20242025!$B$3:$B$1315, "&lt;=" &amp; $A146, DataRegularSeason20242025!$D$3:$D$1315, Q$1)+SUMIFS(DataRegularSeason20242025!$AB$3:$AB$1315,DataRegularSeason20242025!$B$3:$B$1315, "&lt;=" &amp; $A146, DataRegularSeason20242025!$E$3:$E$1315, Q$1)</f>
        <v>45</v>
      </c>
      <c r="R146" s="2">
        <f>SUMIFS(DataRegularSeason20242025!$AA$3:$AA$1315,DataRegularSeason20242025!$B$3:$B$1315, "&lt;=" &amp; $A146, DataRegularSeason20242025!$D$3:$D$1315, R$1)+SUMIFS(DataRegularSeason20242025!$AB$3:$AB$1315,DataRegularSeason20242025!$B$3:$B$1315, "&lt;=" &amp; $A146, DataRegularSeason20242025!$E$3:$E$1315, R$1)</f>
        <v>22</v>
      </c>
      <c r="S146" s="2">
        <f>SUMIFS(DataRegularSeason20242025!$AA$3:$AA$1315,DataRegularSeason20242025!$B$3:$B$1315, "&lt;=" &amp; $A146, DataRegularSeason20242025!$D$3:$D$1315, S$1)+SUMIFS(DataRegularSeason20242025!$AB$3:$AB$1315,DataRegularSeason20242025!$B$3:$B$1315, "&lt;=" &amp; $A146, DataRegularSeason20242025!$E$3:$E$1315, S$1)</f>
        <v>31</v>
      </c>
      <c r="T146" s="2">
        <f>SUMIFS(DataRegularSeason20242025!$AA$3:$AA$1315,DataRegularSeason20242025!$B$3:$B$1315, "&lt;=" &amp; $A146, DataRegularSeason20242025!$D$3:$D$1315, T$1)+SUMIFS(DataRegularSeason20242025!$AB$3:$AB$1315,DataRegularSeason20242025!$B$3:$B$1315, "&lt;=" &amp; $A146, DataRegularSeason20242025!$E$3:$E$1315, T$1)</f>
        <v>31</v>
      </c>
      <c r="U146" s="2">
        <f>SUMIFS(DataRegularSeason20242025!$AA$3:$AA$1315,DataRegularSeason20242025!$B$3:$B$1315, "&lt;=" &amp; $A146, DataRegularSeason20242025!$D$3:$D$1315, U$1)+SUMIFS(DataRegularSeason20242025!$AB$3:$AB$1315,DataRegularSeason20242025!$B$3:$B$1315, "&lt;=" &amp; $A146, DataRegularSeason20242025!$E$3:$E$1315, U$1)</f>
        <v>34</v>
      </c>
      <c r="V146" s="2">
        <f>SUMIFS(DataRegularSeason20242025!$AA$3:$AA$1315,DataRegularSeason20242025!$B$3:$B$1315, "&lt;=" &amp; $A146, DataRegularSeason20242025!$D$3:$D$1315, V$1)+SUMIFS(DataRegularSeason20242025!$AB$3:$AB$1315,DataRegularSeason20242025!$B$3:$B$1315, "&lt;=" &amp; $A146, DataRegularSeason20242025!$E$3:$E$1315, V$1)</f>
        <v>32</v>
      </c>
      <c r="W146" s="2">
        <f>SUMIFS(DataRegularSeason20242025!$AA$3:$AA$1315,DataRegularSeason20242025!$B$3:$B$1315, "&lt;=" &amp; $A146, DataRegularSeason20242025!$D$3:$D$1315, W$1)+SUMIFS(DataRegularSeason20242025!$AB$3:$AB$1315,DataRegularSeason20242025!$B$3:$B$1315, "&lt;=" &amp; $A146, DataRegularSeason20242025!$E$3:$E$1315, W$1)</f>
        <v>33</v>
      </c>
      <c r="X146" s="2">
        <f>SUMIFS(DataRegularSeason20242025!$AA$3:$AA$1315,DataRegularSeason20242025!$B$3:$B$1315, "&lt;=" &amp; $A146, DataRegularSeason20242025!$D$3:$D$1315, X$1)+SUMIFS(DataRegularSeason20242025!$AB$3:$AB$1315,DataRegularSeason20242025!$B$3:$B$1315, "&lt;=" &amp; $A146, DataRegularSeason20242025!$E$3:$E$1315, X$1)</f>
        <v>32</v>
      </c>
      <c r="Y146" s="2">
        <f>SUMIFS(DataRegularSeason20242025!$AA$3:$AA$1315,DataRegularSeason20242025!$B$3:$B$1315, "&lt;=" &amp; $A146, DataRegularSeason20242025!$D$3:$D$1315, Y$1)+SUMIFS(DataRegularSeason20242025!$AB$3:$AB$1315,DataRegularSeason20242025!$B$3:$B$1315, "&lt;=" &amp; $A146, DataRegularSeason20242025!$E$3:$E$1315, Y$1)</f>
        <v>27</v>
      </c>
      <c r="Z146" s="2">
        <f>SUMIFS(DataRegularSeason20242025!$AA$3:$AA$1315,DataRegularSeason20242025!$B$3:$B$1315, "&lt;=" &amp; $A146, DataRegularSeason20242025!$D$3:$D$1315, Z$1)+SUMIFS(DataRegularSeason20242025!$AB$3:$AB$1315,DataRegularSeason20242025!$B$3:$B$1315, "&lt;=" &amp; $A146, DataRegularSeason20242025!$E$3:$E$1315, Z$1)</f>
        <v>33</v>
      </c>
      <c r="AA146" s="2">
        <f>SUMIFS(DataRegularSeason20242025!$AA$3:$AA$1315,DataRegularSeason20242025!$B$3:$B$1315, "&lt;=" &amp; $A146, DataRegularSeason20242025!$D$3:$D$1315, AA$1)+SUMIFS(DataRegularSeason20242025!$AB$3:$AB$1315,DataRegularSeason20242025!$B$3:$B$1315, "&lt;=" &amp; $A146, DataRegularSeason20242025!$E$3:$E$1315, AA$1)</f>
        <v>36</v>
      </c>
      <c r="AB146" s="2">
        <f>SUMIFS(DataRegularSeason20242025!$AA$3:$AA$1315,DataRegularSeason20242025!$B$3:$B$1315, "&lt;=" &amp; $A146, DataRegularSeason20242025!$D$3:$D$1315, AB$1)+SUMIFS(DataRegularSeason20242025!$AB$3:$AB$1315,DataRegularSeason20242025!$B$3:$B$1315, "&lt;=" &amp; $A146, DataRegularSeason20242025!$E$3:$E$1315, AB$1)</f>
        <v>40</v>
      </c>
      <c r="AC146" s="2">
        <f>SUMIFS(DataRegularSeason20242025!$AA$3:$AA$1315,DataRegularSeason20242025!$B$3:$B$1315, "&lt;=" &amp; $A146, DataRegularSeason20242025!$D$3:$D$1315, AC$1)+SUMIFS(DataRegularSeason20242025!$AB$3:$AB$1315,DataRegularSeason20242025!$B$3:$B$1315, "&lt;=" &amp; $A146, DataRegularSeason20242025!$E$3:$E$1315, AC$1)</f>
        <v>33</v>
      </c>
      <c r="AD146" s="2">
        <f>SUMIFS(DataRegularSeason20242025!$AA$3:$AA$1315,DataRegularSeason20242025!$B$3:$B$1315, "&lt;=" &amp; $A146, DataRegularSeason20242025!$D$3:$D$1315, AD$1)+SUMIFS(DataRegularSeason20242025!$AB$3:$AB$1315,DataRegularSeason20242025!$B$3:$B$1315, "&lt;=" &amp; $A146, DataRegularSeason20242025!$E$3:$E$1315, AD$1)</f>
        <v>37</v>
      </c>
      <c r="AE146" s="2">
        <f>SUMIFS(DataRegularSeason20242025!$AA$3:$AA$1315,DataRegularSeason20242025!$B$3:$B$1315, "&lt;=" &amp; $A146, DataRegularSeason20242025!$D$3:$D$1315, AE$1)+SUMIFS(DataRegularSeason20242025!$AB$3:$AB$1315,DataRegularSeason20242025!$B$3:$B$1315, "&lt;=" &amp; $A146, DataRegularSeason20242025!$E$3:$E$1315, AE$1)</f>
        <v>43</v>
      </c>
      <c r="AF146" s="2">
        <f>SUMIFS(DataRegularSeason20242025!$AA$3:$AA$1315,DataRegularSeason20242025!$B$3:$B$1315, "&lt;=" &amp; $A146, DataRegularSeason20242025!$D$3:$D$1315, AF$1)+SUMIFS(DataRegularSeason20242025!$AB$3:$AB$1315,DataRegularSeason20242025!$B$3:$B$1315, "&lt;=" &amp; $A146, DataRegularSeason20242025!$E$3:$E$1315, AF$1)</f>
        <v>45</v>
      </c>
      <c r="AG146" s="2">
        <f>SUMIFS(DataRegularSeason20242025!$AA$3:$AA$1315,DataRegularSeason20242025!$B$3:$B$1315, "&lt;=" &amp; $A146, DataRegularSeason20242025!$D$3:$D$1315, AG$1)+SUMIFS(DataRegularSeason20242025!$AB$3:$AB$1315,DataRegularSeason20242025!$B$3:$B$1315, "&lt;=" &amp; $A146, DataRegularSeason20242025!$E$3:$E$1315, AG$1)</f>
        <v>44</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26</v>
      </c>
      <c r="C147" s="2">
        <f>SUMIFS(DataRegularSeason20242025!$AA$3:$AA$1315,DataRegularSeason20242025!$B$3:$B$1315, "&lt;=" &amp; $A147, DataRegularSeason20242025!$D$3:$D$1315, C$1)+SUMIFS(DataRegularSeason20242025!$AB$3:$AB$1315,DataRegularSeason20242025!$B$3:$B$1315, "&lt;=" &amp; $A147, DataRegularSeason20242025!$E$3:$E$1315, C$1)</f>
        <v>35</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41</v>
      </c>
      <c r="F147" s="2">
        <f>SUMIFS(DataRegularSeason20242025!$AA$3:$AA$1315,DataRegularSeason20242025!$B$3:$B$1315, "&lt;=" &amp; $A147, DataRegularSeason20242025!$D$3:$D$1315, F$1)+SUMIFS(DataRegularSeason20242025!$AB$3:$AB$1315,DataRegularSeason20242025!$B$3:$B$1315, "&lt;=" &amp; $A147, DataRegularSeason20242025!$E$3:$E$1315, F$1)</f>
        <v>29</v>
      </c>
      <c r="G147" s="2">
        <f>SUMIFS(DataRegularSeason20242025!$AA$3:$AA$1315,DataRegularSeason20242025!$B$3:$B$1315, "&lt;=" &amp; $A147, DataRegularSeason20242025!$D$3:$D$1315, G$1)+SUMIFS(DataRegularSeason20242025!$AB$3:$AB$1315,DataRegularSeason20242025!$B$3:$B$1315, "&lt;=" &amp; $A147, DataRegularSeason20242025!$E$3:$E$1315, G$1)</f>
        <v>35</v>
      </c>
      <c r="H147" s="2">
        <f>SUMIFS(DataRegularSeason20242025!$AA$3:$AA$1315,DataRegularSeason20242025!$B$3:$B$1315, "&lt;=" &amp; $A147, DataRegularSeason20242025!$D$3:$D$1315, H$1)+SUMIFS(DataRegularSeason20242025!$AB$3:$AB$1315,DataRegularSeason20242025!$B$3:$B$1315, "&lt;=" &amp; $A147, DataRegularSeason20242025!$E$3:$E$1315, H$1)</f>
        <v>22</v>
      </c>
      <c r="I147" s="2">
        <f>SUMIFS(DataRegularSeason20242025!$AA$3:$AA$1315,DataRegularSeason20242025!$B$3:$B$1315, "&lt;=" &amp; $A147, DataRegularSeason20242025!$D$3:$D$1315, I$1)+SUMIFS(DataRegularSeason20242025!$AB$3:$AB$1315,DataRegularSeason20242025!$B$3:$B$1315, "&lt;=" &amp; $A147, DataRegularSeason20242025!$E$3:$E$1315, I$1)</f>
        <v>36</v>
      </c>
      <c r="J147" s="2">
        <f>SUMIFS(DataRegularSeason20242025!$AA$3:$AA$1315,DataRegularSeason20242025!$B$3:$B$1315, "&lt;=" &amp; $A147, DataRegularSeason20242025!$D$3:$D$1315, J$1)+SUMIFS(DataRegularSeason20242025!$AB$3:$AB$1315,DataRegularSeason20242025!$B$3:$B$1315, "&lt;=" &amp; $A147, DataRegularSeason20242025!$E$3:$E$1315, J$1)</f>
        <v>38</v>
      </c>
      <c r="K147" s="2">
        <f>SUMIFS(DataRegularSeason20242025!$AA$3:$AA$1315,DataRegularSeason20242025!$B$3:$B$1315, "&lt;=" &amp; $A147, DataRegularSeason20242025!$D$3:$D$1315, K$1)+SUMIFS(DataRegularSeason20242025!$AB$3:$AB$1315,DataRegularSeason20242025!$B$3:$B$1315, "&lt;=" &amp; $A147, DataRegularSeason20242025!$E$3:$E$1315, K$1)</f>
        <v>28</v>
      </c>
      <c r="L147" s="2">
        <f>SUMIFS(DataRegularSeason20242025!$AA$3:$AA$1315,DataRegularSeason20242025!$B$3:$B$1315, "&lt;=" &amp; $A147, DataRegularSeason20242025!$D$3:$D$1315, L$1)+SUMIFS(DataRegularSeason20242025!$AB$3:$AB$1315,DataRegularSeason20242025!$B$3:$B$1315, "&lt;=" &amp; $A147, DataRegularSeason20242025!$E$3:$E$1315, L$1)</f>
        <v>38</v>
      </c>
      <c r="M147" s="2">
        <f>SUMIFS(DataRegularSeason20242025!$AA$3:$AA$1315,DataRegularSeason20242025!$B$3:$B$1315, "&lt;=" &amp; $A147, DataRegularSeason20242025!$D$3:$D$1315, M$1)+SUMIFS(DataRegularSeason20242025!$AB$3:$AB$1315,DataRegularSeason20242025!$B$3:$B$1315, "&lt;=" &amp; $A147, DataRegularSeason20242025!$E$3:$E$1315, M$1)</f>
        <v>40</v>
      </c>
      <c r="N147" s="2">
        <f>SUMIFS(DataRegularSeason20242025!$AA$3:$AA$1315,DataRegularSeason20242025!$B$3:$B$1315, "&lt;=" &amp; $A147, DataRegularSeason20242025!$D$3:$D$1315, N$1)+SUMIFS(DataRegularSeason20242025!$AB$3:$AB$1315,DataRegularSeason20242025!$B$3:$B$1315, "&lt;=" &amp; $A147, DataRegularSeason20242025!$E$3:$E$1315, N$1)</f>
        <v>40</v>
      </c>
      <c r="O147" s="2">
        <f>SUMIFS(DataRegularSeason20242025!$AA$3:$AA$1315,DataRegularSeason20242025!$B$3:$B$1315, "&lt;=" &amp; $A147, DataRegularSeason20242025!$D$3:$D$1315, O$1)+SUMIFS(DataRegularSeason20242025!$AB$3:$AB$1315,DataRegularSeason20242025!$B$3:$B$1315, "&lt;=" &amp; $A147, DataRegularSeason20242025!$E$3:$E$1315, O$1)</f>
        <v>44</v>
      </c>
      <c r="P147" s="2">
        <f>SUMIFS(DataRegularSeason20242025!$AA$3:$AA$1315,DataRegularSeason20242025!$B$3:$B$1315, "&lt;=" &amp; $A147, DataRegularSeason20242025!$D$3:$D$1315, P$1)+SUMIFS(DataRegularSeason20242025!$AB$3:$AB$1315,DataRegularSeason20242025!$B$3:$B$1315, "&lt;=" &amp; $A147, DataRegularSeason20242025!$E$3:$E$1315, P$1)</f>
        <v>27</v>
      </c>
      <c r="Q147" s="2">
        <f>SUMIFS(DataRegularSeason20242025!$AA$3:$AA$1315,DataRegularSeason20242025!$B$3:$B$1315, "&lt;=" &amp; $A147, DataRegularSeason20242025!$D$3:$D$1315, Q$1)+SUMIFS(DataRegularSeason20242025!$AB$3:$AB$1315,DataRegularSeason20242025!$B$3:$B$1315, "&lt;=" &amp; $A147, DataRegularSeason20242025!$E$3:$E$1315, Q$1)</f>
        <v>45</v>
      </c>
      <c r="R147" s="2">
        <f>SUMIFS(DataRegularSeason20242025!$AA$3:$AA$1315,DataRegularSeason20242025!$B$3:$B$1315, "&lt;=" &amp; $A147, DataRegularSeason20242025!$D$3:$D$1315, R$1)+SUMIFS(DataRegularSeason20242025!$AB$3:$AB$1315,DataRegularSeason20242025!$B$3:$B$1315, "&lt;=" &amp; $A147, DataRegularSeason20242025!$E$3:$E$1315, R$1)</f>
        <v>22</v>
      </c>
      <c r="S147" s="2">
        <f>SUMIFS(DataRegularSeason20242025!$AA$3:$AA$1315,DataRegularSeason20242025!$B$3:$B$1315, "&lt;=" &amp; $A147, DataRegularSeason20242025!$D$3:$D$1315, S$1)+SUMIFS(DataRegularSeason20242025!$AB$3:$AB$1315,DataRegularSeason20242025!$B$3:$B$1315, "&lt;=" &amp; $A147, DataRegularSeason20242025!$E$3:$E$1315, S$1)</f>
        <v>31</v>
      </c>
      <c r="T147" s="2">
        <f>SUMIFS(DataRegularSeason20242025!$AA$3:$AA$1315,DataRegularSeason20242025!$B$3:$B$1315, "&lt;=" &amp; $A147, DataRegularSeason20242025!$D$3:$D$1315, T$1)+SUMIFS(DataRegularSeason20242025!$AB$3:$AB$1315,DataRegularSeason20242025!$B$3:$B$1315, "&lt;=" &amp; $A147, DataRegularSeason20242025!$E$3:$E$1315, T$1)</f>
        <v>31</v>
      </c>
      <c r="U147" s="2">
        <f>SUMIFS(DataRegularSeason20242025!$AA$3:$AA$1315,DataRegularSeason20242025!$B$3:$B$1315, "&lt;=" &amp; $A147, DataRegularSeason20242025!$D$3:$D$1315, U$1)+SUMIFS(DataRegularSeason20242025!$AB$3:$AB$1315,DataRegularSeason20242025!$B$3:$B$1315, "&lt;=" &amp; $A147, DataRegularSeason20242025!$E$3:$E$1315, U$1)</f>
        <v>34</v>
      </c>
      <c r="V147" s="2">
        <f>SUMIFS(DataRegularSeason20242025!$AA$3:$AA$1315,DataRegularSeason20242025!$B$3:$B$1315, "&lt;=" &amp; $A147, DataRegularSeason20242025!$D$3:$D$1315, V$1)+SUMIFS(DataRegularSeason20242025!$AB$3:$AB$1315,DataRegularSeason20242025!$B$3:$B$1315, "&lt;=" &amp; $A147, DataRegularSeason20242025!$E$3:$E$1315, V$1)</f>
        <v>32</v>
      </c>
      <c r="W147" s="2">
        <f>SUMIFS(DataRegularSeason20242025!$AA$3:$AA$1315,DataRegularSeason20242025!$B$3:$B$1315, "&lt;=" &amp; $A147, DataRegularSeason20242025!$D$3:$D$1315, W$1)+SUMIFS(DataRegularSeason20242025!$AB$3:$AB$1315,DataRegularSeason20242025!$B$3:$B$1315, "&lt;=" &amp; $A147, DataRegularSeason20242025!$E$3:$E$1315, W$1)</f>
        <v>33</v>
      </c>
      <c r="X147" s="2">
        <f>SUMIFS(DataRegularSeason20242025!$AA$3:$AA$1315,DataRegularSeason20242025!$B$3:$B$1315, "&lt;=" &amp; $A147, DataRegularSeason20242025!$D$3:$D$1315, X$1)+SUMIFS(DataRegularSeason20242025!$AB$3:$AB$1315,DataRegularSeason20242025!$B$3:$B$1315, "&lt;=" &amp; $A147, DataRegularSeason20242025!$E$3:$E$1315, X$1)</f>
        <v>32</v>
      </c>
      <c r="Y147" s="2">
        <f>SUMIFS(DataRegularSeason20242025!$AA$3:$AA$1315,DataRegularSeason20242025!$B$3:$B$1315, "&lt;=" &amp; $A147, DataRegularSeason20242025!$D$3:$D$1315, Y$1)+SUMIFS(DataRegularSeason20242025!$AB$3:$AB$1315,DataRegularSeason20242025!$B$3:$B$1315, "&lt;=" &amp; $A147, DataRegularSeason20242025!$E$3:$E$1315, Y$1)</f>
        <v>27</v>
      </c>
      <c r="Z147" s="2">
        <f>SUMIFS(DataRegularSeason20242025!$AA$3:$AA$1315,DataRegularSeason20242025!$B$3:$B$1315, "&lt;=" &amp; $A147, DataRegularSeason20242025!$D$3:$D$1315, Z$1)+SUMIFS(DataRegularSeason20242025!$AB$3:$AB$1315,DataRegularSeason20242025!$B$3:$B$1315, "&lt;=" &amp; $A147, DataRegularSeason20242025!$E$3:$E$1315, Z$1)</f>
        <v>33</v>
      </c>
      <c r="AA147" s="2">
        <f>SUMIFS(DataRegularSeason20242025!$AA$3:$AA$1315,DataRegularSeason20242025!$B$3:$B$1315, "&lt;=" &amp; $A147, DataRegularSeason20242025!$D$3:$D$1315, AA$1)+SUMIFS(DataRegularSeason20242025!$AB$3:$AB$1315,DataRegularSeason20242025!$B$3:$B$1315, "&lt;=" &amp; $A147, DataRegularSeason20242025!$E$3:$E$1315, AA$1)</f>
        <v>36</v>
      </c>
      <c r="AB147" s="2">
        <f>SUMIFS(DataRegularSeason20242025!$AA$3:$AA$1315,DataRegularSeason20242025!$B$3:$B$1315, "&lt;=" &amp; $A147, DataRegularSeason20242025!$D$3:$D$1315, AB$1)+SUMIFS(DataRegularSeason20242025!$AB$3:$AB$1315,DataRegularSeason20242025!$B$3:$B$1315, "&lt;=" &amp; $A147, DataRegularSeason20242025!$E$3:$E$1315, AB$1)</f>
        <v>40</v>
      </c>
      <c r="AC147" s="2">
        <f>SUMIFS(DataRegularSeason20242025!$AA$3:$AA$1315,DataRegularSeason20242025!$B$3:$B$1315, "&lt;=" &amp; $A147, DataRegularSeason20242025!$D$3:$D$1315, AC$1)+SUMIFS(DataRegularSeason20242025!$AB$3:$AB$1315,DataRegularSeason20242025!$B$3:$B$1315, "&lt;=" &amp; $A147, DataRegularSeason20242025!$E$3:$E$1315, AC$1)</f>
        <v>33</v>
      </c>
      <c r="AD147" s="2">
        <f>SUMIFS(DataRegularSeason20242025!$AA$3:$AA$1315,DataRegularSeason20242025!$B$3:$B$1315, "&lt;=" &amp; $A147, DataRegularSeason20242025!$D$3:$D$1315, AD$1)+SUMIFS(DataRegularSeason20242025!$AB$3:$AB$1315,DataRegularSeason20242025!$B$3:$B$1315, "&lt;=" &amp; $A147, DataRegularSeason20242025!$E$3:$E$1315, AD$1)</f>
        <v>37</v>
      </c>
      <c r="AE147" s="2">
        <f>SUMIFS(DataRegularSeason20242025!$AA$3:$AA$1315,DataRegularSeason20242025!$B$3:$B$1315, "&lt;=" &amp; $A147, DataRegularSeason20242025!$D$3:$D$1315, AE$1)+SUMIFS(DataRegularSeason20242025!$AB$3:$AB$1315,DataRegularSeason20242025!$B$3:$B$1315, "&lt;=" &amp; $A147, DataRegularSeason20242025!$E$3:$E$1315, AE$1)</f>
        <v>43</v>
      </c>
      <c r="AF147" s="2">
        <f>SUMIFS(DataRegularSeason20242025!$AA$3:$AA$1315,DataRegularSeason20242025!$B$3:$B$1315, "&lt;=" &amp; $A147, DataRegularSeason20242025!$D$3:$D$1315, AF$1)+SUMIFS(DataRegularSeason20242025!$AB$3:$AB$1315,DataRegularSeason20242025!$B$3:$B$1315, "&lt;=" &amp; $A147, DataRegularSeason20242025!$E$3:$E$1315, AF$1)</f>
        <v>45</v>
      </c>
      <c r="AG147" s="2">
        <f>SUMIFS(DataRegularSeason20242025!$AA$3:$AA$1315,DataRegularSeason20242025!$B$3:$B$1315, "&lt;=" &amp; $A147, DataRegularSeason20242025!$D$3:$D$1315, AG$1)+SUMIFS(DataRegularSeason20242025!$AB$3:$AB$1315,DataRegularSeason20242025!$B$3:$B$1315, "&lt;=" &amp; $A147, DataRegularSeason20242025!$E$3:$E$1315, AG$1)</f>
        <v>44</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26</v>
      </c>
      <c r="C148" s="2">
        <f>SUMIFS(DataRegularSeason20242025!$AA$3:$AA$1315,DataRegularSeason20242025!$B$3:$B$1315, "&lt;=" &amp; $A148, DataRegularSeason20242025!$D$3:$D$1315, C$1)+SUMIFS(DataRegularSeason20242025!$AB$3:$AB$1315,DataRegularSeason20242025!$B$3:$B$1315, "&lt;=" &amp; $A148, DataRegularSeason20242025!$E$3:$E$1315, C$1)</f>
        <v>35</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41</v>
      </c>
      <c r="F148" s="2">
        <f>SUMIFS(DataRegularSeason20242025!$AA$3:$AA$1315,DataRegularSeason20242025!$B$3:$B$1315, "&lt;=" &amp; $A148, DataRegularSeason20242025!$D$3:$D$1315, F$1)+SUMIFS(DataRegularSeason20242025!$AB$3:$AB$1315,DataRegularSeason20242025!$B$3:$B$1315, "&lt;=" &amp; $A148, DataRegularSeason20242025!$E$3:$E$1315, F$1)</f>
        <v>29</v>
      </c>
      <c r="G148" s="2">
        <f>SUMIFS(DataRegularSeason20242025!$AA$3:$AA$1315,DataRegularSeason20242025!$B$3:$B$1315, "&lt;=" &amp; $A148, DataRegularSeason20242025!$D$3:$D$1315, G$1)+SUMIFS(DataRegularSeason20242025!$AB$3:$AB$1315,DataRegularSeason20242025!$B$3:$B$1315, "&lt;=" &amp; $A148, DataRegularSeason20242025!$E$3:$E$1315, G$1)</f>
        <v>35</v>
      </c>
      <c r="H148" s="2">
        <f>SUMIFS(DataRegularSeason20242025!$AA$3:$AA$1315,DataRegularSeason20242025!$B$3:$B$1315, "&lt;=" &amp; $A148, DataRegularSeason20242025!$D$3:$D$1315, H$1)+SUMIFS(DataRegularSeason20242025!$AB$3:$AB$1315,DataRegularSeason20242025!$B$3:$B$1315, "&lt;=" &amp; $A148, DataRegularSeason20242025!$E$3:$E$1315, H$1)</f>
        <v>22</v>
      </c>
      <c r="I148" s="2">
        <f>SUMIFS(DataRegularSeason20242025!$AA$3:$AA$1315,DataRegularSeason20242025!$B$3:$B$1315, "&lt;=" &amp; $A148, DataRegularSeason20242025!$D$3:$D$1315, I$1)+SUMIFS(DataRegularSeason20242025!$AB$3:$AB$1315,DataRegularSeason20242025!$B$3:$B$1315, "&lt;=" &amp; $A148, DataRegularSeason20242025!$E$3:$E$1315, I$1)</f>
        <v>36</v>
      </c>
      <c r="J148" s="2">
        <f>SUMIFS(DataRegularSeason20242025!$AA$3:$AA$1315,DataRegularSeason20242025!$B$3:$B$1315, "&lt;=" &amp; $A148, DataRegularSeason20242025!$D$3:$D$1315, J$1)+SUMIFS(DataRegularSeason20242025!$AB$3:$AB$1315,DataRegularSeason20242025!$B$3:$B$1315, "&lt;=" &amp; $A148, DataRegularSeason20242025!$E$3:$E$1315, J$1)</f>
        <v>38</v>
      </c>
      <c r="K148" s="2">
        <f>SUMIFS(DataRegularSeason20242025!$AA$3:$AA$1315,DataRegularSeason20242025!$B$3:$B$1315, "&lt;=" &amp; $A148, DataRegularSeason20242025!$D$3:$D$1315, K$1)+SUMIFS(DataRegularSeason20242025!$AB$3:$AB$1315,DataRegularSeason20242025!$B$3:$B$1315, "&lt;=" &amp; $A148, DataRegularSeason20242025!$E$3:$E$1315, K$1)</f>
        <v>28</v>
      </c>
      <c r="L148" s="2">
        <f>SUMIFS(DataRegularSeason20242025!$AA$3:$AA$1315,DataRegularSeason20242025!$B$3:$B$1315, "&lt;=" &amp; $A148, DataRegularSeason20242025!$D$3:$D$1315, L$1)+SUMIFS(DataRegularSeason20242025!$AB$3:$AB$1315,DataRegularSeason20242025!$B$3:$B$1315, "&lt;=" &amp; $A148, DataRegularSeason20242025!$E$3:$E$1315, L$1)</f>
        <v>38</v>
      </c>
      <c r="M148" s="2">
        <f>SUMIFS(DataRegularSeason20242025!$AA$3:$AA$1315,DataRegularSeason20242025!$B$3:$B$1315, "&lt;=" &amp; $A148, DataRegularSeason20242025!$D$3:$D$1315, M$1)+SUMIFS(DataRegularSeason20242025!$AB$3:$AB$1315,DataRegularSeason20242025!$B$3:$B$1315, "&lt;=" &amp; $A148, DataRegularSeason20242025!$E$3:$E$1315, M$1)</f>
        <v>40</v>
      </c>
      <c r="N148" s="2">
        <f>SUMIFS(DataRegularSeason20242025!$AA$3:$AA$1315,DataRegularSeason20242025!$B$3:$B$1315, "&lt;=" &amp; $A148, DataRegularSeason20242025!$D$3:$D$1315, N$1)+SUMIFS(DataRegularSeason20242025!$AB$3:$AB$1315,DataRegularSeason20242025!$B$3:$B$1315, "&lt;=" &amp; $A148, DataRegularSeason20242025!$E$3:$E$1315, N$1)</f>
        <v>40</v>
      </c>
      <c r="O148" s="2">
        <f>SUMIFS(DataRegularSeason20242025!$AA$3:$AA$1315,DataRegularSeason20242025!$B$3:$B$1315, "&lt;=" &amp; $A148, DataRegularSeason20242025!$D$3:$D$1315, O$1)+SUMIFS(DataRegularSeason20242025!$AB$3:$AB$1315,DataRegularSeason20242025!$B$3:$B$1315, "&lt;=" &amp; $A148, DataRegularSeason20242025!$E$3:$E$1315, O$1)</f>
        <v>44</v>
      </c>
      <c r="P148" s="2">
        <f>SUMIFS(DataRegularSeason20242025!$AA$3:$AA$1315,DataRegularSeason20242025!$B$3:$B$1315, "&lt;=" &amp; $A148, DataRegularSeason20242025!$D$3:$D$1315, P$1)+SUMIFS(DataRegularSeason20242025!$AB$3:$AB$1315,DataRegularSeason20242025!$B$3:$B$1315, "&lt;=" &amp; $A148, DataRegularSeason20242025!$E$3:$E$1315, P$1)</f>
        <v>27</v>
      </c>
      <c r="Q148" s="2">
        <f>SUMIFS(DataRegularSeason20242025!$AA$3:$AA$1315,DataRegularSeason20242025!$B$3:$B$1315, "&lt;=" &amp; $A148, DataRegularSeason20242025!$D$3:$D$1315, Q$1)+SUMIFS(DataRegularSeason20242025!$AB$3:$AB$1315,DataRegularSeason20242025!$B$3:$B$1315, "&lt;=" &amp; $A148, DataRegularSeason20242025!$E$3:$E$1315, Q$1)</f>
        <v>45</v>
      </c>
      <c r="R148" s="2">
        <f>SUMIFS(DataRegularSeason20242025!$AA$3:$AA$1315,DataRegularSeason20242025!$B$3:$B$1315, "&lt;=" &amp; $A148, DataRegularSeason20242025!$D$3:$D$1315, R$1)+SUMIFS(DataRegularSeason20242025!$AB$3:$AB$1315,DataRegularSeason20242025!$B$3:$B$1315, "&lt;=" &amp; $A148, DataRegularSeason20242025!$E$3:$E$1315, R$1)</f>
        <v>22</v>
      </c>
      <c r="S148" s="2">
        <f>SUMIFS(DataRegularSeason20242025!$AA$3:$AA$1315,DataRegularSeason20242025!$B$3:$B$1315, "&lt;=" &amp; $A148, DataRegularSeason20242025!$D$3:$D$1315, S$1)+SUMIFS(DataRegularSeason20242025!$AB$3:$AB$1315,DataRegularSeason20242025!$B$3:$B$1315, "&lt;=" &amp; $A148, DataRegularSeason20242025!$E$3:$E$1315, S$1)</f>
        <v>31</v>
      </c>
      <c r="T148" s="2">
        <f>SUMIFS(DataRegularSeason20242025!$AA$3:$AA$1315,DataRegularSeason20242025!$B$3:$B$1315, "&lt;=" &amp; $A148, DataRegularSeason20242025!$D$3:$D$1315, T$1)+SUMIFS(DataRegularSeason20242025!$AB$3:$AB$1315,DataRegularSeason20242025!$B$3:$B$1315, "&lt;=" &amp; $A148, DataRegularSeason20242025!$E$3:$E$1315, T$1)</f>
        <v>31</v>
      </c>
      <c r="U148" s="2">
        <f>SUMIFS(DataRegularSeason20242025!$AA$3:$AA$1315,DataRegularSeason20242025!$B$3:$B$1315, "&lt;=" &amp; $A148, DataRegularSeason20242025!$D$3:$D$1315, U$1)+SUMIFS(DataRegularSeason20242025!$AB$3:$AB$1315,DataRegularSeason20242025!$B$3:$B$1315, "&lt;=" &amp; $A148, DataRegularSeason20242025!$E$3:$E$1315, U$1)</f>
        <v>34</v>
      </c>
      <c r="V148" s="2">
        <f>SUMIFS(DataRegularSeason20242025!$AA$3:$AA$1315,DataRegularSeason20242025!$B$3:$B$1315, "&lt;=" &amp; $A148, DataRegularSeason20242025!$D$3:$D$1315, V$1)+SUMIFS(DataRegularSeason20242025!$AB$3:$AB$1315,DataRegularSeason20242025!$B$3:$B$1315, "&lt;=" &amp; $A148, DataRegularSeason20242025!$E$3:$E$1315, V$1)</f>
        <v>32</v>
      </c>
      <c r="W148" s="2">
        <f>SUMIFS(DataRegularSeason20242025!$AA$3:$AA$1315,DataRegularSeason20242025!$B$3:$B$1315, "&lt;=" &amp; $A148, DataRegularSeason20242025!$D$3:$D$1315, W$1)+SUMIFS(DataRegularSeason20242025!$AB$3:$AB$1315,DataRegularSeason20242025!$B$3:$B$1315, "&lt;=" &amp; $A148, DataRegularSeason20242025!$E$3:$E$1315, W$1)</f>
        <v>33</v>
      </c>
      <c r="X148" s="2">
        <f>SUMIFS(DataRegularSeason20242025!$AA$3:$AA$1315,DataRegularSeason20242025!$B$3:$B$1315, "&lt;=" &amp; $A148, DataRegularSeason20242025!$D$3:$D$1315, X$1)+SUMIFS(DataRegularSeason20242025!$AB$3:$AB$1315,DataRegularSeason20242025!$B$3:$B$1315, "&lt;=" &amp; $A148, DataRegularSeason20242025!$E$3:$E$1315, X$1)</f>
        <v>32</v>
      </c>
      <c r="Y148" s="2">
        <f>SUMIFS(DataRegularSeason20242025!$AA$3:$AA$1315,DataRegularSeason20242025!$B$3:$B$1315, "&lt;=" &amp; $A148, DataRegularSeason20242025!$D$3:$D$1315, Y$1)+SUMIFS(DataRegularSeason20242025!$AB$3:$AB$1315,DataRegularSeason20242025!$B$3:$B$1315, "&lt;=" &amp; $A148, DataRegularSeason20242025!$E$3:$E$1315, Y$1)</f>
        <v>27</v>
      </c>
      <c r="Z148" s="2">
        <f>SUMIFS(DataRegularSeason20242025!$AA$3:$AA$1315,DataRegularSeason20242025!$B$3:$B$1315, "&lt;=" &amp; $A148, DataRegularSeason20242025!$D$3:$D$1315, Z$1)+SUMIFS(DataRegularSeason20242025!$AB$3:$AB$1315,DataRegularSeason20242025!$B$3:$B$1315, "&lt;=" &amp; $A148, DataRegularSeason20242025!$E$3:$E$1315, Z$1)</f>
        <v>33</v>
      </c>
      <c r="AA148" s="2">
        <f>SUMIFS(DataRegularSeason20242025!$AA$3:$AA$1315,DataRegularSeason20242025!$B$3:$B$1315, "&lt;=" &amp; $A148, DataRegularSeason20242025!$D$3:$D$1315, AA$1)+SUMIFS(DataRegularSeason20242025!$AB$3:$AB$1315,DataRegularSeason20242025!$B$3:$B$1315, "&lt;=" &amp; $A148, DataRegularSeason20242025!$E$3:$E$1315, AA$1)</f>
        <v>36</v>
      </c>
      <c r="AB148" s="2">
        <f>SUMIFS(DataRegularSeason20242025!$AA$3:$AA$1315,DataRegularSeason20242025!$B$3:$B$1315, "&lt;=" &amp; $A148, DataRegularSeason20242025!$D$3:$D$1315, AB$1)+SUMIFS(DataRegularSeason20242025!$AB$3:$AB$1315,DataRegularSeason20242025!$B$3:$B$1315, "&lt;=" &amp; $A148, DataRegularSeason20242025!$E$3:$E$1315, AB$1)</f>
        <v>40</v>
      </c>
      <c r="AC148" s="2">
        <f>SUMIFS(DataRegularSeason20242025!$AA$3:$AA$1315,DataRegularSeason20242025!$B$3:$B$1315, "&lt;=" &amp; $A148, DataRegularSeason20242025!$D$3:$D$1315, AC$1)+SUMIFS(DataRegularSeason20242025!$AB$3:$AB$1315,DataRegularSeason20242025!$B$3:$B$1315, "&lt;=" &amp; $A148, DataRegularSeason20242025!$E$3:$E$1315, AC$1)</f>
        <v>33</v>
      </c>
      <c r="AD148" s="2">
        <f>SUMIFS(DataRegularSeason20242025!$AA$3:$AA$1315,DataRegularSeason20242025!$B$3:$B$1315, "&lt;=" &amp; $A148, DataRegularSeason20242025!$D$3:$D$1315, AD$1)+SUMIFS(DataRegularSeason20242025!$AB$3:$AB$1315,DataRegularSeason20242025!$B$3:$B$1315, "&lt;=" &amp; $A148, DataRegularSeason20242025!$E$3:$E$1315, AD$1)</f>
        <v>37</v>
      </c>
      <c r="AE148" s="2">
        <f>SUMIFS(DataRegularSeason20242025!$AA$3:$AA$1315,DataRegularSeason20242025!$B$3:$B$1315, "&lt;=" &amp; $A148, DataRegularSeason20242025!$D$3:$D$1315, AE$1)+SUMIFS(DataRegularSeason20242025!$AB$3:$AB$1315,DataRegularSeason20242025!$B$3:$B$1315, "&lt;=" &amp; $A148, DataRegularSeason20242025!$E$3:$E$1315, AE$1)</f>
        <v>43</v>
      </c>
      <c r="AF148" s="2">
        <f>SUMIFS(DataRegularSeason20242025!$AA$3:$AA$1315,DataRegularSeason20242025!$B$3:$B$1315, "&lt;=" &amp; $A148, DataRegularSeason20242025!$D$3:$D$1315, AF$1)+SUMIFS(DataRegularSeason20242025!$AB$3:$AB$1315,DataRegularSeason20242025!$B$3:$B$1315, "&lt;=" &amp; $A148, DataRegularSeason20242025!$E$3:$E$1315, AF$1)</f>
        <v>45</v>
      </c>
      <c r="AG148" s="2">
        <f>SUMIFS(DataRegularSeason20242025!$AA$3:$AA$1315,DataRegularSeason20242025!$B$3:$B$1315, "&lt;=" &amp; $A148, DataRegularSeason20242025!$D$3:$D$1315, AG$1)+SUMIFS(DataRegularSeason20242025!$AB$3:$AB$1315,DataRegularSeason20242025!$B$3:$B$1315, "&lt;=" &amp; $A148, DataRegularSeason20242025!$E$3:$E$1315, AG$1)</f>
        <v>44</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26</v>
      </c>
      <c r="C149" s="2">
        <f>SUMIFS(DataRegularSeason20242025!$AA$3:$AA$1315,DataRegularSeason20242025!$B$3:$B$1315, "&lt;=" &amp; $A149, DataRegularSeason20242025!$D$3:$D$1315, C$1)+SUMIFS(DataRegularSeason20242025!$AB$3:$AB$1315,DataRegularSeason20242025!$B$3:$B$1315, "&lt;=" &amp; $A149, DataRegularSeason20242025!$E$3:$E$1315, C$1)</f>
        <v>35</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41</v>
      </c>
      <c r="F149" s="2">
        <f>SUMIFS(DataRegularSeason20242025!$AA$3:$AA$1315,DataRegularSeason20242025!$B$3:$B$1315, "&lt;=" &amp; $A149, DataRegularSeason20242025!$D$3:$D$1315, F$1)+SUMIFS(DataRegularSeason20242025!$AB$3:$AB$1315,DataRegularSeason20242025!$B$3:$B$1315, "&lt;=" &amp; $A149, DataRegularSeason20242025!$E$3:$E$1315, F$1)</f>
        <v>29</v>
      </c>
      <c r="G149" s="2">
        <f>SUMIFS(DataRegularSeason20242025!$AA$3:$AA$1315,DataRegularSeason20242025!$B$3:$B$1315, "&lt;=" &amp; $A149, DataRegularSeason20242025!$D$3:$D$1315, G$1)+SUMIFS(DataRegularSeason20242025!$AB$3:$AB$1315,DataRegularSeason20242025!$B$3:$B$1315, "&lt;=" &amp; $A149, DataRegularSeason20242025!$E$3:$E$1315, G$1)</f>
        <v>35</v>
      </c>
      <c r="H149" s="2">
        <f>SUMIFS(DataRegularSeason20242025!$AA$3:$AA$1315,DataRegularSeason20242025!$B$3:$B$1315, "&lt;=" &amp; $A149, DataRegularSeason20242025!$D$3:$D$1315, H$1)+SUMIFS(DataRegularSeason20242025!$AB$3:$AB$1315,DataRegularSeason20242025!$B$3:$B$1315, "&lt;=" &amp; $A149, DataRegularSeason20242025!$E$3:$E$1315, H$1)</f>
        <v>22</v>
      </c>
      <c r="I149" s="2">
        <f>SUMIFS(DataRegularSeason20242025!$AA$3:$AA$1315,DataRegularSeason20242025!$B$3:$B$1315, "&lt;=" &amp; $A149, DataRegularSeason20242025!$D$3:$D$1315, I$1)+SUMIFS(DataRegularSeason20242025!$AB$3:$AB$1315,DataRegularSeason20242025!$B$3:$B$1315, "&lt;=" &amp; $A149, DataRegularSeason20242025!$E$3:$E$1315, I$1)</f>
        <v>36</v>
      </c>
      <c r="J149" s="2">
        <f>SUMIFS(DataRegularSeason20242025!$AA$3:$AA$1315,DataRegularSeason20242025!$B$3:$B$1315, "&lt;=" &amp; $A149, DataRegularSeason20242025!$D$3:$D$1315, J$1)+SUMIFS(DataRegularSeason20242025!$AB$3:$AB$1315,DataRegularSeason20242025!$B$3:$B$1315, "&lt;=" &amp; $A149, DataRegularSeason20242025!$E$3:$E$1315, J$1)</f>
        <v>38</v>
      </c>
      <c r="K149" s="2">
        <f>SUMIFS(DataRegularSeason20242025!$AA$3:$AA$1315,DataRegularSeason20242025!$B$3:$B$1315, "&lt;=" &amp; $A149, DataRegularSeason20242025!$D$3:$D$1315, K$1)+SUMIFS(DataRegularSeason20242025!$AB$3:$AB$1315,DataRegularSeason20242025!$B$3:$B$1315, "&lt;=" &amp; $A149, DataRegularSeason20242025!$E$3:$E$1315, K$1)</f>
        <v>28</v>
      </c>
      <c r="L149" s="2">
        <f>SUMIFS(DataRegularSeason20242025!$AA$3:$AA$1315,DataRegularSeason20242025!$B$3:$B$1315, "&lt;=" &amp; $A149, DataRegularSeason20242025!$D$3:$D$1315, L$1)+SUMIFS(DataRegularSeason20242025!$AB$3:$AB$1315,DataRegularSeason20242025!$B$3:$B$1315, "&lt;=" &amp; $A149, DataRegularSeason20242025!$E$3:$E$1315, L$1)</f>
        <v>38</v>
      </c>
      <c r="M149" s="2">
        <f>SUMIFS(DataRegularSeason20242025!$AA$3:$AA$1315,DataRegularSeason20242025!$B$3:$B$1315, "&lt;=" &amp; $A149, DataRegularSeason20242025!$D$3:$D$1315, M$1)+SUMIFS(DataRegularSeason20242025!$AB$3:$AB$1315,DataRegularSeason20242025!$B$3:$B$1315, "&lt;=" &amp; $A149, DataRegularSeason20242025!$E$3:$E$1315, M$1)</f>
        <v>40</v>
      </c>
      <c r="N149" s="2">
        <f>SUMIFS(DataRegularSeason20242025!$AA$3:$AA$1315,DataRegularSeason20242025!$B$3:$B$1315, "&lt;=" &amp; $A149, DataRegularSeason20242025!$D$3:$D$1315, N$1)+SUMIFS(DataRegularSeason20242025!$AB$3:$AB$1315,DataRegularSeason20242025!$B$3:$B$1315, "&lt;=" &amp; $A149, DataRegularSeason20242025!$E$3:$E$1315, N$1)</f>
        <v>40</v>
      </c>
      <c r="O149" s="2">
        <f>SUMIFS(DataRegularSeason20242025!$AA$3:$AA$1315,DataRegularSeason20242025!$B$3:$B$1315, "&lt;=" &amp; $A149, DataRegularSeason20242025!$D$3:$D$1315, O$1)+SUMIFS(DataRegularSeason20242025!$AB$3:$AB$1315,DataRegularSeason20242025!$B$3:$B$1315, "&lt;=" &amp; $A149, DataRegularSeason20242025!$E$3:$E$1315, O$1)</f>
        <v>44</v>
      </c>
      <c r="P149" s="2">
        <f>SUMIFS(DataRegularSeason20242025!$AA$3:$AA$1315,DataRegularSeason20242025!$B$3:$B$1315, "&lt;=" &amp; $A149, DataRegularSeason20242025!$D$3:$D$1315, P$1)+SUMIFS(DataRegularSeason20242025!$AB$3:$AB$1315,DataRegularSeason20242025!$B$3:$B$1315, "&lt;=" &amp; $A149, DataRegularSeason20242025!$E$3:$E$1315, P$1)</f>
        <v>27</v>
      </c>
      <c r="Q149" s="2">
        <f>SUMIFS(DataRegularSeason20242025!$AA$3:$AA$1315,DataRegularSeason20242025!$B$3:$B$1315, "&lt;=" &amp; $A149, DataRegularSeason20242025!$D$3:$D$1315, Q$1)+SUMIFS(DataRegularSeason20242025!$AB$3:$AB$1315,DataRegularSeason20242025!$B$3:$B$1315, "&lt;=" &amp; $A149, DataRegularSeason20242025!$E$3:$E$1315, Q$1)</f>
        <v>45</v>
      </c>
      <c r="R149" s="2">
        <f>SUMIFS(DataRegularSeason20242025!$AA$3:$AA$1315,DataRegularSeason20242025!$B$3:$B$1315, "&lt;=" &amp; $A149, DataRegularSeason20242025!$D$3:$D$1315, R$1)+SUMIFS(DataRegularSeason20242025!$AB$3:$AB$1315,DataRegularSeason20242025!$B$3:$B$1315, "&lt;=" &amp; $A149, DataRegularSeason20242025!$E$3:$E$1315, R$1)</f>
        <v>22</v>
      </c>
      <c r="S149" s="2">
        <f>SUMIFS(DataRegularSeason20242025!$AA$3:$AA$1315,DataRegularSeason20242025!$B$3:$B$1315, "&lt;=" &amp; $A149, DataRegularSeason20242025!$D$3:$D$1315, S$1)+SUMIFS(DataRegularSeason20242025!$AB$3:$AB$1315,DataRegularSeason20242025!$B$3:$B$1315, "&lt;=" &amp; $A149, DataRegularSeason20242025!$E$3:$E$1315, S$1)</f>
        <v>31</v>
      </c>
      <c r="T149" s="2">
        <f>SUMIFS(DataRegularSeason20242025!$AA$3:$AA$1315,DataRegularSeason20242025!$B$3:$B$1315, "&lt;=" &amp; $A149, DataRegularSeason20242025!$D$3:$D$1315, T$1)+SUMIFS(DataRegularSeason20242025!$AB$3:$AB$1315,DataRegularSeason20242025!$B$3:$B$1315, "&lt;=" &amp; $A149, DataRegularSeason20242025!$E$3:$E$1315, T$1)</f>
        <v>31</v>
      </c>
      <c r="U149" s="2">
        <f>SUMIFS(DataRegularSeason20242025!$AA$3:$AA$1315,DataRegularSeason20242025!$B$3:$B$1315, "&lt;=" &amp; $A149, DataRegularSeason20242025!$D$3:$D$1315, U$1)+SUMIFS(DataRegularSeason20242025!$AB$3:$AB$1315,DataRegularSeason20242025!$B$3:$B$1315, "&lt;=" &amp; $A149, DataRegularSeason20242025!$E$3:$E$1315, U$1)</f>
        <v>34</v>
      </c>
      <c r="V149" s="2">
        <f>SUMIFS(DataRegularSeason20242025!$AA$3:$AA$1315,DataRegularSeason20242025!$B$3:$B$1315, "&lt;=" &amp; $A149, DataRegularSeason20242025!$D$3:$D$1315, V$1)+SUMIFS(DataRegularSeason20242025!$AB$3:$AB$1315,DataRegularSeason20242025!$B$3:$B$1315, "&lt;=" &amp; $A149, DataRegularSeason20242025!$E$3:$E$1315, V$1)</f>
        <v>32</v>
      </c>
      <c r="W149" s="2">
        <f>SUMIFS(DataRegularSeason20242025!$AA$3:$AA$1315,DataRegularSeason20242025!$B$3:$B$1315, "&lt;=" &amp; $A149, DataRegularSeason20242025!$D$3:$D$1315, W$1)+SUMIFS(DataRegularSeason20242025!$AB$3:$AB$1315,DataRegularSeason20242025!$B$3:$B$1315, "&lt;=" &amp; $A149, DataRegularSeason20242025!$E$3:$E$1315, W$1)</f>
        <v>33</v>
      </c>
      <c r="X149" s="2">
        <f>SUMIFS(DataRegularSeason20242025!$AA$3:$AA$1315,DataRegularSeason20242025!$B$3:$B$1315, "&lt;=" &amp; $A149, DataRegularSeason20242025!$D$3:$D$1315, X$1)+SUMIFS(DataRegularSeason20242025!$AB$3:$AB$1315,DataRegularSeason20242025!$B$3:$B$1315, "&lt;=" &amp; $A149, DataRegularSeason20242025!$E$3:$E$1315, X$1)</f>
        <v>32</v>
      </c>
      <c r="Y149" s="2">
        <f>SUMIFS(DataRegularSeason20242025!$AA$3:$AA$1315,DataRegularSeason20242025!$B$3:$B$1315, "&lt;=" &amp; $A149, DataRegularSeason20242025!$D$3:$D$1315, Y$1)+SUMIFS(DataRegularSeason20242025!$AB$3:$AB$1315,DataRegularSeason20242025!$B$3:$B$1315, "&lt;=" &amp; $A149, DataRegularSeason20242025!$E$3:$E$1315, Y$1)</f>
        <v>27</v>
      </c>
      <c r="Z149" s="2">
        <f>SUMIFS(DataRegularSeason20242025!$AA$3:$AA$1315,DataRegularSeason20242025!$B$3:$B$1315, "&lt;=" &amp; $A149, DataRegularSeason20242025!$D$3:$D$1315, Z$1)+SUMIFS(DataRegularSeason20242025!$AB$3:$AB$1315,DataRegularSeason20242025!$B$3:$B$1315, "&lt;=" &amp; $A149, DataRegularSeason20242025!$E$3:$E$1315, Z$1)</f>
        <v>33</v>
      </c>
      <c r="AA149" s="2">
        <f>SUMIFS(DataRegularSeason20242025!$AA$3:$AA$1315,DataRegularSeason20242025!$B$3:$B$1315, "&lt;=" &amp; $A149, DataRegularSeason20242025!$D$3:$D$1315, AA$1)+SUMIFS(DataRegularSeason20242025!$AB$3:$AB$1315,DataRegularSeason20242025!$B$3:$B$1315, "&lt;=" &amp; $A149, DataRegularSeason20242025!$E$3:$E$1315, AA$1)</f>
        <v>36</v>
      </c>
      <c r="AB149" s="2">
        <f>SUMIFS(DataRegularSeason20242025!$AA$3:$AA$1315,DataRegularSeason20242025!$B$3:$B$1315, "&lt;=" &amp; $A149, DataRegularSeason20242025!$D$3:$D$1315, AB$1)+SUMIFS(DataRegularSeason20242025!$AB$3:$AB$1315,DataRegularSeason20242025!$B$3:$B$1315, "&lt;=" &amp; $A149, DataRegularSeason20242025!$E$3:$E$1315, AB$1)</f>
        <v>40</v>
      </c>
      <c r="AC149" s="2">
        <f>SUMIFS(DataRegularSeason20242025!$AA$3:$AA$1315,DataRegularSeason20242025!$B$3:$B$1315, "&lt;=" &amp; $A149, DataRegularSeason20242025!$D$3:$D$1315, AC$1)+SUMIFS(DataRegularSeason20242025!$AB$3:$AB$1315,DataRegularSeason20242025!$B$3:$B$1315, "&lt;=" &amp; $A149, DataRegularSeason20242025!$E$3:$E$1315, AC$1)</f>
        <v>33</v>
      </c>
      <c r="AD149" s="2">
        <f>SUMIFS(DataRegularSeason20242025!$AA$3:$AA$1315,DataRegularSeason20242025!$B$3:$B$1315, "&lt;=" &amp; $A149, DataRegularSeason20242025!$D$3:$D$1315, AD$1)+SUMIFS(DataRegularSeason20242025!$AB$3:$AB$1315,DataRegularSeason20242025!$B$3:$B$1315, "&lt;=" &amp; $A149, DataRegularSeason20242025!$E$3:$E$1315, AD$1)</f>
        <v>37</v>
      </c>
      <c r="AE149" s="2">
        <f>SUMIFS(DataRegularSeason20242025!$AA$3:$AA$1315,DataRegularSeason20242025!$B$3:$B$1315, "&lt;=" &amp; $A149, DataRegularSeason20242025!$D$3:$D$1315, AE$1)+SUMIFS(DataRegularSeason20242025!$AB$3:$AB$1315,DataRegularSeason20242025!$B$3:$B$1315, "&lt;=" &amp; $A149, DataRegularSeason20242025!$E$3:$E$1315, AE$1)</f>
        <v>43</v>
      </c>
      <c r="AF149" s="2">
        <f>SUMIFS(DataRegularSeason20242025!$AA$3:$AA$1315,DataRegularSeason20242025!$B$3:$B$1315, "&lt;=" &amp; $A149, DataRegularSeason20242025!$D$3:$D$1315, AF$1)+SUMIFS(DataRegularSeason20242025!$AB$3:$AB$1315,DataRegularSeason20242025!$B$3:$B$1315, "&lt;=" &amp; $A149, DataRegularSeason20242025!$E$3:$E$1315, AF$1)</f>
        <v>45</v>
      </c>
      <c r="AG149" s="2">
        <f>SUMIFS(DataRegularSeason20242025!$AA$3:$AA$1315,DataRegularSeason20242025!$B$3:$B$1315, "&lt;=" &amp; $A149, DataRegularSeason20242025!$D$3:$D$1315, AG$1)+SUMIFS(DataRegularSeason20242025!$AB$3:$AB$1315,DataRegularSeason20242025!$B$3:$B$1315, "&lt;=" &amp; $A149, DataRegularSeason20242025!$E$3:$E$1315, AG$1)</f>
        <v>44</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26</v>
      </c>
      <c r="C150" s="2">
        <f>SUMIFS(DataRegularSeason20242025!$AA$3:$AA$1315,DataRegularSeason20242025!$B$3:$B$1315, "&lt;=" &amp; $A150, DataRegularSeason20242025!$D$3:$D$1315, C$1)+SUMIFS(DataRegularSeason20242025!$AB$3:$AB$1315,DataRegularSeason20242025!$B$3:$B$1315, "&lt;=" &amp; $A150, DataRegularSeason20242025!$E$3:$E$1315, C$1)</f>
        <v>35</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41</v>
      </c>
      <c r="F150" s="2">
        <f>SUMIFS(DataRegularSeason20242025!$AA$3:$AA$1315,DataRegularSeason20242025!$B$3:$B$1315, "&lt;=" &amp; $A150, DataRegularSeason20242025!$D$3:$D$1315, F$1)+SUMIFS(DataRegularSeason20242025!$AB$3:$AB$1315,DataRegularSeason20242025!$B$3:$B$1315, "&lt;=" &amp; $A150, DataRegularSeason20242025!$E$3:$E$1315, F$1)</f>
        <v>29</v>
      </c>
      <c r="G150" s="2">
        <f>SUMIFS(DataRegularSeason20242025!$AA$3:$AA$1315,DataRegularSeason20242025!$B$3:$B$1315, "&lt;=" &amp; $A150, DataRegularSeason20242025!$D$3:$D$1315, G$1)+SUMIFS(DataRegularSeason20242025!$AB$3:$AB$1315,DataRegularSeason20242025!$B$3:$B$1315, "&lt;=" &amp; $A150, DataRegularSeason20242025!$E$3:$E$1315, G$1)</f>
        <v>35</v>
      </c>
      <c r="H150" s="2">
        <f>SUMIFS(DataRegularSeason20242025!$AA$3:$AA$1315,DataRegularSeason20242025!$B$3:$B$1315, "&lt;=" &amp; $A150, DataRegularSeason20242025!$D$3:$D$1315, H$1)+SUMIFS(DataRegularSeason20242025!$AB$3:$AB$1315,DataRegularSeason20242025!$B$3:$B$1315, "&lt;=" &amp; $A150, DataRegularSeason20242025!$E$3:$E$1315, H$1)</f>
        <v>22</v>
      </c>
      <c r="I150" s="2">
        <f>SUMIFS(DataRegularSeason20242025!$AA$3:$AA$1315,DataRegularSeason20242025!$B$3:$B$1315, "&lt;=" &amp; $A150, DataRegularSeason20242025!$D$3:$D$1315, I$1)+SUMIFS(DataRegularSeason20242025!$AB$3:$AB$1315,DataRegularSeason20242025!$B$3:$B$1315, "&lt;=" &amp; $A150, DataRegularSeason20242025!$E$3:$E$1315, I$1)</f>
        <v>36</v>
      </c>
      <c r="J150" s="2">
        <f>SUMIFS(DataRegularSeason20242025!$AA$3:$AA$1315,DataRegularSeason20242025!$B$3:$B$1315, "&lt;=" &amp; $A150, DataRegularSeason20242025!$D$3:$D$1315, J$1)+SUMIFS(DataRegularSeason20242025!$AB$3:$AB$1315,DataRegularSeason20242025!$B$3:$B$1315, "&lt;=" &amp; $A150, DataRegularSeason20242025!$E$3:$E$1315, J$1)</f>
        <v>38</v>
      </c>
      <c r="K150" s="2">
        <f>SUMIFS(DataRegularSeason20242025!$AA$3:$AA$1315,DataRegularSeason20242025!$B$3:$B$1315, "&lt;=" &amp; $A150, DataRegularSeason20242025!$D$3:$D$1315, K$1)+SUMIFS(DataRegularSeason20242025!$AB$3:$AB$1315,DataRegularSeason20242025!$B$3:$B$1315, "&lt;=" &amp; $A150, DataRegularSeason20242025!$E$3:$E$1315, K$1)</f>
        <v>28</v>
      </c>
      <c r="L150" s="2">
        <f>SUMIFS(DataRegularSeason20242025!$AA$3:$AA$1315,DataRegularSeason20242025!$B$3:$B$1315, "&lt;=" &amp; $A150, DataRegularSeason20242025!$D$3:$D$1315, L$1)+SUMIFS(DataRegularSeason20242025!$AB$3:$AB$1315,DataRegularSeason20242025!$B$3:$B$1315, "&lt;=" &amp; $A150, DataRegularSeason20242025!$E$3:$E$1315, L$1)</f>
        <v>38</v>
      </c>
      <c r="M150" s="2">
        <f>SUMIFS(DataRegularSeason20242025!$AA$3:$AA$1315,DataRegularSeason20242025!$B$3:$B$1315, "&lt;=" &amp; $A150, DataRegularSeason20242025!$D$3:$D$1315, M$1)+SUMIFS(DataRegularSeason20242025!$AB$3:$AB$1315,DataRegularSeason20242025!$B$3:$B$1315, "&lt;=" &amp; $A150, DataRegularSeason20242025!$E$3:$E$1315, M$1)</f>
        <v>40</v>
      </c>
      <c r="N150" s="2">
        <f>SUMIFS(DataRegularSeason20242025!$AA$3:$AA$1315,DataRegularSeason20242025!$B$3:$B$1315, "&lt;=" &amp; $A150, DataRegularSeason20242025!$D$3:$D$1315, N$1)+SUMIFS(DataRegularSeason20242025!$AB$3:$AB$1315,DataRegularSeason20242025!$B$3:$B$1315, "&lt;=" &amp; $A150, DataRegularSeason20242025!$E$3:$E$1315, N$1)</f>
        <v>40</v>
      </c>
      <c r="O150" s="2">
        <f>SUMIFS(DataRegularSeason20242025!$AA$3:$AA$1315,DataRegularSeason20242025!$B$3:$B$1315, "&lt;=" &amp; $A150, DataRegularSeason20242025!$D$3:$D$1315, O$1)+SUMIFS(DataRegularSeason20242025!$AB$3:$AB$1315,DataRegularSeason20242025!$B$3:$B$1315, "&lt;=" &amp; $A150, DataRegularSeason20242025!$E$3:$E$1315, O$1)</f>
        <v>44</v>
      </c>
      <c r="P150" s="2">
        <f>SUMIFS(DataRegularSeason20242025!$AA$3:$AA$1315,DataRegularSeason20242025!$B$3:$B$1315, "&lt;=" &amp; $A150, DataRegularSeason20242025!$D$3:$D$1315, P$1)+SUMIFS(DataRegularSeason20242025!$AB$3:$AB$1315,DataRegularSeason20242025!$B$3:$B$1315, "&lt;=" &amp; $A150, DataRegularSeason20242025!$E$3:$E$1315, P$1)</f>
        <v>27</v>
      </c>
      <c r="Q150" s="2">
        <f>SUMIFS(DataRegularSeason20242025!$AA$3:$AA$1315,DataRegularSeason20242025!$B$3:$B$1315, "&lt;=" &amp; $A150, DataRegularSeason20242025!$D$3:$D$1315, Q$1)+SUMIFS(DataRegularSeason20242025!$AB$3:$AB$1315,DataRegularSeason20242025!$B$3:$B$1315, "&lt;=" &amp; $A150, DataRegularSeason20242025!$E$3:$E$1315, Q$1)</f>
        <v>45</v>
      </c>
      <c r="R150" s="2">
        <f>SUMIFS(DataRegularSeason20242025!$AA$3:$AA$1315,DataRegularSeason20242025!$B$3:$B$1315, "&lt;=" &amp; $A150, DataRegularSeason20242025!$D$3:$D$1315, R$1)+SUMIFS(DataRegularSeason20242025!$AB$3:$AB$1315,DataRegularSeason20242025!$B$3:$B$1315, "&lt;=" &amp; $A150, DataRegularSeason20242025!$E$3:$E$1315, R$1)</f>
        <v>22</v>
      </c>
      <c r="S150" s="2">
        <f>SUMIFS(DataRegularSeason20242025!$AA$3:$AA$1315,DataRegularSeason20242025!$B$3:$B$1315, "&lt;=" &amp; $A150, DataRegularSeason20242025!$D$3:$D$1315, S$1)+SUMIFS(DataRegularSeason20242025!$AB$3:$AB$1315,DataRegularSeason20242025!$B$3:$B$1315, "&lt;=" &amp; $A150, DataRegularSeason20242025!$E$3:$E$1315, S$1)</f>
        <v>31</v>
      </c>
      <c r="T150" s="2">
        <f>SUMIFS(DataRegularSeason20242025!$AA$3:$AA$1315,DataRegularSeason20242025!$B$3:$B$1315, "&lt;=" &amp; $A150, DataRegularSeason20242025!$D$3:$D$1315, T$1)+SUMIFS(DataRegularSeason20242025!$AB$3:$AB$1315,DataRegularSeason20242025!$B$3:$B$1315, "&lt;=" &amp; $A150, DataRegularSeason20242025!$E$3:$E$1315, T$1)</f>
        <v>31</v>
      </c>
      <c r="U150" s="2">
        <f>SUMIFS(DataRegularSeason20242025!$AA$3:$AA$1315,DataRegularSeason20242025!$B$3:$B$1315, "&lt;=" &amp; $A150, DataRegularSeason20242025!$D$3:$D$1315, U$1)+SUMIFS(DataRegularSeason20242025!$AB$3:$AB$1315,DataRegularSeason20242025!$B$3:$B$1315, "&lt;=" &amp; $A150, DataRegularSeason20242025!$E$3:$E$1315, U$1)</f>
        <v>34</v>
      </c>
      <c r="V150" s="2">
        <f>SUMIFS(DataRegularSeason20242025!$AA$3:$AA$1315,DataRegularSeason20242025!$B$3:$B$1315, "&lt;=" &amp; $A150, DataRegularSeason20242025!$D$3:$D$1315, V$1)+SUMIFS(DataRegularSeason20242025!$AB$3:$AB$1315,DataRegularSeason20242025!$B$3:$B$1315, "&lt;=" &amp; $A150, DataRegularSeason20242025!$E$3:$E$1315, V$1)</f>
        <v>32</v>
      </c>
      <c r="W150" s="2">
        <f>SUMIFS(DataRegularSeason20242025!$AA$3:$AA$1315,DataRegularSeason20242025!$B$3:$B$1315, "&lt;=" &amp; $A150, DataRegularSeason20242025!$D$3:$D$1315, W$1)+SUMIFS(DataRegularSeason20242025!$AB$3:$AB$1315,DataRegularSeason20242025!$B$3:$B$1315, "&lt;=" &amp; $A150, DataRegularSeason20242025!$E$3:$E$1315, W$1)</f>
        <v>33</v>
      </c>
      <c r="X150" s="2">
        <f>SUMIFS(DataRegularSeason20242025!$AA$3:$AA$1315,DataRegularSeason20242025!$B$3:$B$1315, "&lt;=" &amp; $A150, DataRegularSeason20242025!$D$3:$D$1315, X$1)+SUMIFS(DataRegularSeason20242025!$AB$3:$AB$1315,DataRegularSeason20242025!$B$3:$B$1315, "&lt;=" &amp; $A150, DataRegularSeason20242025!$E$3:$E$1315, X$1)</f>
        <v>32</v>
      </c>
      <c r="Y150" s="2">
        <f>SUMIFS(DataRegularSeason20242025!$AA$3:$AA$1315,DataRegularSeason20242025!$B$3:$B$1315, "&lt;=" &amp; $A150, DataRegularSeason20242025!$D$3:$D$1315, Y$1)+SUMIFS(DataRegularSeason20242025!$AB$3:$AB$1315,DataRegularSeason20242025!$B$3:$B$1315, "&lt;=" &amp; $A150, DataRegularSeason20242025!$E$3:$E$1315, Y$1)</f>
        <v>27</v>
      </c>
      <c r="Z150" s="2">
        <f>SUMIFS(DataRegularSeason20242025!$AA$3:$AA$1315,DataRegularSeason20242025!$B$3:$B$1315, "&lt;=" &amp; $A150, DataRegularSeason20242025!$D$3:$D$1315, Z$1)+SUMIFS(DataRegularSeason20242025!$AB$3:$AB$1315,DataRegularSeason20242025!$B$3:$B$1315, "&lt;=" &amp; $A150, DataRegularSeason20242025!$E$3:$E$1315, Z$1)</f>
        <v>33</v>
      </c>
      <c r="AA150" s="2">
        <f>SUMIFS(DataRegularSeason20242025!$AA$3:$AA$1315,DataRegularSeason20242025!$B$3:$B$1315, "&lt;=" &amp; $A150, DataRegularSeason20242025!$D$3:$D$1315, AA$1)+SUMIFS(DataRegularSeason20242025!$AB$3:$AB$1315,DataRegularSeason20242025!$B$3:$B$1315, "&lt;=" &amp; $A150, DataRegularSeason20242025!$E$3:$E$1315, AA$1)</f>
        <v>36</v>
      </c>
      <c r="AB150" s="2">
        <f>SUMIFS(DataRegularSeason20242025!$AA$3:$AA$1315,DataRegularSeason20242025!$B$3:$B$1315, "&lt;=" &amp; $A150, DataRegularSeason20242025!$D$3:$D$1315, AB$1)+SUMIFS(DataRegularSeason20242025!$AB$3:$AB$1315,DataRegularSeason20242025!$B$3:$B$1315, "&lt;=" &amp; $A150, DataRegularSeason20242025!$E$3:$E$1315, AB$1)</f>
        <v>40</v>
      </c>
      <c r="AC150" s="2">
        <f>SUMIFS(DataRegularSeason20242025!$AA$3:$AA$1315,DataRegularSeason20242025!$B$3:$B$1315, "&lt;=" &amp; $A150, DataRegularSeason20242025!$D$3:$D$1315, AC$1)+SUMIFS(DataRegularSeason20242025!$AB$3:$AB$1315,DataRegularSeason20242025!$B$3:$B$1315, "&lt;=" &amp; $A150, DataRegularSeason20242025!$E$3:$E$1315, AC$1)</f>
        <v>33</v>
      </c>
      <c r="AD150" s="2">
        <f>SUMIFS(DataRegularSeason20242025!$AA$3:$AA$1315,DataRegularSeason20242025!$B$3:$B$1315, "&lt;=" &amp; $A150, DataRegularSeason20242025!$D$3:$D$1315, AD$1)+SUMIFS(DataRegularSeason20242025!$AB$3:$AB$1315,DataRegularSeason20242025!$B$3:$B$1315, "&lt;=" &amp; $A150, DataRegularSeason20242025!$E$3:$E$1315, AD$1)</f>
        <v>37</v>
      </c>
      <c r="AE150" s="2">
        <f>SUMIFS(DataRegularSeason20242025!$AA$3:$AA$1315,DataRegularSeason20242025!$B$3:$B$1315, "&lt;=" &amp; $A150, DataRegularSeason20242025!$D$3:$D$1315, AE$1)+SUMIFS(DataRegularSeason20242025!$AB$3:$AB$1315,DataRegularSeason20242025!$B$3:$B$1315, "&lt;=" &amp; $A150, DataRegularSeason20242025!$E$3:$E$1315, AE$1)</f>
        <v>43</v>
      </c>
      <c r="AF150" s="2">
        <f>SUMIFS(DataRegularSeason20242025!$AA$3:$AA$1315,DataRegularSeason20242025!$B$3:$B$1315, "&lt;=" &amp; $A150, DataRegularSeason20242025!$D$3:$D$1315, AF$1)+SUMIFS(DataRegularSeason20242025!$AB$3:$AB$1315,DataRegularSeason20242025!$B$3:$B$1315, "&lt;=" &amp; $A150, DataRegularSeason20242025!$E$3:$E$1315, AF$1)</f>
        <v>45</v>
      </c>
      <c r="AG150" s="2">
        <f>SUMIFS(DataRegularSeason20242025!$AA$3:$AA$1315,DataRegularSeason20242025!$B$3:$B$1315, "&lt;=" &amp; $A150, DataRegularSeason20242025!$D$3:$D$1315, AG$1)+SUMIFS(DataRegularSeason20242025!$AB$3:$AB$1315,DataRegularSeason20242025!$B$3:$B$1315, "&lt;=" &amp; $A150, DataRegularSeason20242025!$E$3:$E$1315, AG$1)</f>
        <v>44</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26</v>
      </c>
      <c r="C151" s="2">
        <f>SUMIFS(DataRegularSeason20242025!$AA$3:$AA$1315,DataRegularSeason20242025!$B$3:$B$1315, "&lt;=" &amp; $A151, DataRegularSeason20242025!$D$3:$D$1315, C$1)+SUMIFS(DataRegularSeason20242025!$AB$3:$AB$1315,DataRegularSeason20242025!$B$3:$B$1315, "&lt;=" &amp; $A151, DataRegularSeason20242025!$E$3:$E$1315, C$1)</f>
        <v>35</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41</v>
      </c>
      <c r="F151" s="2">
        <f>SUMIFS(DataRegularSeason20242025!$AA$3:$AA$1315,DataRegularSeason20242025!$B$3:$B$1315, "&lt;=" &amp; $A151, DataRegularSeason20242025!$D$3:$D$1315, F$1)+SUMIFS(DataRegularSeason20242025!$AB$3:$AB$1315,DataRegularSeason20242025!$B$3:$B$1315, "&lt;=" &amp; $A151, DataRegularSeason20242025!$E$3:$E$1315, F$1)</f>
        <v>29</v>
      </c>
      <c r="G151" s="2">
        <f>SUMIFS(DataRegularSeason20242025!$AA$3:$AA$1315,DataRegularSeason20242025!$B$3:$B$1315, "&lt;=" &amp; $A151, DataRegularSeason20242025!$D$3:$D$1315, G$1)+SUMIFS(DataRegularSeason20242025!$AB$3:$AB$1315,DataRegularSeason20242025!$B$3:$B$1315, "&lt;=" &amp; $A151, DataRegularSeason20242025!$E$3:$E$1315, G$1)</f>
        <v>35</v>
      </c>
      <c r="H151" s="2">
        <f>SUMIFS(DataRegularSeason20242025!$AA$3:$AA$1315,DataRegularSeason20242025!$B$3:$B$1315, "&lt;=" &amp; $A151, DataRegularSeason20242025!$D$3:$D$1315, H$1)+SUMIFS(DataRegularSeason20242025!$AB$3:$AB$1315,DataRegularSeason20242025!$B$3:$B$1315, "&lt;=" &amp; $A151, DataRegularSeason20242025!$E$3:$E$1315, H$1)</f>
        <v>22</v>
      </c>
      <c r="I151" s="2">
        <f>SUMIFS(DataRegularSeason20242025!$AA$3:$AA$1315,DataRegularSeason20242025!$B$3:$B$1315, "&lt;=" &amp; $A151, DataRegularSeason20242025!$D$3:$D$1315, I$1)+SUMIFS(DataRegularSeason20242025!$AB$3:$AB$1315,DataRegularSeason20242025!$B$3:$B$1315, "&lt;=" &amp; $A151, DataRegularSeason20242025!$E$3:$E$1315, I$1)</f>
        <v>36</v>
      </c>
      <c r="J151" s="2">
        <f>SUMIFS(DataRegularSeason20242025!$AA$3:$AA$1315,DataRegularSeason20242025!$B$3:$B$1315, "&lt;=" &amp; $A151, DataRegularSeason20242025!$D$3:$D$1315, J$1)+SUMIFS(DataRegularSeason20242025!$AB$3:$AB$1315,DataRegularSeason20242025!$B$3:$B$1315, "&lt;=" &amp; $A151, DataRegularSeason20242025!$E$3:$E$1315, J$1)</f>
        <v>38</v>
      </c>
      <c r="K151" s="2">
        <f>SUMIFS(DataRegularSeason20242025!$AA$3:$AA$1315,DataRegularSeason20242025!$B$3:$B$1315, "&lt;=" &amp; $A151, DataRegularSeason20242025!$D$3:$D$1315, K$1)+SUMIFS(DataRegularSeason20242025!$AB$3:$AB$1315,DataRegularSeason20242025!$B$3:$B$1315, "&lt;=" &amp; $A151, DataRegularSeason20242025!$E$3:$E$1315, K$1)</f>
        <v>28</v>
      </c>
      <c r="L151" s="2">
        <f>SUMIFS(DataRegularSeason20242025!$AA$3:$AA$1315,DataRegularSeason20242025!$B$3:$B$1315, "&lt;=" &amp; $A151, DataRegularSeason20242025!$D$3:$D$1315, L$1)+SUMIFS(DataRegularSeason20242025!$AB$3:$AB$1315,DataRegularSeason20242025!$B$3:$B$1315, "&lt;=" &amp; $A151, DataRegularSeason20242025!$E$3:$E$1315, L$1)</f>
        <v>38</v>
      </c>
      <c r="M151" s="2">
        <f>SUMIFS(DataRegularSeason20242025!$AA$3:$AA$1315,DataRegularSeason20242025!$B$3:$B$1315, "&lt;=" &amp; $A151, DataRegularSeason20242025!$D$3:$D$1315, M$1)+SUMIFS(DataRegularSeason20242025!$AB$3:$AB$1315,DataRegularSeason20242025!$B$3:$B$1315, "&lt;=" &amp; $A151, DataRegularSeason20242025!$E$3:$E$1315, M$1)</f>
        <v>40</v>
      </c>
      <c r="N151" s="2">
        <f>SUMIFS(DataRegularSeason20242025!$AA$3:$AA$1315,DataRegularSeason20242025!$B$3:$B$1315, "&lt;=" &amp; $A151, DataRegularSeason20242025!$D$3:$D$1315, N$1)+SUMIFS(DataRegularSeason20242025!$AB$3:$AB$1315,DataRegularSeason20242025!$B$3:$B$1315, "&lt;=" &amp; $A151, DataRegularSeason20242025!$E$3:$E$1315, N$1)</f>
        <v>40</v>
      </c>
      <c r="O151" s="2">
        <f>SUMIFS(DataRegularSeason20242025!$AA$3:$AA$1315,DataRegularSeason20242025!$B$3:$B$1315, "&lt;=" &amp; $A151, DataRegularSeason20242025!$D$3:$D$1315, O$1)+SUMIFS(DataRegularSeason20242025!$AB$3:$AB$1315,DataRegularSeason20242025!$B$3:$B$1315, "&lt;=" &amp; $A151, DataRegularSeason20242025!$E$3:$E$1315, O$1)</f>
        <v>44</v>
      </c>
      <c r="P151" s="2">
        <f>SUMIFS(DataRegularSeason20242025!$AA$3:$AA$1315,DataRegularSeason20242025!$B$3:$B$1315, "&lt;=" &amp; $A151, DataRegularSeason20242025!$D$3:$D$1315, P$1)+SUMIFS(DataRegularSeason20242025!$AB$3:$AB$1315,DataRegularSeason20242025!$B$3:$B$1315, "&lt;=" &amp; $A151, DataRegularSeason20242025!$E$3:$E$1315, P$1)</f>
        <v>27</v>
      </c>
      <c r="Q151" s="2">
        <f>SUMIFS(DataRegularSeason20242025!$AA$3:$AA$1315,DataRegularSeason20242025!$B$3:$B$1315, "&lt;=" &amp; $A151, DataRegularSeason20242025!$D$3:$D$1315, Q$1)+SUMIFS(DataRegularSeason20242025!$AB$3:$AB$1315,DataRegularSeason20242025!$B$3:$B$1315, "&lt;=" &amp; $A151, DataRegularSeason20242025!$E$3:$E$1315, Q$1)</f>
        <v>45</v>
      </c>
      <c r="R151" s="2">
        <f>SUMIFS(DataRegularSeason20242025!$AA$3:$AA$1315,DataRegularSeason20242025!$B$3:$B$1315, "&lt;=" &amp; $A151, DataRegularSeason20242025!$D$3:$D$1315, R$1)+SUMIFS(DataRegularSeason20242025!$AB$3:$AB$1315,DataRegularSeason20242025!$B$3:$B$1315, "&lt;=" &amp; $A151, DataRegularSeason20242025!$E$3:$E$1315, R$1)</f>
        <v>22</v>
      </c>
      <c r="S151" s="2">
        <f>SUMIFS(DataRegularSeason20242025!$AA$3:$AA$1315,DataRegularSeason20242025!$B$3:$B$1315, "&lt;=" &amp; $A151, DataRegularSeason20242025!$D$3:$D$1315, S$1)+SUMIFS(DataRegularSeason20242025!$AB$3:$AB$1315,DataRegularSeason20242025!$B$3:$B$1315, "&lt;=" &amp; $A151, DataRegularSeason20242025!$E$3:$E$1315, S$1)</f>
        <v>31</v>
      </c>
      <c r="T151" s="2">
        <f>SUMIFS(DataRegularSeason20242025!$AA$3:$AA$1315,DataRegularSeason20242025!$B$3:$B$1315, "&lt;=" &amp; $A151, DataRegularSeason20242025!$D$3:$D$1315, T$1)+SUMIFS(DataRegularSeason20242025!$AB$3:$AB$1315,DataRegularSeason20242025!$B$3:$B$1315, "&lt;=" &amp; $A151, DataRegularSeason20242025!$E$3:$E$1315, T$1)</f>
        <v>31</v>
      </c>
      <c r="U151" s="2">
        <f>SUMIFS(DataRegularSeason20242025!$AA$3:$AA$1315,DataRegularSeason20242025!$B$3:$B$1315, "&lt;=" &amp; $A151, DataRegularSeason20242025!$D$3:$D$1315, U$1)+SUMIFS(DataRegularSeason20242025!$AB$3:$AB$1315,DataRegularSeason20242025!$B$3:$B$1315, "&lt;=" &amp; $A151, DataRegularSeason20242025!$E$3:$E$1315, U$1)</f>
        <v>34</v>
      </c>
      <c r="V151" s="2">
        <f>SUMIFS(DataRegularSeason20242025!$AA$3:$AA$1315,DataRegularSeason20242025!$B$3:$B$1315, "&lt;=" &amp; $A151, DataRegularSeason20242025!$D$3:$D$1315, V$1)+SUMIFS(DataRegularSeason20242025!$AB$3:$AB$1315,DataRegularSeason20242025!$B$3:$B$1315, "&lt;=" &amp; $A151, DataRegularSeason20242025!$E$3:$E$1315, V$1)</f>
        <v>32</v>
      </c>
      <c r="W151" s="2">
        <f>SUMIFS(DataRegularSeason20242025!$AA$3:$AA$1315,DataRegularSeason20242025!$B$3:$B$1315, "&lt;=" &amp; $A151, DataRegularSeason20242025!$D$3:$D$1315, W$1)+SUMIFS(DataRegularSeason20242025!$AB$3:$AB$1315,DataRegularSeason20242025!$B$3:$B$1315, "&lt;=" &amp; $A151, DataRegularSeason20242025!$E$3:$E$1315, W$1)</f>
        <v>33</v>
      </c>
      <c r="X151" s="2">
        <f>SUMIFS(DataRegularSeason20242025!$AA$3:$AA$1315,DataRegularSeason20242025!$B$3:$B$1315, "&lt;=" &amp; $A151, DataRegularSeason20242025!$D$3:$D$1315, X$1)+SUMIFS(DataRegularSeason20242025!$AB$3:$AB$1315,DataRegularSeason20242025!$B$3:$B$1315, "&lt;=" &amp; $A151, DataRegularSeason20242025!$E$3:$E$1315, X$1)</f>
        <v>32</v>
      </c>
      <c r="Y151" s="2">
        <f>SUMIFS(DataRegularSeason20242025!$AA$3:$AA$1315,DataRegularSeason20242025!$B$3:$B$1315, "&lt;=" &amp; $A151, DataRegularSeason20242025!$D$3:$D$1315, Y$1)+SUMIFS(DataRegularSeason20242025!$AB$3:$AB$1315,DataRegularSeason20242025!$B$3:$B$1315, "&lt;=" &amp; $A151, DataRegularSeason20242025!$E$3:$E$1315, Y$1)</f>
        <v>27</v>
      </c>
      <c r="Z151" s="2">
        <f>SUMIFS(DataRegularSeason20242025!$AA$3:$AA$1315,DataRegularSeason20242025!$B$3:$B$1315, "&lt;=" &amp; $A151, DataRegularSeason20242025!$D$3:$D$1315, Z$1)+SUMIFS(DataRegularSeason20242025!$AB$3:$AB$1315,DataRegularSeason20242025!$B$3:$B$1315, "&lt;=" &amp; $A151, DataRegularSeason20242025!$E$3:$E$1315, Z$1)</f>
        <v>33</v>
      </c>
      <c r="AA151" s="2">
        <f>SUMIFS(DataRegularSeason20242025!$AA$3:$AA$1315,DataRegularSeason20242025!$B$3:$B$1315, "&lt;=" &amp; $A151, DataRegularSeason20242025!$D$3:$D$1315, AA$1)+SUMIFS(DataRegularSeason20242025!$AB$3:$AB$1315,DataRegularSeason20242025!$B$3:$B$1315, "&lt;=" &amp; $A151, DataRegularSeason20242025!$E$3:$E$1315, AA$1)</f>
        <v>36</v>
      </c>
      <c r="AB151" s="2">
        <f>SUMIFS(DataRegularSeason20242025!$AA$3:$AA$1315,DataRegularSeason20242025!$B$3:$B$1315, "&lt;=" &amp; $A151, DataRegularSeason20242025!$D$3:$D$1315, AB$1)+SUMIFS(DataRegularSeason20242025!$AB$3:$AB$1315,DataRegularSeason20242025!$B$3:$B$1315, "&lt;=" &amp; $A151, DataRegularSeason20242025!$E$3:$E$1315, AB$1)</f>
        <v>40</v>
      </c>
      <c r="AC151" s="2">
        <f>SUMIFS(DataRegularSeason20242025!$AA$3:$AA$1315,DataRegularSeason20242025!$B$3:$B$1315, "&lt;=" &amp; $A151, DataRegularSeason20242025!$D$3:$D$1315, AC$1)+SUMIFS(DataRegularSeason20242025!$AB$3:$AB$1315,DataRegularSeason20242025!$B$3:$B$1315, "&lt;=" &amp; $A151, DataRegularSeason20242025!$E$3:$E$1315, AC$1)</f>
        <v>33</v>
      </c>
      <c r="AD151" s="2">
        <f>SUMIFS(DataRegularSeason20242025!$AA$3:$AA$1315,DataRegularSeason20242025!$B$3:$B$1315, "&lt;=" &amp; $A151, DataRegularSeason20242025!$D$3:$D$1315, AD$1)+SUMIFS(DataRegularSeason20242025!$AB$3:$AB$1315,DataRegularSeason20242025!$B$3:$B$1315, "&lt;=" &amp; $A151, DataRegularSeason20242025!$E$3:$E$1315, AD$1)</f>
        <v>37</v>
      </c>
      <c r="AE151" s="2">
        <f>SUMIFS(DataRegularSeason20242025!$AA$3:$AA$1315,DataRegularSeason20242025!$B$3:$B$1315, "&lt;=" &amp; $A151, DataRegularSeason20242025!$D$3:$D$1315, AE$1)+SUMIFS(DataRegularSeason20242025!$AB$3:$AB$1315,DataRegularSeason20242025!$B$3:$B$1315, "&lt;=" &amp; $A151, DataRegularSeason20242025!$E$3:$E$1315, AE$1)</f>
        <v>43</v>
      </c>
      <c r="AF151" s="2">
        <f>SUMIFS(DataRegularSeason20242025!$AA$3:$AA$1315,DataRegularSeason20242025!$B$3:$B$1315, "&lt;=" &amp; $A151, DataRegularSeason20242025!$D$3:$D$1315, AF$1)+SUMIFS(DataRegularSeason20242025!$AB$3:$AB$1315,DataRegularSeason20242025!$B$3:$B$1315, "&lt;=" &amp; $A151, DataRegularSeason20242025!$E$3:$E$1315, AF$1)</f>
        <v>45</v>
      </c>
      <c r="AG151" s="2">
        <f>SUMIFS(DataRegularSeason20242025!$AA$3:$AA$1315,DataRegularSeason20242025!$B$3:$B$1315, "&lt;=" &amp; $A151, DataRegularSeason20242025!$D$3:$D$1315, AG$1)+SUMIFS(DataRegularSeason20242025!$AB$3:$AB$1315,DataRegularSeason20242025!$B$3:$B$1315, "&lt;=" &amp; $A151, DataRegularSeason20242025!$E$3:$E$1315, AG$1)</f>
        <v>44</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26</v>
      </c>
      <c r="C152" s="2">
        <f>SUMIFS(DataRegularSeason20242025!$AA$3:$AA$1315,DataRegularSeason20242025!$B$3:$B$1315, "&lt;=" &amp; $A152, DataRegularSeason20242025!$D$3:$D$1315, C$1)+SUMIFS(DataRegularSeason20242025!$AB$3:$AB$1315,DataRegularSeason20242025!$B$3:$B$1315, "&lt;=" &amp; $A152, DataRegularSeason20242025!$E$3:$E$1315, C$1)</f>
        <v>35</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41</v>
      </c>
      <c r="F152" s="2">
        <f>SUMIFS(DataRegularSeason20242025!$AA$3:$AA$1315,DataRegularSeason20242025!$B$3:$B$1315, "&lt;=" &amp; $A152, DataRegularSeason20242025!$D$3:$D$1315, F$1)+SUMIFS(DataRegularSeason20242025!$AB$3:$AB$1315,DataRegularSeason20242025!$B$3:$B$1315, "&lt;=" &amp; $A152, DataRegularSeason20242025!$E$3:$E$1315, F$1)</f>
        <v>29</v>
      </c>
      <c r="G152" s="2">
        <f>SUMIFS(DataRegularSeason20242025!$AA$3:$AA$1315,DataRegularSeason20242025!$B$3:$B$1315, "&lt;=" &amp; $A152, DataRegularSeason20242025!$D$3:$D$1315, G$1)+SUMIFS(DataRegularSeason20242025!$AB$3:$AB$1315,DataRegularSeason20242025!$B$3:$B$1315, "&lt;=" &amp; $A152, DataRegularSeason20242025!$E$3:$E$1315, G$1)</f>
        <v>35</v>
      </c>
      <c r="H152" s="2">
        <f>SUMIFS(DataRegularSeason20242025!$AA$3:$AA$1315,DataRegularSeason20242025!$B$3:$B$1315, "&lt;=" &amp; $A152, DataRegularSeason20242025!$D$3:$D$1315, H$1)+SUMIFS(DataRegularSeason20242025!$AB$3:$AB$1315,DataRegularSeason20242025!$B$3:$B$1315, "&lt;=" &amp; $A152, DataRegularSeason20242025!$E$3:$E$1315, H$1)</f>
        <v>22</v>
      </c>
      <c r="I152" s="2">
        <f>SUMIFS(DataRegularSeason20242025!$AA$3:$AA$1315,DataRegularSeason20242025!$B$3:$B$1315, "&lt;=" &amp; $A152, DataRegularSeason20242025!$D$3:$D$1315, I$1)+SUMIFS(DataRegularSeason20242025!$AB$3:$AB$1315,DataRegularSeason20242025!$B$3:$B$1315, "&lt;=" &amp; $A152, DataRegularSeason20242025!$E$3:$E$1315, I$1)</f>
        <v>36</v>
      </c>
      <c r="J152" s="2">
        <f>SUMIFS(DataRegularSeason20242025!$AA$3:$AA$1315,DataRegularSeason20242025!$B$3:$B$1315, "&lt;=" &amp; $A152, DataRegularSeason20242025!$D$3:$D$1315, J$1)+SUMIFS(DataRegularSeason20242025!$AB$3:$AB$1315,DataRegularSeason20242025!$B$3:$B$1315, "&lt;=" &amp; $A152, DataRegularSeason20242025!$E$3:$E$1315, J$1)</f>
        <v>38</v>
      </c>
      <c r="K152" s="2">
        <f>SUMIFS(DataRegularSeason20242025!$AA$3:$AA$1315,DataRegularSeason20242025!$B$3:$B$1315, "&lt;=" &amp; $A152, DataRegularSeason20242025!$D$3:$D$1315, K$1)+SUMIFS(DataRegularSeason20242025!$AB$3:$AB$1315,DataRegularSeason20242025!$B$3:$B$1315, "&lt;=" &amp; $A152, DataRegularSeason20242025!$E$3:$E$1315, K$1)</f>
        <v>28</v>
      </c>
      <c r="L152" s="2">
        <f>SUMIFS(DataRegularSeason20242025!$AA$3:$AA$1315,DataRegularSeason20242025!$B$3:$B$1315, "&lt;=" &amp; $A152, DataRegularSeason20242025!$D$3:$D$1315, L$1)+SUMIFS(DataRegularSeason20242025!$AB$3:$AB$1315,DataRegularSeason20242025!$B$3:$B$1315, "&lt;=" &amp; $A152, DataRegularSeason20242025!$E$3:$E$1315, L$1)</f>
        <v>38</v>
      </c>
      <c r="M152" s="2">
        <f>SUMIFS(DataRegularSeason20242025!$AA$3:$AA$1315,DataRegularSeason20242025!$B$3:$B$1315, "&lt;=" &amp; $A152, DataRegularSeason20242025!$D$3:$D$1315, M$1)+SUMIFS(DataRegularSeason20242025!$AB$3:$AB$1315,DataRegularSeason20242025!$B$3:$B$1315, "&lt;=" &amp; $A152, DataRegularSeason20242025!$E$3:$E$1315, M$1)</f>
        <v>40</v>
      </c>
      <c r="N152" s="2">
        <f>SUMIFS(DataRegularSeason20242025!$AA$3:$AA$1315,DataRegularSeason20242025!$B$3:$B$1315, "&lt;=" &amp; $A152, DataRegularSeason20242025!$D$3:$D$1315, N$1)+SUMIFS(DataRegularSeason20242025!$AB$3:$AB$1315,DataRegularSeason20242025!$B$3:$B$1315, "&lt;=" &amp; $A152, DataRegularSeason20242025!$E$3:$E$1315, N$1)</f>
        <v>40</v>
      </c>
      <c r="O152" s="2">
        <f>SUMIFS(DataRegularSeason20242025!$AA$3:$AA$1315,DataRegularSeason20242025!$B$3:$B$1315, "&lt;=" &amp; $A152, DataRegularSeason20242025!$D$3:$D$1315, O$1)+SUMIFS(DataRegularSeason20242025!$AB$3:$AB$1315,DataRegularSeason20242025!$B$3:$B$1315, "&lt;=" &amp; $A152, DataRegularSeason20242025!$E$3:$E$1315, O$1)</f>
        <v>44</v>
      </c>
      <c r="P152" s="2">
        <f>SUMIFS(DataRegularSeason20242025!$AA$3:$AA$1315,DataRegularSeason20242025!$B$3:$B$1315, "&lt;=" &amp; $A152, DataRegularSeason20242025!$D$3:$D$1315, P$1)+SUMIFS(DataRegularSeason20242025!$AB$3:$AB$1315,DataRegularSeason20242025!$B$3:$B$1315, "&lt;=" &amp; $A152, DataRegularSeason20242025!$E$3:$E$1315, P$1)</f>
        <v>27</v>
      </c>
      <c r="Q152" s="2">
        <f>SUMIFS(DataRegularSeason20242025!$AA$3:$AA$1315,DataRegularSeason20242025!$B$3:$B$1315, "&lt;=" &amp; $A152, DataRegularSeason20242025!$D$3:$D$1315, Q$1)+SUMIFS(DataRegularSeason20242025!$AB$3:$AB$1315,DataRegularSeason20242025!$B$3:$B$1315, "&lt;=" &amp; $A152, DataRegularSeason20242025!$E$3:$E$1315, Q$1)</f>
        <v>45</v>
      </c>
      <c r="R152" s="2">
        <f>SUMIFS(DataRegularSeason20242025!$AA$3:$AA$1315,DataRegularSeason20242025!$B$3:$B$1315, "&lt;=" &amp; $A152, DataRegularSeason20242025!$D$3:$D$1315, R$1)+SUMIFS(DataRegularSeason20242025!$AB$3:$AB$1315,DataRegularSeason20242025!$B$3:$B$1315, "&lt;=" &amp; $A152, DataRegularSeason20242025!$E$3:$E$1315, R$1)</f>
        <v>22</v>
      </c>
      <c r="S152" s="2">
        <f>SUMIFS(DataRegularSeason20242025!$AA$3:$AA$1315,DataRegularSeason20242025!$B$3:$B$1315, "&lt;=" &amp; $A152, DataRegularSeason20242025!$D$3:$D$1315, S$1)+SUMIFS(DataRegularSeason20242025!$AB$3:$AB$1315,DataRegularSeason20242025!$B$3:$B$1315, "&lt;=" &amp; $A152, DataRegularSeason20242025!$E$3:$E$1315, S$1)</f>
        <v>31</v>
      </c>
      <c r="T152" s="2">
        <f>SUMIFS(DataRegularSeason20242025!$AA$3:$AA$1315,DataRegularSeason20242025!$B$3:$B$1315, "&lt;=" &amp; $A152, DataRegularSeason20242025!$D$3:$D$1315, T$1)+SUMIFS(DataRegularSeason20242025!$AB$3:$AB$1315,DataRegularSeason20242025!$B$3:$B$1315, "&lt;=" &amp; $A152, DataRegularSeason20242025!$E$3:$E$1315, T$1)</f>
        <v>31</v>
      </c>
      <c r="U152" s="2">
        <f>SUMIFS(DataRegularSeason20242025!$AA$3:$AA$1315,DataRegularSeason20242025!$B$3:$B$1315, "&lt;=" &amp; $A152, DataRegularSeason20242025!$D$3:$D$1315, U$1)+SUMIFS(DataRegularSeason20242025!$AB$3:$AB$1315,DataRegularSeason20242025!$B$3:$B$1315, "&lt;=" &amp; $A152, DataRegularSeason20242025!$E$3:$E$1315, U$1)</f>
        <v>34</v>
      </c>
      <c r="V152" s="2">
        <f>SUMIFS(DataRegularSeason20242025!$AA$3:$AA$1315,DataRegularSeason20242025!$B$3:$B$1315, "&lt;=" &amp; $A152, DataRegularSeason20242025!$D$3:$D$1315, V$1)+SUMIFS(DataRegularSeason20242025!$AB$3:$AB$1315,DataRegularSeason20242025!$B$3:$B$1315, "&lt;=" &amp; $A152, DataRegularSeason20242025!$E$3:$E$1315, V$1)</f>
        <v>32</v>
      </c>
      <c r="W152" s="2">
        <f>SUMIFS(DataRegularSeason20242025!$AA$3:$AA$1315,DataRegularSeason20242025!$B$3:$B$1315, "&lt;=" &amp; $A152, DataRegularSeason20242025!$D$3:$D$1315, W$1)+SUMIFS(DataRegularSeason20242025!$AB$3:$AB$1315,DataRegularSeason20242025!$B$3:$B$1315, "&lt;=" &amp; $A152, DataRegularSeason20242025!$E$3:$E$1315, W$1)</f>
        <v>33</v>
      </c>
      <c r="X152" s="2">
        <f>SUMIFS(DataRegularSeason20242025!$AA$3:$AA$1315,DataRegularSeason20242025!$B$3:$B$1315, "&lt;=" &amp; $A152, DataRegularSeason20242025!$D$3:$D$1315, X$1)+SUMIFS(DataRegularSeason20242025!$AB$3:$AB$1315,DataRegularSeason20242025!$B$3:$B$1315, "&lt;=" &amp; $A152, DataRegularSeason20242025!$E$3:$E$1315, X$1)</f>
        <v>32</v>
      </c>
      <c r="Y152" s="2">
        <f>SUMIFS(DataRegularSeason20242025!$AA$3:$AA$1315,DataRegularSeason20242025!$B$3:$B$1315, "&lt;=" &amp; $A152, DataRegularSeason20242025!$D$3:$D$1315, Y$1)+SUMIFS(DataRegularSeason20242025!$AB$3:$AB$1315,DataRegularSeason20242025!$B$3:$B$1315, "&lt;=" &amp; $A152, DataRegularSeason20242025!$E$3:$E$1315, Y$1)</f>
        <v>27</v>
      </c>
      <c r="Z152" s="2">
        <f>SUMIFS(DataRegularSeason20242025!$AA$3:$AA$1315,DataRegularSeason20242025!$B$3:$B$1315, "&lt;=" &amp; $A152, DataRegularSeason20242025!$D$3:$D$1315, Z$1)+SUMIFS(DataRegularSeason20242025!$AB$3:$AB$1315,DataRegularSeason20242025!$B$3:$B$1315, "&lt;=" &amp; $A152, DataRegularSeason20242025!$E$3:$E$1315, Z$1)</f>
        <v>33</v>
      </c>
      <c r="AA152" s="2">
        <f>SUMIFS(DataRegularSeason20242025!$AA$3:$AA$1315,DataRegularSeason20242025!$B$3:$B$1315, "&lt;=" &amp; $A152, DataRegularSeason20242025!$D$3:$D$1315, AA$1)+SUMIFS(DataRegularSeason20242025!$AB$3:$AB$1315,DataRegularSeason20242025!$B$3:$B$1315, "&lt;=" &amp; $A152, DataRegularSeason20242025!$E$3:$E$1315, AA$1)</f>
        <v>36</v>
      </c>
      <c r="AB152" s="2">
        <f>SUMIFS(DataRegularSeason20242025!$AA$3:$AA$1315,DataRegularSeason20242025!$B$3:$B$1315, "&lt;=" &amp; $A152, DataRegularSeason20242025!$D$3:$D$1315, AB$1)+SUMIFS(DataRegularSeason20242025!$AB$3:$AB$1315,DataRegularSeason20242025!$B$3:$B$1315, "&lt;=" &amp; $A152, DataRegularSeason20242025!$E$3:$E$1315, AB$1)</f>
        <v>40</v>
      </c>
      <c r="AC152" s="2">
        <f>SUMIFS(DataRegularSeason20242025!$AA$3:$AA$1315,DataRegularSeason20242025!$B$3:$B$1315, "&lt;=" &amp; $A152, DataRegularSeason20242025!$D$3:$D$1315, AC$1)+SUMIFS(DataRegularSeason20242025!$AB$3:$AB$1315,DataRegularSeason20242025!$B$3:$B$1315, "&lt;=" &amp; $A152, DataRegularSeason20242025!$E$3:$E$1315, AC$1)</f>
        <v>33</v>
      </c>
      <c r="AD152" s="2">
        <f>SUMIFS(DataRegularSeason20242025!$AA$3:$AA$1315,DataRegularSeason20242025!$B$3:$B$1315, "&lt;=" &amp; $A152, DataRegularSeason20242025!$D$3:$D$1315, AD$1)+SUMIFS(DataRegularSeason20242025!$AB$3:$AB$1315,DataRegularSeason20242025!$B$3:$B$1315, "&lt;=" &amp; $A152, DataRegularSeason20242025!$E$3:$E$1315, AD$1)</f>
        <v>37</v>
      </c>
      <c r="AE152" s="2">
        <f>SUMIFS(DataRegularSeason20242025!$AA$3:$AA$1315,DataRegularSeason20242025!$B$3:$B$1315, "&lt;=" &amp; $A152, DataRegularSeason20242025!$D$3:$D$1315, AE$1)+SUMIFS(DataRegularSeason20242025!$AB$3:$AB$1315,DataRegularSeason20242025!$B$3:$B$1315, "&lt;=" &amp; $A152, DataRegularSeason20242025!$E$3:$E$1315, AE$1)</f>
        <v>43</v>
      </c>
      <c r="AF152" s="2">
        <f>SUMIFS(DataRegularSeason20242025!$AA$3:$AA$1315,DataRegularSeason20242025!$B$3:$B$1315, "&lt;=" &amp; $A152, DataRegularSeason20242025!$D$3:$D$1315, AF$1)+SUMIFS(DataRegularSeason20242025!$AB$3:$AB$1315,DataRegularSeason20242025!$B$3:$B$1315, "&lt;=" &amp; $A152, DataRegularSeason20242025!$E$3:$E$1315, AF$1)</f>
        <v>45</v>
      </c>
      <c r="AG152" s="2">
        <f>SUMIFS(DataRegularSeason20242025!$AA$3:$AA$1315,DataRegularSeason20242025!$B$3:$B$1315, "&lt;=" &amp; $A152, DataRegularSeason20242025!$D$3:$D$1315, AG$1)+SUMIFS(DataRegularSeason20242025!$AB$3:$AB$1315,DataRegularSeason20242025!$B$3:$B$1315, "&lt;=" &amp; $A152, DataRegularSeason20242025!$E$3:$E$1315, AG$1)</f>
        <v>44</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26</v>
      </c>
      <c r="C153" s="2">
        <f>SUMIFS(DataRegularSeason20242025!$AA$3:$AA$1315,DataRegularSeason20242025!$B$3:$B$1315, "&lt;=" &amp; $A153, DataRegularSeason20242025!$D$3:$D$1315, C$1)+SUMIFS(DataRegularSeason20242025!$AB$3:$AB$1315,DataRegularSeason20242025!$B$3:$B$1315, "&lt;=" &amp; $A153, DataRegularSeason20242025!$E$3:$E$1315, C$1)</f>
        <v>35</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41</v>
      </c>
      <c r="F153" s="2">
        <f>SUMIFS(DataRegularSeason20242025!$AA$3:$AA$1315,DataRegularSeason20242025!$B$3:$B$1315, "&lt;=" &amp; $A153, DataRegularSeason20242025!$D$3:$D$1315, F$1)+SUMIFS(DataRegularSeason20242025!$AB$3:$AB$1315,DataRegularSeason20242025!$B$3:$B$1315, "&lt;=" &amp; $A153, DataRegularSeason20242025!$E$3:$E$1315, F$1)</f>
        <v>29</v>
      </c>
      <c r="G153" s="2">
        <f>SUMIFS(DataRegularSeason20242025!$AA$3:$AA$1315,DataRegularSeason20242025!$B$3:$B$1315, "&lt;=" &amp; $A153, DataRegularSeason20242025!$D$3:$D$1315, G$1)+SUMIFS(DataRegularSeason20242025!$AB$3:$AB$1315,DataRegularSeason20242025!$B$3:$B$1315, "&lt;=" &amp; $A153, DataRegularSeason20242025!$E$3:$E$1315, G$1)</f>
        <v>35</v>
      </c>
      <c r="H153" s="2">
        <f>SUMIFS(DataRegularSeason20242025!$AA$3:$AA$1315,DataRegularSeason20242025!$B$3:$B$1315, "&lt;=" &amp; $A153, DataRegularSeason20242025!$D$3:$D$1315, H$1)+SUMIFS(DataRegularSeason20242025!$AB$3:$AB$1315,DataRegularSeason20242025!$B$3:$B$1315, "&lt;=" &amp; $A153, DataRegularSeason20242025!$E$3:$E$1315, H$1)</f>
        <v>22</v>
      </c>
      <c r="I153" s="2">
        <f>SUMIFS(DataRegularSeason20242025!$AA$3:$AA$1315,DataRegularSeason20242025!$B$3:$B$1315, "&lt;=" &amp; $A153, DataRegularSeason20242025!$D$3:$D$1315, I$1)+SUMIFS(DataRegularSeason20242025!$AB$3:$AB$1315,DataRegularSeason20242025!$B$3:$B$1315, "&lt;=" &amp; $A153, DataRegularSeason20242025!$E$3:$E$1315, I$1)</f>
        <v>36</v>
      </c>
      <c r="J153" s="2">
        <f>SUMIFS(DataRegularSeason20242025!$AA$3:$AA$1315,DataRegularSeason20242025!$B$3:$B$1315, "&lt;=" &amp; $A153, DataRegularSeason20242025!$D$3:$D$1315, J$1)+SUMIFS(DataRegularSeason20242025!$AB$3:$AB$1315,DataRegularSeason20242025!$B$3:$B$1315, "&lt;=" &amp; $A153, DataRegularSeason20242025!$E$3:$E$1315, J$1)</f>
        <v>38</v>
      </c>
      <c r="K153" s="2">
        <f>SUMIFS(DataRegularSeason20242025!$AA$3:$AA$1315,DataRegularSeason20242025!$B$3:$B$1315, "&lt;=" &amp; $A153, DataRegularSeason20242025!$D$3:$D$1315, K$1)+SUMIFS(DataRegularSeason20242025!$AB$3:$AB$1315,DataRegularSeason20242025!$B$3:$B$1315, "&lt;=" &amp; $A153, DataRegularSeason20242025!$E$3:$E$1315, K$1)</f>
        <v>28</v>
      </c>
      <c r="L153" s="2">
        <f>SUMIFS(DataRegularSeason20242025!$AA$3:$AA$1315,DataRegularSeason20242025!$B$3:$B$1315, "&lt;=" &amp; $A153, DataRegularSeason20242025!$D$3:$D$1315, L$1)+SUMIFS(DataRegularSeason20242025!$AB$3:$AB$1315,DataRegularSeason20242025!$B$3:$B$1315, "&lt;=" &amp; $A153, DataRegularSeason20242025!$E$3:$E$1315, L$1)</f>
        <v>38</v>
      </c>
      <c r="M153" s="2">
        <f>SUMIFS(DataRegularSeason20242025!$AA$3:$AA$1315,DataRegularSeason20242025!$B$3:$B$1315, "&lt;=" &amp; $A153, DataRegularSeason20242025!$D$3:$D$1315, M$1)+SUMIFS(DataRegularSeason20242025!$AB$3:$AB$1315,DataRegularSeason20242025!$B$3:$B$1315, "&lt;=" &amp; $A153, DataRegularSeason20242025!$E$3:$E$1315, M$1)</f>
        <v>40</v>
      </c>
      <c r="N153" s="2">
        <f>SUMIFS(DataRegularSeason20242025!$AA$3:$AA$1315,DataRegularSeason20242025!$B$3:$B$1315, "&lt;=" &amp; $A153, DataRegularSeason20242025!$D$3:$D$1315, N$1)+SUMIFS(DataRegularSeason20242025!$AB$3:$AB$1315,DataRegularSeason20242025!$B$3:$B$1315, "&lt;=" &amp; $A153, DataRegularSeason20242025!$E$3:$E$1315, N$1)</f>
        <v>40</v>
      </c>
      <c r="O153" s="2">
        <f>SUMIFS(DataRegularSeason20242025!$AA$3:$AA$1315,DataRegularSeason20242025!$B$3:$B$1315, "&lt;=" &amp; $A153, DataRegularSeason20242025!$D$3:$D$1315, O$1)+SUMIFS(DataRegularSeason20242025!$AB$3:$AB$1315,DataRegularSeason20242025!$B$3:$B$1315, "&lt;=" &amp; $A153, DataRegularSeason20242025!$E$3:$E$1315, O$1)</f>
        <v>44</v>
      </c>
      <c r="P153" s="2">
        <f>SUMIFS(DataRegularSeason20242025!$AA$3:$AA$1315,DataRegularSeason20242025!$B$3:$B$1315, "&lt;=" &amp; $A153, DataRegularSeason20242025!$D$3:$D$1315, P$1)+SUMIFS(DataRegularSeason20242025!$AB$3:$AB$1315,DataRegularSeason20242025!$B$3:$B$1315, "&lt;=" &amp; $A153, DataRegularSeason20242025!$E$3:$E$1315, P$1)</f>
        <v>27</v>
      </c>
      <c r="Q153" s="2">
        <f>SUMIFS(DataRegularSeason20242025!$AA$3:$AA$1315,DataRegularSeason20242025!$B$3:$B$1315, "&lt;=" &amp; $A153, DataRegularSeason20242025!$D$3:$D$1315, Q$1)+SUMIFS(DataRegularSeason20242025!$AB$3:$AB$1315,DataRegularSeason20242025!$B$3:$B$1315, "&lt;=" &amp; $A153, DataRegularSeason20242025!$E$3:$E$1315, Q$1)</f>
        <v>45</v>
      </c>
      <c r="R153" s="2">
        <f>SUMIFS(DataRegularSeason20242025!$AA$3:$AA$1315,DataRegularSeason20242025!$B$3:$B$1315, "&lt;=" &amp; $A153, DataRegularSeason20242025!$D$3:$D$1315, R$1)+SUMIFS(DataRegularSeason20242025!$AB$3:$AB$1315,DataRegularSeason20242025!$B$3:$B$1315, "&lt;=" &amp; $A153, DataRegularSeason20242025!$E$3:$E$1315, R$1)</f>
        <v>22</v>
      </c>
      <c r="S153" s="2">
        <f>SUMIFS(DataRegularSeason20242025!$AA$3:$AA$1315,DataRegularSeason20242025!$B$3:$B$1315, "&lt;=" &amp; $A153, DataRegularSeason20242025!$D$3:$D$1315, S$1)+SUMIFS(DataRegularSeason20242025!$AB$3:$AB$1315,DataRegularSeason20242025!$B$3:$B$1315, "&lt;=" &amp; $A153, DataRegularSeason20242025!$E$3:$E$1315, S$1)</f>
        <v>31</v>
      </c>
      <c r="T153" s="2">
        <f>SUMIFS(DataRegularSeason20242025!$AA$3:$AA$1315,DataRegularSeason20242025!$B$3:$B$1315, "&lt;=" &amp; $A153, DataRegularSeason20242025!$D$3:$D$1315, T$1)+SUMIFS(DataRegularSeason20242025!$AB$3:$AB$1315,DataRegularSeason20242025!$B$3:$B$1315, "&lt;=" &amp; $A153, DataRegularSeason20242025!$E$3:$E$1315, T$1)</f>
        <v>31</v>
      </c>
      <c r="U153" s="2">
        <f>SUMIFS(DataRegularSeason20242025!$AA$3:$AA$1315,DataRegularSeason20242025!$B$3:$B$1315, "&lt;=" &amp; $A153, DataRegularSeason20242025!$D$3:$D$1315, U$1)+SUMIFS(DataRegularSeason20242025!$AB$3:$AB$1315,DataRegularSeason20242025!$B$3:$B$1315, "&lt;=" &amp; $A153, DataRegularSeason20242025!$E$3:$E$1315, U$1)</f>
        <v>34</v>
      </c>
      <c r="V153" s="2">
        <f>SUMIFS(DataRegularSeason20242025!$AA$3:$AA$1315,DataRegularSeason20242025!$B$3:$B$1315, "&lt;=" &amp; $A153, DataRegularSeason20242025!$D$3:$D$1315, V$1)+SUMIFS(DataRegularSeason20242025!$AB$3:$AB$1315,DataRegularSeason20242025!$B$3:$B$1315, "&lt;=" &amp; $A153, DataRegularSeason20242025!$E$3:$E$1315, V$1)</f>
        <v>32</v>
      </c>
      <c r="W153" s="2">
        <f>SUMIFS(DataRegularSeason20242025!$AA$3:$AA$1315,DataRegularSeason20242025!$B$3:$B$1315, "&lt;=" &amp; $A153, DataRegularSeason20242025!$D$3:$D$1315, W$1)+SUMIFS(DataRegularSeason20242025!$AB$3:$AB$1315,DataRegularSeason20242025!$B$3:$B$1315, "&lt;=" &amp; $A153, DataRegularSeason20242025!$E$3:$E$1315, W$1)</f>
        <v>33</v>
      </c>
      <c r="X153" s="2">
        <f>SUMIFS(DataRegularSeason20242025!$AA$3:$AA$1315,DataRegularSeason20242025!$B$3:$B$1315, "&lt;=" &amp; $A153, DataRegularSeason20242025!$D$3:$D$1315, X$1)+SUMIFS(DataRegularSeason20242025!$AB$3:$AB$1315,DataRegularSeason20242025!$B$3:$B$1315, "&lt;=" &amp; $A153, DataRegularSeason20242025!$E$3:$E$1315, X$1)</f>
        <v>32</v>
      </c>
      <c r="Y153" s="2">
        <f>SUMIFS(DataRegularSeason20242025!$AA$3:$AA$1315,DataRegularSeason20242025!$B$3:$B$1315, "&lt;=" &amp; $A153, DataRegularSeason20242025!$D$3:$D$1315, Y$1)+SUMIFS(DataRegularSeason20242025!$AB$3:$AB$1315,DataRegularSeason20242025!$B$3:$B$1315, "&lt;=" &amp; $A153, DataRegularSeason20242025!$E$3:$E$1315, Y$1)</f>
        <v>27</v>
      </c>
      <c r="Z153" s="2">
        <f>SUMIFS(DataRegularSeason20242025!$AA$3:$AA$1315,DataRegularSeason20242025!$B$3:$B$1315, "&lt;=" &amp; $A153, DataRegularSeason20242025!$D$3:$D$1315, Z$1)+SUMIFS(DataRegularSeason20242025!$AB$3:$AB$1315,DataRegularSeason20242025!$B$3:$B$1315, "&lt;=" &amp; $A153, DataRegularSeason20242025!$E$3:$E$1315, Z$1)</f>
        <v>33</v>
      </c>
      <c r="AA153" s="2">
        <f>SUMIFS(DataRegularSeason20242025!$AA$3:$AA$1315,DataRegularSeason20242025!$B$3:$B$1315, "&lt;=" &amp; $A153, DataRegularSeason20242025!$D$3:$D$1315, AA$1)+SUMIFS(DataRegularSeason20242025!$AB$3:$AB$1315,DataRegularSeason20242025!$B$3:$B$1315, "&lt;=" &amp; $A153, DataRegularSeason20242025!$E$3:$E$1315, AA$1)</f>
        <v>36</v>
      </c>
      <c r="AB153" s="2">
        <f>SUMIFS(DataRegularSeason20242025!$AA$3:$AA$1315,DataRegularSeason20242025!$B$3:$B$1315, "&lt;=" &amp; $A153, DataRegularSeason20242025!$D$3:$D$1315, AB$1)+SUMIFS(DataRegularSeason20242025!$AB$3:$AB$1315,DataRegularSeason20242025!$B$3:$B$1315, "&lt;=" &amp; $A153, DataRegularSeason20242025!$E$3:$E$1315, AB$1)</f>
        <v>40</v>
      </c>
      <c r="AC153" s="2">
        <f>SUMIFS(DataRegularSeason20242025!$AA$3:$AA$1315,DataRegularSeason20242025!$B$3:$B$1315, "&lt;=" &amp; $A153, DataRegularSeason20242025!$D$3:$D$1315, AC$1)+SUMIFS(DataRegularSeason20242025!$AB$3:$AB$1315,DataRegularSeason20242025!$B$3:$B$1315, "&lt;=" &amp; $A153, DataRegularSeason20242025!$E$3:$E$1315, AC$1)</f>
        <v>33</v>
      </c>
      <c r="AD153" s="2">
        <f>SUMIFS(DataRegularSeason20242025!$AA$3:$AA$1315,DataRegularSeason20242025!$B$3:$B$1315, "&lt;=" &amp; $A153, DataRegularSeason20242025!$D$3:$D$1315, AD$1)+SUMIFS(DataRegularSeason20242025!$AB$3:$AB$1315,DataRegularSeason20242025!$B$3:$B$1315, "&lt;=" &amp; $A153, DataRegularSeason20242025!$E$3:$E$1315, AD$1)</f>
        <v>37</v>
      </c>
      <c r="AE153" s="2">
        <f>SUMIFS(DataRegularSeason20242025!$AA$3:$AA$1315,DataRegularSeason20242025!$B$3:$B$1315, "&lt;=" &amp; $A153, DataRegularSeason20242025!$D$3:$D$1315, AE$1)+SUMIFS(DataRegularSeason20242025!$AB$3:$AB$1315,DataRegularSeason20242025!$B$3:$B$1315, "&lt;=" &amp; $A153, DataRegularSeason20242025!$E$3:$E$1315, AE$1)</f>
        <v>43</v>
      </c>
      <c r="AF153" s="2">
        <f>SUMIFS(DataRegularSeason20242025!$AA$3:$AA$1315,DataRegularSeason20242025!$B$3:$B$1315, "&lt;=" &amp; $A153, DataRegularSeason20242025!$D$3:$D$1315, AF$1)+SUMIFS(DataRegularSeason20242025!$AB$3:$AB$1315,DataRegularSeason20242025!$B$3:$B$1315, "&lt;=" &amp; $A153, DataRegularSeason20242025!$E$3:$E$1315, AF$1)</f>
        <v>45</v>
      </c>
      <c r="AG153" s="2">
        <f>SUMIFS(DataRegularSeason20242025!$AA$3:$AA$1315,DataRegularSeason20242025!$B$3:$B$1315, "&lt;=" &amp; $A153, DataRegularSeason20242025!$D$3:$D$1315, AG$1)+SUMIFS(DataRegularSeason20242025!$AB$3:$AB$1315,DataRegularSeason20242025!$B$3:$B$1315, "&lt;=" &amp; $A153, DataRegularSeason20242025!$E$3:$E$1315, AG$1)</f>
        <v>44</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26</v>
      </c>
      <c r="C154" s="2">
        <f>SUMIFS(DataRegularSeason20242025!$AA$3:$AA$1315,DataRegularSeason20242025!$B$3:$B$1315, "&lt;=" &amp; $A154, DataRegularSeason20242025!$D$3:$D$1315, C$1)+SUMIFS(DataRegularSeason20242025!$AB$3:$AB$1315,DataRegularSeason20242025!$B$3:$B$1315, "&lt;=" &amp; $A154, DataRegularSeason20242025!$E$3:$E$1315, C$1)</f>
        <v>35</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41</v>
      </c>
      <c r="F154" s="2">
        <f>SUMIFS(DataRegularSeason20242025!$AA$3:$AA$1315,DataRegularSeason20242025!$B$3:$B$1315, "&lt;=" &amp; $A154, DataRegularSeason20242025!$D$3:$D$1315, F$1)+SUMIFS(DataRegularSeason20242025!$AB$3:$AB$1315,DataRegularSeason20242025!$B$3:$B$1315, "&lt;=" &amp; $A154, DataRegularSeason20242025!$E$3:$E$1315, F$1)</f>
        <v>29</v>
      </c>
      <c r="G154" s="2">
        <f>SUMIFS(DataRegularSeason20242025!$AA$3:$AA$1315,DataRegularSeason20242025!$B$3:$B$1315, "&lt;=" &amp; $A154, DataRegularSeason20242025!$D$3:$D$1315, G$1)+SUMIFS(DataRegularSeason20242025!$AB$3:$AB$1315,DataRegularSeason20242025!$B$3:$B$1315, "&lt;=" &amp; $A154, DataRegularSeason20242025!$E$3:$E$1315, G$1)</f>
        <v>35</v>
      </c>
      <c r="H154" s="2">
        <f>SUMIFS(DataRegularSeason20242025!$AA$3:$AA$1315,DataRegularSeason20242025!$B$3:$B$1315, "&lt;=" &amp; $A154, DataRegularSeason20242025!$D$3:$D$1315, H$1)+SUMIFS(DataRegularSeason20242025!$AB$3:$AB$1315,DataRegularSeason20242025!$B$3:$B$1315, "&lt;=" &amp; $A154, DataRegularSeason20242025!$E$3:$E$1315, H$1)</f>
        <v>22</v>
      </c>
      <c r="I154" s="2">
        <f>SUMIFS(DataRegularSeason20242025!$AA$3:$AA$1315,DataRegularSeason20242025!$B$3:$B$1315, "&lt;=" &amp; $A154, DataRegularSeason20242025!$D$3:$D$1315, I$1)+SUMIFS(DataRegularSeason20242025!$AB$3:$AB$1315,DataRegularSeason20242025!$B$3:$B$1315, "&lt;=" &amp; $A154, DataRegularSeason20242025!$E$3:$E$1315, I$1)</f>
        <v>36</v>
      </c>
      <c r="J154" s="2">
        <f>SUMIFS(DataRegularSeason20242025!$AA$3:$AA$1315,DataRegularSeason20242025!$B$3:$B$1315, "&lt;=" &amp; $A154, DataRegularSeason20242025!$D$3:$D$1315, J$1)+SUMIFS(DataRegularSeason20242025!$AB$3:$AB$1315,DataRegularSeason20242025!$B$3:$B$1315, "&lt;=" &amp; $A154, DataRegularSeason20242025!$E$3:$E$1315, J$1)</f>
        <v>38</v>
      </c>
      <c r="K154" s="2">
        <f>SUMIFS(DataRegularSeason20242025!$AA$3:$AA$1315,DataRegularSeason20242025!$B$3:$B$1315, "&lt;=" &amp; $A154, DataRegularSeason20242025!$D$3:$D$1315, K$1)+SUMIFS(DataRegularSeason20242025!$AB$3:$AB$1315,DataRegularSeason20242025!$B$3:$B$1315, "&lt;=" &amp; $A154, DataRegularSeason20242025!$E$3:$E$1315, K$1)</f>
        <v>28</v>
      </c>
      <c r="L154" s="2">
        <f>SUMIFS(DataRegularSeason20242025!$AA$3:$AA$1315,DataRegularSeason20242025!$B$3:$B$1315, "&lt;=" &amp; $A154, DataRegularSeason20242025!$D$3:$D$1315, L$1)+SUMIFS(DataRegularSeason20242025!$AB$3:$AB$1315,DataRegularSeason20242025!$B$3:$B$1315, "&lt;=" &amp; $A154, DataRegularSeason20242025!$E$3:$E$1315, L$1)</f>
        <v>38</v>
      </c>
      <c r="M154" s="2">
        <f>SUMIFS(DataRegularSeason20242025!$AA$3:$AA$1315,DataRegularSeason20242025!$B$3:$B$1315, "&lt;=" &amp; $A154, DataRegularSeason20242025!$D$3:$D$1315, M$1)+SUMIFS(DataRegularSeason20242025!$AB$3:$AB$1315,DataRegularSeason20242025!$B$3:$B$1315, "&lt;=" &amp; $A154, DataRegularSeason20242025!$E$3:$E$1315, M$1)</f>
        <v>40</v>
      </c>
      <c r="N154" s="2">
        <f>SUMIFS(DataRegularSeason20242025!$AA$3:$AA$1315,DataRegularSeason20242025!$B$3:$B$1315, "&lt;=" &amp; $A154, DataRegularSeason20242025!$D$3:$D$1315, N$1)+SUMIFS(DataRegularSeason20242025!$AB$3:$AB$1315,DataRegularSeason20242025!$B$3:$B$1315, "&lt;=" &amp; $A154, DataRegularSeason20242025!$E$3:$E$1315, N$1)</f>
        <v>40</v>
      </c>
      <c r="O154" s="2">
        <f>SUMIFS(DataRegularSeason20242025!$AA$3:$AA$1315,DataRegularSeason20242025!$B$3:$B$1315, "&lt;=" &amp; $A154, DataRegularSeason20242025!$D$3:$D$1315, O$1)+SUMIFS(DataRegularSeason20242025!$AB$3:$AB$1315,DataRegularSeason20242025!$B$3:$B$1315, "&lt;=" &amp; $A154, DataRegularSeason20242025!$E$3:$E$1315, O$1)</f>
        <v>44</v>
      </c>
      <c r="P154" s="2">
        <f>SUMIFS(DataRegularSeason20242025!$AA$3:$AA$1315,DataRegularSeason20242025!$B$3:$B$1315, "&lt;=" &amp; $A154, DataRegularSeason20242025!$D$3:$D$1315, P$1)+SUMIFS(DataRegularSeason20242025!$AB$3:$AB$1315,DataRegularSeason20242025!$B$3:$B$1315, "&lt;=" &amp; $A154, DataRegularSeason20242025!$E$3:$E$1315, P$1)</f>
        <v>27</v>
      </c>
      <c r="Q154" s="2">
        <f>SUMIFS(DataRegularSeason20242025!$AA$3:$AA$1315,DataRegularSeason20242025!$B$3:$B$1315, "&lt;=" &amp; $A154, DataRegularSeason20242025!$D$3:$D$1315, Q$1)+SUMIFS(DataRegularSeason20242025!$AB$3:$AB$1315,DataRegularSeason20242025!$B$3:$B$1315, "&lt;=" &amp; $A154, DataRegularSeason20242025!$E$3:$E$1315, Q$1)</f>
        <v>45</v>
      </c>
      <c r="R154" s="2">
        <f>SUMIFS(DataRegularSeason20242025!$AA$3:$AA$1315,DataRegularSeason20242025!$B$3:$B$1315, "&lt;=" &amp; $A154, DataRegularSeason20242025!$D$3:$D$1315, R$1)+SUMIFS(DataRegularSeason20242025!$AB$3:$AB$1315,DataRegularSeason20242025!$B$3:$B$1315, "&lt;=" &amp; $A154, DataRegularSeason20242025!$E$3:$E$1315, R$1)</f>
        <v>22</v>
      </c>
      <c r="S154" s="2">
        <f>SUMIFS(DataRegularSeason20242025!$AA$3:$AA$1315,DataRegularSeason20242025!$B$3:$B$1315, "&lt;=" &amp; $A154, DataRegularSeason20242025!$D$3:$D$1315, S$1)+SUMIFS(DataRegularSeason20242025!$AB$3:$AB$1315,DataRegularSeason20242025!$B$3:$B$1315, "&lt;=" &amp; $A154, DataRegularSeason20242025!$E$3:$E$1315, S$1)</f>
        <v>31</v>
      </c>
      <c r="T154" s="2">
        <f>SUMIFS(DataRegularSeason20242025!$AA$3:$AA$1315,DataRegularSeason20242025!$B$3:$B$1315, "&lt;=" &amp; $A154, DataRegularSeason20242025!$D$3:$D$1315, T$1)+SUMIFS(DataRegularSeason20242025!$AB$3:$AB$1315,DataRegularSeason20242025!$B$3:$B$1315, "&lt;=" &amp; $A154, DataRegularSeason20242025!$E$3:$E$1315, T$1)</f>
        <v>31</v>
      </c>
      <c r="U154" s="2">
        <f>SUMIFS(DataRegularSeason20242025!$AA$3:$AA$1315,DataRegularSeason20242025!$B$3:$B$1315, "&lt;=" &amp; $A154, DataRegularSeason20242025!$D$3:$D$1315, U$1)+SUMIFS(DataRegularSeason20242025!$AB$3:$AB$1315,DataRegularSeason20242025!$B$3:$B$1315, "&lt;=" &amp; $A154, DataRegularSeason20242025!$E$3:$E$1315, U$1)</f>
        <v>34</v>
      </c>
      <c r="V154" s="2">
        <f>SUMIFS(DataRegularSeason20242025!$AA$3:$AA$1315,DataRegularSeason20242025!$B$3:$B$1315, "&lt;=" &amp; $A154, DataRegularSeason20242025!$D$3:$D$1315, V$1)+SUMIFS(DataRegularSeason20242025!$AB$3:$AB$1315,DataRegularSeason20242025!$B$3:$B$1315, "&lt;=" &amp; $A154, DataRegularSeason20242025!$E$3:$E$1315, V$1)</f>
        <v>32</v>
      </c>
      <c r="W154" s="2">
        <f>SUMIFS(DataRegularSeason20242025!$AA$3:$AA$1315,DataRegularSeason20242025!$B$3:$B$1315, "&lt;=" &amp; $A154, DataRegularSeason20242025!$D$3:$D$1315, W$1)+SUMIFS(DataRegularSeason20242025!$AB$3:$AB$1315,DataRegularSeason20242025!$B$3:$B$1315, "&lt;=" &amp; $A154, DataRegularSeason20242025!$E$3:$E$1315, W$1)</f>
        <v>33</v>
      </c>
      <c r="X154" s="2">
        <f>SUMIFS(DataRegularSeason20242025!$AA$3:$AA$1315,DataRegularSeason20242025!$B$3:$B$1315, "&lt;=" &amp; $A154, DataRegularSeason20242025!$D$3:$D$1315, X$1)+SUMIFS(DataRegularSeason20242025!$AB$3:$AB$1315,DataRegularSeason20242025!$B$3:$B$1315, "&lt;=" &amp; $A154, DataRegularSeason20242025!$E$3:$E$1315, X$1)</f>
        <v>32</v>
      </c>
      <c r="Y154" s="2">
        <f>SUMIFS(DataRegularSeason20242025!$AA$3:$AA$1315,DataRegularSeason20242025!$B$3:$B$1315, "&lt;=" &amp; $A154, DataRegularSeason20242025!$D$3:$D$1315, Y$1)+SUMIFS(DataRegularSeason20242025!$AB$3:$AB$1315,DataRegularSeason20242025!$B$3:$B$1315, "&lt;=" &amp; $A154, DataRegularSeason20242025!$E$3:$E$1315, Y$1)</f>
        <v>27</v>
      </c>
      <c r="Z154" s="2">
        <f>SUMIFS(DataRegularSeason20242025!$AA$3:$AA$1315,DataRegularSeason20242025!$B$3:$B$1315, "&lt;=" &amp; $A154, DataRegularSeason20242025!$D$3:$D$1315, Z$1)+SUMIFS(DataRegularSeason20242025!$AB$3:$AB$1315,DataRegularSeason20242025!$B$3:$B$1315, "&lt;=" &amp; $A154, DataRegularSeason20242025!$E$3:$E$1315, Z$1)</f>
        <v>33</v>
      </c>
      <c r="AA154" s="2">
        <f>SUMIFS(DataRegularSeason20242025!$AA$3:$AA$1315,DataRegularSeason20242025!$B$3:$B$1315, "&lt;=" &amp; $A154, DataRegularSeason20242025!$D$3:$D$1315, AA$1)+SUMIFS(DataRegularSeason20242025!$AB$3:$AB$1315,DataRegularSeason20242025!$B$3:$B$1315, "&lt;=" &amp; $A154, DataRegularSeason20242025!$E$3:$E$1315, AA$1)</f>
        <v>36</v>
      </c>
      <c r="AB154" s="2">
        <f>SUMIFS(DataRegularSeason20242025!$AA$3:$AA$1315,DataRegularSeason20242025!$B$3:$B$1315, "&lt;=" &amp; $A154, DataRegularSeason20242025!$D$3:$D$1315, AB$1)+SUMIFS(DataRegularSeason20242025!$AB$3:$AB$1315,DataRegularSeason20242025!$B$3:$B$1315, "&lt;=" &amp; $A154, DataRegularSeason20242025!$E$3:$E$1315, AB$1)</f>
        <v>40</v>
      </c>
      <c r="AC154" s="2">
        <f>SUMIFS(DataRegularSeason20242025!$AA$3:$AA$1315,DataRegularSeason20242025!$B$3:$B$1315, "&lt;=" &amp; $A154, DataRegularSeason20242025!$D$3:$D$1315, AC$1)+SUMIFS(DataRegularSeason20242025!$AB$3:$AB$1315,DataRegularSeason20242025!$B$3:$B$1315, "&lt;=" &amp; $A154, DataRegularSeason20242025!$E$3:$E$1315, AC$1)</f>
        <v>33</v>
      </c>
      <c r="AD154" s="2">
        <f>SUMIFS(DataRegularSeason20242025!$AA$3:$AA$1315,DataRegularSeason20242025!$B$3:$B$1315, "&lt;=" &amp; $A154, DataRegularSeason20242025!$D$3:$D$1315, AD$1)+SUMIFS(DataRegularSeason20242025!$AB$3:$AB$1315,DataRegularSeason20242025!$B$3:$B$1315, "&lt;=" &amp; $A154, DataRegularSeason20242025!$E$3:$E$1315, AD$1)</f>
        <v>37</v>
      </c>
      <c r="AE154" s="2">
        <f>SUMIFS(DataRegularSeason20242025!$AA$3:$AA$1315,DataRegularSeason20242025!$B$3:$B$1315, "&lt;=" &amp; $A154, DataRegularSeason20242025!$D$3:$D$1315, AE$1)+SUMIFS(DataRegularSeason20242025!$AB$3:$AB$1315,DataRegularSeason20242025!$B$3:$B$1315, "&lt;=" &amp; $A154, DataRegularSeason20242025!$E$3:$E$1315, AE$1)</f>
        <v>43</v>
      </c>
      <c r="AF154" s="2">
        <f>SUMIFS(DataRegularSeason20242025!$AA$3:$AA$1315,DataRegularSeason20242025!$B$3:$B$1315, "&lt;=" &amp; $A154, DataRegularSeason20242025!$D$3:$D$1315, AF$1)+SUMIFS(DataRegularSeason20242025!$AB$3:$AB$1315,DataRegularSeason20242025!$B$3:$B$1315, "&lt;=" &amp; $A154, DataRegularSeason20242025!$E$3:$E$1315, AF$1)</f>
        <v>45</v>
      </c>
      <c r="AG154" s="2">
        <f>SUMIFS(DataRegularSeason20242025!$AA$3:$AA$1315,DataRegularSeason20242025!$B$3:$B$1315, "&lt;=" &amp; $A154, DataRegularSeason20242025!$D$3:$D$1315, AG$1)+SUMIFS(DataRegularSeason20242025!$AB$3:$AB$1315,DataRegularSeason20242025!$B$3:$B$1315, "&lt;=" &amp; $A154, DataRegularSeason20242025!$E$3:$E$1315, AG$1)</f>
        <v>44</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26</v>
      </c>
      <c r="C155" s="2">
        <f>SUMIFS(DataRegularSeason20242025!$AA$3:$AA$1315,DataRegularSeason20242025!$B$3:$B$1315, "&lt;=" &amp; $A155, DataRegularSeason20242025!$D$3:$D$1315, C$1)+SUMIFS(DataRegularSeason20242025!$AB$3:$AB$1315,DataRegularSeason20242025!$B$3:$B$1315, "&lt;=" &amp; $A155, DataRegularSeason20242025!$E$3:$E$1315, C$1)</f>
        <v>35</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41</v>
      </c>
      <c r="F155" s="2">
        <f>SUMIFS(DataRegularSeason20242025!$AA$3:$AA$1315,DataRegularSeason20242025!$B$3:$B$1315, "&lt;=" &amp; $A155, DataRegularSeason20242025!$D$3:$D$1315, F$1)+SUMIFS(DataRegularSeason20242025!$AB$3:$AB$1315,DataRegularSeason20242025!$B$3:$B$1315, "&lt;=" &amp; $A155, DataRegularSeason20242025!$E$3:$E$1315, F$1)</f>
        <v>29</v>
      </c>
      <c r="G155" s="2">
        <f>SUMIFS(DataRegularSeason20242025!$AA$3:$AA$1315,DataRegularSeason20242025!$B$3:$B$1315, "&lt;=" &amp; $A155, DataRegularSeason20242025!$D$3:$D$1315, G$1)+SUMIFS(DataRegularSeason20242025!$AB$3:$AB$1315,DataRegularSeason20242025!$B$3:$B$1315, "&lt;=" &amp; $A155, DataRegularSeason20242025!$E$3:$E$1315, G$1)</f>
        <v>35</v>
      </c>
      <c r="H155" s="2">
        <f>SUMIFS(DataRegularSeason20242025!$AA$3:$AA$1315,DataRegularSeason20242025!$B$3:$B$1315, "&lt;=" &amp; $A155, DataRegularSeason20242025!$D$3:$D$1315, H$1)+SUMIFS(DataRegularSeason20242025!$AB$3:$AB$1315,DataRegularSeason20242025!$B$3:$B$1315, "&lt;=" &amp; $A155, DataRegularSeason20242025!$E$3:$E$1315, H$1)</f>
        <v>22</v>
      </c>
      <c r="I155" s="2">
        <f>SUMIFS(DataRegularSeason20242025!$AA$3:$AA$1315,DataRegularSeason20242025!$B$3:$B$1315, "&lt;=" &amp; $A155, DataRegularSeason20242025!$D$3:$D$1315, I$1)+SUMIFS(DataRegularSeason20242025!$AB$3:$AB$1315,DataRegularSeason20242025!$B$3:$B$1315, "&lt;=" &amp; $A155, DataRegularSeason20242025!$E$3:$E$1315, I$1)</f>
        <v>36</v>
      </c>
      <c r="J155" s="2">
        <f>SUMIFS(DataRegularSeason20242025!$AA$3:$AA$1315,DataRegularSeason20242025!$B$3:$B$1315, "&lt;=" &amp; $A155, DataRegularSeason20242025!$D$3:$D$1315, J$1)+SUMIFS(DataRegularSeason20242025!$AB$3:$AB$1315,DataRegularSeason20242025!$B$3:$B$1315, "&lt;=" &amp; $A155, DataRegularSeason20242025!$E$3:$E$1315, J$1)</f>
        <v>38</v>
      </c>
      <c r="K155" s="2">
        <f>SUMIFS(DataRegularSeason20242025!$AA$3:$AA$1315,DataRegularSeason20242025!$B$3:$B$1315, "&lt;=" &amp; $A155, DataRegularSeason20242025!$D$3:$D$1315, K$1)+SUMIFS(DataRegularSeason20242025!$AB$3:$AB$1315,DataRegularSeason20242025!$B$3:$B$1315, "&lt;=" &amp; $A155, DataRegularSeason20242025!$E$3:$E$1315, K$1)</f>
        <v>28</v>
      </c>
      <c r="L155" s="2">
        <f>SUMIFS(DataRegularSeason20242025!$AA$3:$AA$1315,DataRegularSeason20242025!$B$3:$B$1315, "&lt;=" &amp; $A155, DataRegularSeason20242025!$D$3:$D$1315, L$1)+SUMIFS(DataRegularSeason20242025!$AB$3:$AB$1315,DataRegularSeason20242025!$B$3:$B$1315, "&lt;=" &amp; $A155, DataRegularSeason20242025!$E$3:$E$1315, L$1)</f>
        <v>38</v>
      </c>
      <c r="M155" s="2">
        <f>SUMIFS(DataRegularSeason20242025!$AA$3:$AA$1315,DataRegularSeason20242025!$B$3:$B$1315, "&lt;=" &amp; $A155, DataRegularSeason20242025!$D$3:$D$1315, M$1)+SUMIFS(DataRegularSeason20242025!$AB$3:$AB$1315,DataRegularSeason20242025!$B$3:$B$1315, "&lt;=" &amp; $A155, DataRegularSeason20242025!$E$3:$E$1315, M$1)</f>
        <v>40</v>
      </c>
      <c r="N155" s="2">
        <f>SUMIFS(DataRegularSeason20242025!$AA$3:$AA$1315,DataRegularSeason20242025!$B$3:$B$1315, "&lt;=" &amp; $A155, DataRegularSeason20242025!$D$3:$D$1315, N$1)+SUMIFS(DataRegularSeason20242025!$AB$3:$AB$1315,DataRegularSeason20242025!$B$3:$B$1315, "&lt;=" &amp; $A155, DataRegularSeason20242025!$E$3:$E$1315, N$1)</f>
        <v>40</v>
      </c>
      <c r="O155" s="2">
        <f>SUMIFS(DataRegularSeason20242025!$AA$3:$AA$1315,DataRegularSeason20242025!$B$3:$B$1315, "&lt;=" &amp; $A155, DataRegularSeason20242025!$D$3:$D$1315, O$1)+SUMIFS(DataRegularSeason20242025!$AB$3:$AB$1315,DataRegularSeason20242025!$B$3:$B$1315, "&lt;=" &amp; $A155, DataRegularSeason20242025!$E$3:$E$1315, O$1)</f>
        <v>44</v>
      </c>
      <c r="P155" s="2">
        <f>SUMIFS(DataRegularSeason20242025!$AA$3:$AA$1315,DataRegularSeason20242025!$B$3:$B$1315, "&lt;=" &amp; $A155, DataRegularSeason20242025!$D$3:$D$1315, P$1)+SUMIFS(DataRegularSeason20242025!$AB$3:$AB$1315,DataRegularSeason20242025!$B$3:$B$1315, "&lt;=" &amp; $A155, DataRegularSeason20242025!$E$3:$E$1315, P$1)</f>
        <v>27</v>
      </c>
      <c r="Q155" s="2">
        <f>SUMIFS(DataRegularSeason20242025!$AA$3:$AA$1315,DataRegularSeason20242025!$B$3:$B$1315, "&lt;=" &amp; $A155, DataRegularSeason20242025!$D$3:$D$1315, Q$1)+SUMIFS(DataRegularSeason20242025!$AB$3:$AB$1315,DataRegularSeason20242025!$B$3:$B$1315, "&lt;=" &amp; $A155, DataRegularSeason20242025!$E$3:$E$1315, Q$1)</f>
        <v>45</v>
      </c>
      <c r="R155" s="2">
        <f>SUMIFS(DataRegularSeason20242025!$AA$3:$AA$1315,DataRegularSeason20242025!$B$3:$B$1315, "&lt;=" &amp; $A155, DataRegularSeason20242025!$D$3:$D$1315, R$1)+SUMIFS(DataRegularSeason20242025!$AB$3:$AB$1315,DataRegularSeason20242025!$B$3:$B$1315, "&lt;=" &amp; $A155, DataRegularSeason20242025!$E$3:$E$1315, R$1)</f>
        <v>22</v>
      </c>
      <c r="S155" s="2">
        <f>SUMIFS(DataRegularSeason20242025!$AA$3:$AA$1315,DataRegularSeason20242025!$B$3:$B$1315, "&lt;=" &amp; $A155, DataRegularSeason20242025!$D$3:$D$1315, S$1)+SUMIFS(DataRegularSeason20242025!$AB$3:$AB$1315,DataRegularSeason20242025!$B$3:$B$1315, "&lt;=" &amp; $A155, DataRegularSeason20242025!$E$3:$E$1315, S$1)</f>
        <v>31</v>
      </c>
      <c r="T155" s="2">
        <f>SUMIFS(DataRegularSeason20242025!$AA$3:$AA$1315,DataRegularSeason20242025!$B$3:$B$1315, "&lt;=" &amp; $A155, DataRegularSeason20242025!$D$3:$D$1315, T$1)+SUMIFS(DataRegularSeason20242025!$AB$3:$AB$1315,DataRegularSeason20242025!$B$3:$B$1315, "&lt;=" &amp; $A155, DataRegularSeason20242025!$E$3:$E$1315, T$1)</f>
        <v>31</v>
      </c>
      <c r="U155" s="2">
        <f>SUMIFS(DataRegularSeason20242025!$AA$3:$AA$1315,DataRegularSeason20242025!$B$3:$B$1315, "&lt;=" &amp; $A155, DataRegularSeason20242025!$D$3:$D$1315, U$1)+SUMIFS(DataRegularSeason20242025!$AB$3:$AB$1315,DataRegularSeason20242025!$B$3:$B$1315, "&lt;=" &amp; $A155, DataRegularSeason20242025!$E$3:$E$1315, U$1)</f>
        <v>34</v>
      </c>
      <c r="V155" s="2">
        <f>SUMIFS(DataRegularSeason20242025!$AA$3:$AA$1315,DataRegularSeason20242025!$B$3:$B$1315, "&lt;=" &amp; $A155, DataRegularSeason20242025!$D$3:$D$1315, V$1)+SUMIFS(DataRegularSeason20242025!$AB$3:$AB$1315,DataRegularSeason20242025!$B$3:$B$1315, "&lt;=" &amp; $A155, DataRegularSeason20242025!$E$3:$E$1315, V$1)</f>
        <v>32</v>
      </c>
      <c r="W155" s="2">
        <f>SUMIFS(DataRegularSeason20242025!$AA$3:$AA$1315,DataRegularSeason20242025!$B$3:$B$1315, "&lt;=" &amp; $A155, DataRegularSeason20242025!$D$3:$D$1315, W$1)+SUMIFS(DataRegularSeason20242025!$AB$3:$AB$1315,DataRegularSeason20242025!$B$3:$B$1315, "&lt;=" &amp; $A155, DataRegularSeason20242025!$E$3:$E$1315, W$1)</f>
        <v>33</v>
      </c>
      <c r="X155" s="2">
        <f>SUMIFS(DataRegularSeason20242025!$AA$3:$AA$1315,DataRegularSeason20242025!$B$3:$B$1315, "&lt;=" &amp; $A155, DataRegularSeason20242025!$D$3:$D$1315, X$1)+SUMIFS(DataRegularSeason20242025!$AB$3:$AB$1315,DataRegularSeason20242025!$B$3:$B$1315, "&lt;=" &amp; $A155, DataRegularSeason20242025!$E$3:$E$1315, X$1)</f>
        <v>32</v>
      </c>
      <c r="Y155" s="2">
        <f>SUMIFS(DataRegularSeason20242025!$AA$3:$AA$1315,DataRegularSeason20242025!$B$3:$B$1315, "&lt;=" &amp; $A155, DataRegularSeason20242025!$D$3:$D$1315, Y$1)+SUMIFS(DataRegularSeason20242025!$AB$3:$AB$1315,DataRegularSeason20242025!$B$3:$B$1315, "&lt;=" &amp; $A155, DataRegularSeason20242025!$E$3:$E$1315, Y$1)</f>
        <v>27</v>
      </c>
      <c r="Z155" s="2">
        <f>SUMIFS(DataRegularSeason20242025!$AA$3:$AA$1315,DataRegularSeason20242025!$B$3:$B$1315, "&lt;=" &amp; $A155, DataRegularSeason20242025!$D$3:$D$1315, Z$1)+SUMIFS(DataRegularSeason20242025!$AB$3:$AB$1315,DataRegularSeason20242025!$B$3:$B$1315, "&lt;=" &amp; $A155, DataRegularSeason20242025!$E$3:$E$1315, Z$1)</f>
        <v>33</v>
      </c>
      <c r="AA155" s="2">
        <f>SUMIFS(DataRegularSeason20242025!$AA$3:$AA$1315,DataRegularSeason20242025!$B$3:$B$1315, "&lt;=" &amp; $A155, DataRegularSeason20242025!$D$3:$D$1315, AA$1)+SUMIFS(DataRegularSeason20242025!$AB$3:$AB$1315,DataRegularSeason20242025!$B$3:$B$1315, "&lt;=" &amp; $A155, DataRegularSeason20242025!$E$3:$E$1315, AA$1)</f>
        <v>36</v>
      </c>
      <c r="AB155" s="2">
        <f>SUMIFS(DataRegularSeason20242025!$AA$3:$AA$1315,DataRegularSeason20242025!$B$3:$B$1315, "&lt;=" &amp; $A155, DataRegularSeason20242025!$D$3:$D$1315, AB$1)+SUMIFS(DataRegularSeason20242025!$AB$3:$AB$1315,DataRegularSeason20242025!$B$3:$B$1315, "&lt;=" &amp; $A155, DataRegularSeason20242025!$E$3:$E$1315, AB$1)</f>
        <v>40</v>
      </c>
      <c r="AC155" s="2">
        <f>SUMIFS(DataRegularSeason20242025!$AA$3:$AA$1315,DataRegularSeason20242025!$B$3:$B$1315, "&lt;=" &amp; $A155, DataRegularSeason20242025!$D$3:$D$1315, AC$1)+SUMIFS(DataRegularSeason20242025!$AB$3:$AB$1315,DataRegularSeason20242025!$B$3:$B$1315, "&lt;=" &amp; $A155, DataRegularSeason20242025!$E$3:$E$1315, AC$1)</f>
        <v>33</v>
      </c>
      <c r="AD155" s="2">
        <f>SUMIFS(DataRegularSeason20242025!$AA$3:$AA$1315,DataRegularSeason20242025!$B$3:$B$1315, "&lt;=" &amp; $A155, DataRegularSeason20242025!$D$3:$D$1315, AD$1)+SUMIFS(DataRegularSeason20242025!$AB$3:$AB$1315,DataRegularSeason20242025!$B$3:$B$1315, "&lt;=" &amp; $A155, DataRegularSeason20242025!$E$3:$E$1315, AD$1)</f>
        <v>37</v>
      </c>
      <c r="AE155" s="2">
        <f>SUMIFS(DataRegularSeason20242025!$AA$3:$AA$1315,DataRegularSeason20242025!$B$3:$B$1315, "&lt;=" &amp; $A155, DataRegularSeason20242025!$D$3:$D$1315, AE$1)+SUMIFS(DataRegularSeason20242025!$AB$3:$AB$1315,DataRegularSeason20242025!$B$3:$B$1315, "&lt;=" &amp; $A155, DataRegularSeason20242025!$E$3:$E$1315, AE$1)</f>
        <v>43</v>
      </c>
      <c r="AF155" s="2">
        <f>SUMIFS(DataRegularSeason20242025!$AA$3:$AA$1315,DataRegularSeason20242025!$B$3:$B$1315, "&lt;=" &amp; $A155, DataRegularSeason20242025!$D$3:$D$1315, AF$1)+SUMIFS(DataRegularSeason20242025!$AB$3:$AB$1315,DataRegularSeason20242025!$B$3:$B$1315, "&lt;=" &amp; $A155, DataRegularSeason20242025!$E$3:$E$1315, AF$1)</f>
        <v>45</v>
      </c>
      <c r="AG155" s="2">
        <f>SUMIFS(DataRegularSeason20242025!$AA$3:$AA$1315,DataRegularSeason20242025!$B$3:$B$1315, "&lt;=" &amp; $A155, DataRegularSeason20242025!$D$3:$D$1315, AG$1)+SUMIFS(DataRegularSeason20242025!$AB$3:$AB$1315,DataRegularSeason20242025!$B$3:$B$1315, "&lt;=" &amp; $A155, DataRegularSeason20242025!$E$3:$E$1315, AG$1)</f>
        <v>44</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26</v>
      </c>
      <c r="C156" s="2">
        <f>SUMIFS(DataRegularSeason20242025!$AA$3:$AA$1315,DataRegularSeason20242025!$B$3:$B$1315, "&lt;=" &amp; $A156, DataRegularSeason20242025!$D$3:$D$1315, C$1)+SUMIFS(DataRegularSeason20242025!$AB$3:$AB$1315,DataRegularSeason20242025!$B$3:$B$1315, "&lt;=" &amp; $A156, DataRegularSeason20242025!$E$3:$E$1315, C$1)</f>
        <v>35</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41</v>
      </c>
      <c r="F156" s="2">
        <f>SUMIFS(DataRegularSeason20242025!$AA$3:$AA$1315,DataRegularSeason20242025!$B$3:$B$1315, "&lt;=" &amp; $A156, DataRegularSeason20242025!$D$3:$D$1315, F$1)+SUMIFS(DataRegularSeason20242025!$AB$3:$AB$1315,DataRegularSeason20242025!$B$3:$B$1315, "&lt;=" &amp; $A156, DataRegularSeason20242025!$E$3:$E$1315, F$1)</f>
        <v>29</v>
      </c>
      <c r="G156" s="2">
        <f>SUMIFS(DataRegularSeason20242025!$AA$3:$AA$1315,DataRegularSeason20242025!$B$3:$B$1315, "&lt;=" &amp; $A156, DataRegularSeason20242025!$D$3:$D$1315, G$1)+SUMIFS(DataRegularSeason20242025!$AB$3:$AB$1315,DataRegularSeason20242025!$B$3:$B$1315, "&lt;=" &amp; $A156, DataRegularSeason20242025!$E$3:$E$1315, G$1)</f>
        <v>35</v>
      </c>
      <c r="H156" s="2">
        <f>SUMIFS(DataRegularSeason20242025!$AA$3:$AA$1315,DataRegularSeason20242025!$B$3:$B$1315, "&lt;=" &amp; $A156, DataRegularSeason20242025!$D$3:$D$1315, H$1)+SUMIFS(DataRegularSeason20242025!$AB$3:$AB$1315,DataRegularSeason20242025!$B$3:$B$1315, "&lt;=" &amp; $A156, DataRegularSeason20242025!$E$3:$E$1315, H$1)</f>
        <v>22</v>
      </c>
      <c r="I156" s="2">
        <f>SUMIFS(DataRegularSeason20242025!$AA$3:$AA$1315,DataRegularSeason20242025!$B$3:$B$1315, "&lt;=" &amp; $A156, DataRegularSeason20242025!$D$3:$D$1315, I$1)+SUMIFS(DataRegularSeason20242025!$AB$3:$AB$1315,DataRegularSeason20242025!$B$3:$B$1315, "&lt;=" &amp; $A156, DataRegularSeason20242025!$E$3:$E$1315, I$1)</f>
        <v>36</v>
      </c>
      <c r="J156" s="2">
        <f>SUMIFS(DataRegularSeason20242025!$AA$3:$AA$1315,DataRegularSeason20242025!$B$3:$B$1315, "&lt;=" &amp; $A156, DataRegularSeason20242025!$D$3:$D$1315, J$1)+SUMIFS(DataRegularSeason20242025!$AB$3:$AB$1315,DataRegularSeason20242025!$B$3:$B$1315, "&lt;=" &amp; $A156, DataRegularSeason20242025!$E$3:$E$1315, J$1)</f>
        <v>38</v>
      </c>
      <c r="K156" s="2">
        <f>SUMIFS(DataRegularSeason20242025!$AA$3:$AA$1315,DataRegularSeason20242025!$B$3:$B$1315, "&lt;=" &amp; $A156, DataRegularSeason20242025!$D$3:$D$1315, K$1)+SUMIFS(DataRegularSeason20242025!$AB$3:$AB$1315,DataRegularSeason20242025!$B$3:$B$1315, "&lt;=" &amp; $A156, DataRegularSeason20242025!$E$3:$E$1315, K$1)</f>
        <v>28</v>
      </c>
      <c r="L156" s="2">
        <f>SUMIFS(DataRegularSeason20242025!$AA$3:$AA$1315,DataRegularSeason20242025!$B$3:$B$1315, "&lt;=" &amp; $A156, DataRegularSeason20242025!$D$3:$D$1315, L$1)+SUMIFS(DataRegularSeason20242025!$AB$3:$AB$1315,DataRegularSeason20242025!$B$3:$B$1315, "&lt;=" &amp; $A156, DataRegularSeason20242025!$E$3:$E$1315, L$1)</f>
        <v>38</v>
      </c>
      <c r="M156" s="2">
        <f>SUMIFS(DataRegularSeason20242025!$AA$3:$AA$1315,DataRegularSeason20242025!$B$3:$B$1315, "&lt;=" &amp; $A156, DataRegularSeason20242025!$D$3:$D$1315, M$1)+SUMIFS(DataRegularSeason20242025!$AB$3:$AB$1315,DataRegularSeason20242025!$B$3:$B$1315, "&lt;=" &amp; $A156, DataRegularSeason20242025!$E$3:$E$1315, M$1)</f>
        <v>40</v>
      </c>
      <c r="N156" s="2">
        <f>SUMIFS(DataRegularSeason20242025!$AA$3:$AA$1315,DataRegularSeason20242025!$B$3:$B$1315, "&lt;=" &amp; $A156, DataRegularSeason20242025!$D$3:$D$1315, N$1)+SUMIFS(DataRegularSeason20242025!$AB$3:$AB$1315,DataRegularSeason20242025!$B$3:$B$1315, "&lt;=" &amp; $A156, DataRegularSeason20242025!$E$3:$E$1315, N$1)</f>
        <v>40</v>
      </c>
      <c r="O156" s="2">
        <f>SUMIFS(DataRegularSeason20242025!$AA$3:$AA$1315,DataRegularSeason20242025!$B$3:$B$1315, "&lt;=" &amp; $A156, DataRegularSeason20242025!$D$3:$D$1315, O$1)+SUMIFS(DataRegularSeason20242025!$AB$3:$AB$1315,DataRegularSeason20242025!$B$3:$B$1315, "&lt;=" &amp; $A156, DataRegularSeason20242025!$E$3:$E$1315, O$1)</f>
        <v>44</v>
      </c>
      <c r="P156" s="2">
        <f>SUMIFS(DataRegularSeason20242025!$AA$3:$AA$1315,DataRegularSeason20242025!$B$3:$B$1315, "&lt;=" &amp; $A156, DataRegularSeason20242025!$D$3:$D$1315, P$1)+SUMIFS(DataRegularSeason20242025!$AB$3:$AB$1315,DataRegularSeason20242025!$B$3:$B$1315, "&lt;=" &amp; $A156, DataRegularSeason20242025!$E$3:$E$1315, P$1)</f>
        <v>27</v>
      </c>
      <c r="Q156" s="2">
        <f>SUMIFS(DataRegularSeason20242025!$AA$3:$AA$1315,DataRegularSeason20242025!$B$3:$B$1315, "&lt;=" &amp; $A156, DataRegularSeason20242025!$D$3:$D$1315, Q$1)+SUMIFS(DataRegularSeason20242025!$AB$3:$AB$1315,DataRegularSeason20242025!$B$3:$B$1315, "&lt;=" &amp; $A156, DataRegularSeason20242025!$E$3:$E$1315, Q$1)</f>
        <v>45</v>
      </c>
      <c r="R156" s="2">
        <f>SUMIFS(DataRegularSeason20242025!$AA$3:$AA$1315,DataRegularSeason20242025!$B$3:$B$1315, "&lt;=" &amp; $A156, DataRegularSeason20242025!$D$3:$D$1315, R$1)+SUMIFS(DataRegularSeason20242025!$AB$3:$AB$1315,DataRegularSeason20242025!$B$3:$B$1315, "&lt;=" &amp; $A156, DataRegularSeason20242025!$E$3:$E$1315, R$1)</f>
        <v>22</v>
      </c>
      <c r="S156" s="2">
        <f>SUMIFS(DataRegularSeason20242025!$AA$3:$AA$1315,DataRegularSeason20242025!$B$3:$B$1315, "&lt;=" &amp; $A156, DataRegularSeason20242025!$D$3:$D$1315, S$1)+SUMIFS(DataRegularSeason20242025!$AB$3:$AB$1315,DataRegularSeason20242025!$B$3:$B$1315, "&lt;=" &amp; $A156, DataRegularSeason20242025!$E$3:$E$1315, S$1)</f>
        <v>31</v>
      </c>
      <c r="T156" s="2">
        <f>SUMIFS(DataRegularSeason20242025!$AA$3:$AA$1315,DataRegularSeason20242025!$B$3:$B$1315, "&lt;=" &amp; $A156, DataRegularSeason20242025!$D$3:$D$1315, T$1)+SUMIFS(DataRegularSeason20242025!$AB$3:$AB$1315,DataRegularSeason20242025!$B$3:$B$1315, "&lt;=" &amp; $A156, DataRegularSeason20242025!$E$3:$E$1315, T$1)</f>
        <v>31</v>
      </c>
      <c r="U156" s="2">
        <f>SUMIFS(DataRegularSeason20242025!$AA$3:$AA$1315,DataRegularSeason20242025!$B$3:$B$1315, "&lt;=" &amp; $A156, DataRegularSeason20242025!$D$3:$D$1315, U$1)+SUMIFS(DataRegularSeason20242025!$AB$3:$AB$1315,DataRegularSeason20242025!$B$3:$B$1315, "&lt;=" &amp; $A156, DataRegularSeason20242025!$E$3:$E$1315, U$1)</f>
        <v>34</v>
      </c>
      <c r="V156" s="2">
        <f>SUMIFS(DataRegularSeason20242025!$AA$3:$AA$1315,DataRegularSeason20242025!$B$3:$B$1315, "&lt;=" &amp; $A156, DataRegularSeason20242025!$D$3:$D$1315, V$1)+SUMIFS(DataRegularSeason20242025!$AB$3:$AB$1315,DataRegularSeason20242025!$B$3:$B$1315, "&lt;=" &amp; $A156, DataRegularSeason20242025!$E$3:$E$1315, V$1)</f>
        <v>32</v>
      </c>
      <c r="W156" s="2">
        <f>SUMIFS(DataRegularSeason20242025!$AA$3:$AA$1315,DataRegularSeason20242025!$B$3:$B$1315, "&lt;=" &amp; $A156, DataRegularSeason20242025!$D$3:$D$1315, W$1)+SUMIFS(DataRegularSeason20242025!$AB$3:$AB$1315,DataRegularSeason20242025!$B$3:$B$1315, "&lt;=" &amp; $A156, DataRegularSeason20242025!$E$3:$E$1315, W$1)</f>
        <v>33</v>
      </c>
      <c r="X156" s="2">
        <f>SUMIFS(DataRegularSeason20242025!$AA$3:$AA$1315,DataRegularSeason20242025!$B$3:$B$1315, "&lt;=" &amp; $A156, DataRegularSeason20242025!$D$3:$D$1315, X$1)+SUMIFS(DataRegularSeason20242025!$AB$3:$AB$1315,DataRegularSeason20242025!$B$3:$B$1315, "&lt;=" &amp; $A156, DataRegularSeason20242025!$E$3:$E$1315, X$1)</f>
        <v>32</v>
      </c>
      <c r="Y156" s="2">
        <f>SUMIFS(DataRegularSeason20242025!$AA$3:$AA$1315,DataRegularSeason20242025!$B$3:$B$1315, "&lt;=" &amp; $A156, DataRegularSeason20242025!$D$3:$D$1315, Y$1)+SUMIFS(DataRegularSeason20242025!$AB$3:$AB$1315,DataRegularSeason20242025!$B$3:$B$1315, "&lt;=" &amp; $A156, DataRegularSeason20242025!$E$3:$E$1315, Y$1)</f>
        <v>27</v>
      </c>
      <c r="Z156" s="2">
        <f>SUMIFS(DataRegularSeason20242025!$AA$3:$AA$1315,DataRegularSeason20242025!$B$3:$B$1315, "&lt;=" &amp; $A156, DataRegularSeason20242025!$D$3:$D$1315, Z$1)+SUMIFS(DataRegularSeason20242025!$AB$3:$AB$1315,DataRegularSeason20242025!$B$3:$B$1315, "&lt;=" &amp; $A156, DataRegularSeason20242025!$E$3:$E$1315, Z$1)</f>
        <v>33</v>
      </c>
      <c r="AA156" s="2">
        <f>SUMIFS(DataRegularSeason20242025!$AA$3:$AA$1315,DataRegularSeason20242025!$B$3:$B$1315, "&lt;=" &amp; $A156, DataRegularSeason20242025!$D$3:$D$1315, AA$1)+SUMIFS(DataRegularSeason20242025!$AB$3:$AB$1315,DataRegularSeason20242025!$B$3:$B$1315, "&lt;=" &amp; $A156, DataRegularSeason20242025!$E$3:$E$1315, AA$1)</f>
        <v>36</v>
      </c>
      <c r="AB156" s="2">
        <f>SUMIFS(DataRegularSeason20242025!$AA$3:$AA$1315,DataRegularSeason20242025!$B$3:$B$1315, "&lt;=" &amp; $A156, DataRegularSeason20242025!$D$3:$D$1315, AB$1)+SUMIFS(DataRegularSeason20242025!$AB$3:$AB$1315,DataRegularSeason20242025!$B$3:$B$1315, "&lt;=" &amp; $A156, DataRegularSeason20242025!$E$3:$E$1315, AB$1)</f>
        <v>40</v>
      </c>
      <c r="AC156" s="2">
        <f>SUMIFS(DataRegularSeason20242025!$AA$3:$AA$1315,DataRegularSeason20242025!$B$3:$B$1315, "&lt;=" &amp; $A156, DataRegularSeason20242025!$D$3:$D$1315, AC$1)+SUMIFS(DataRegularSeason20242025!$AB$3:$AB$1315,DataRegularSeason20242025!$B$3:$B$1315, "&lt;=" &amp; $A156, DataRegularSeason20242025!$E$3:$E$1315, AC$1)</f>
        <v>33</v>
      </c>
      <c r="AD156" s="2">
        <f>SUMIFS(DataRegularSeason20242025!$AA$3:$AA$1315,DataRegularSeason20242025!$B$3:$B$1315, "&lt;=" &amp; $A156, DataRegularSeason20242025!$D$3:$D$1315, AD$1)+SUMIFS(DataRegularSeason20242025!$AB$3:$AB$1315,DataRegularSeason20242025!$B$3:$B$1315, "&lt;=" &amp; $A156, DataRegularSeason20242025!$E$3:$E$1315, AD$1)</f>
        <v>37</v>
      </c>
      <c r="AE156" s="2">
        <f>SUMIFS(DataRegularSeason20242025!$AA$3:$AA$1315,DataRegularSeason20242025!$B$3:$B$1315, "&lt;=" &amp; $A156, DataRegularSeason20242025!$D$3:$D$1315, AE$1)+SUMIFS(DataRegularSeason20242025!$AB$3:$AB$1315,DataRegularSeason20242025!$B$3:$B$1315, "&lt;=" &amp; $A156, DataRegularSeason20242025!$E$3:$E$1315, AE$1)</f>
        <v>43</v>
      </c>
      <c r="AF156" s="2">
        <f>SUMIFS(DataRegularSeason20242025!$AA$3:$AA$1315,DataRegularSeason20242025!$B$3:$B$1315, "&lt;=" &amp; $A156, DataRegularSeason20242025!$D$3:$D$1315, AF$1)+SUMIFS(DataRegularSeason20242025!$AB$3:$AB$1315,DataRegularSeason20242025!$B$3:$B$1315, "&lt;=" &amp; $A156, DataRegularSeason20242025!$E$3:$E$1315, AF$1)</f>
        <v>45</v>
      </c>
      <c r="AG156" s="2">
        <f>SUMIFS(DataRegularSeason20242025!$AA$3:$AA$1315,DataRegularSeason20242025!$B$3:$B$1315, "&lt;=" &amp; $A156, DataRegularSeason20242025!$D$3:$D$1315, AG$1)+SUMIFS(DataRegularSeason20242025!$AB$3:$AB$1315,DataRegularSeason20242025!$B$3:$B$1315, "&lt;=" &amp; $A156, DataRegularSeason20242025!$E$3:$E$1315, AG$1)</f>
        <v>44</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26</v>
      </c>
      <c r="C157" s="2">
        <f>SUMIFS(DataRegularSeason20242025!$AA$3:$AA$1315,DataRegularSeason20242025!$B$3:$B$1315, "&lt;=" &amp; $A157, DataRegularSeason20242025!$D$3:$D$1315, C$1)+SUMIFS(DataRegularSeason20242025!$AB$3:$AB$1315,DataRegularSeason20242025!$B$3:$B$1315, "&lt;=" &amp; $A157, DataRegularSeason20242025!$E$3:$E$1315, C$1)</f>
        <v>35</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41</v>
      </c>
      <c r="F157" s="2">
        <f>SUMIFS(DataRegularSeason20242025!$AA$3:$AA$1315,DataRegularSeason20242025!$B$3:$B$1315, "&lt;=" &amp; $A157, DataRegularSeason20242025!$D$3:$D$1315, F$1)+SUMIFS(DataRegularSeason20242025!$AB$3:$AB$1315,DataRegularSeason20242025!$B$3:$B$1315, "&lt;=" &amp; $A157, DataRegularSeason20242025!$E$3:$E$1315, F$1)</f>
        <v>29</v>
      </c>
      <c r="G157" s="2">
        <f>SUMIFS(DataRegularSeason20242025!$AA$3:$AA$1315,DataRegularSeason20242025!$B$3:$B$1315, "&lt;=" &amp; $A157, DataRegularSeason20242025!$D$3:$D$1315, G$1)+SUMIFS(DataRegularSeason20242025!$AB$3:$AB$1315,DataRegularSeason20242025!$B$3:$B$1315, "&lt;=" &amp; $A157, DataRegularSeason20242025!$E$3:$E$1315, G$1)</f>
        <v>35</v>
      </c>
      <c r="H157" s="2">
        <f>SUMIFS(DataRegularSeason20242025!$AA$3:$AA$1315,DataRegularSeason20242025!$B$3:$B$1315, "&lt;=" &amp; $A157, DataRegularSeason20242025!$D$3:$D$1315, H$1)+SUMIFS(DataRegularSeason20242025!$AB$3:$AB$1315,DataRegularSeason20242025!$B$3:$B$1315, "&lt;=" &amp; $A157, DataRegularSeason20242025!$E$3:$E$1315, H$1)</f>
        <v>22</v>
      </c>
      <c r="I157" s="2">
        <f>SUMIFS(DataRegularSeason20242025!$AA$3:$AA$1315,DataRegularSeason20242025!$B$3:$B$1315, "&lt;=" &amp; $A157, DataRegularSeason20242025!$D$3:$D$1315, I$1)+SUMIFS(DataRegularSeason20242025!$AB$3:$AB$1315,DataRegularSeason20242025!$B$3:$B$1315, "&lt;=" &amp; $A157, DataRegularSeason20242025!$E$3:$E$1315, I$1)</f>
        <v>36</v>
      </c>
      <c r="J157" s="2">
        <f>SUMIFS(DataRegularSeason20242025!$AA$3:$AA$1315,DataRegularSeason20242025!$B$3:$B$1315, "&lt;=" &amp; $A157, DataRegularSeason20242025!$D$3:$D$1315, J$1)+SUMIFS(DataRegularSeason20242025!$AB$3:$AB$1315,DataRegularSeason20242025!$B$3:$B$1315, "&lt;=" &amp; $A157, DataRegularSeason20242025!$E$3:$E$1315, J$1)</f>
        <v>38</v>
      </c>
      <c r="K157" s="2">
        <f>SUMIFS(DataRegularSeason20242025!$AA$3:$AA$1315,DataRegularSeason20242025!$B$3:$B$1315, "&lt;=" &amp; $A157, DataRegularSeason20242025!$D$3:$D$1315, K$1)+SUMIFS(DataRegularSeason20242025!$AB$3:$AB$1315,DataRegularSeason20242025!$B$3:$B$1315, "&lt;=" &amp; $A157, DataRegularSeason20242025!$E$3:$E$1315, K$1)</f>
        <v>28</v>
      </c>
      <c r="L157" s="2">
        <f>SUMIFS(DataRegularSeason20242025!$AA$3:$AA$1315,DataRegularSeason20242025!$B$3:$B$1315, "&lt;=" &amp; $A157, DataRegularSeason20242025!$D$3:$D$1315, L$1)+SUMIFS(DataRegularSeason20242025!$AB$3:$AB$1315,DataRegularSeason20242025!$B$3:$B$1315, "&lt;=" &amp; $A157, DataRegularSeason20242025!$E$3:$E$1315, L$1)</f>
        <v>38</v>
      </c>
      <c r="M157" s="2">
        <f>SUMIFS(DataRegularSeason20242025!$AA$3:$AA$1315,DataRegularSeason20242025!$B$3:$B$1315, "&lt;=" &amp; $A157, DataRegularSeason20242025!$D$3:$D$1315, M$1)+SUMIFS(DataRegularSeason20242025!$AB$3:$AB$1315,DataRegularSeason20242025!$B$3:$B$1315, "&lt;=" &amp; $A157, DataRegularSeason20242025!$E$3:$E$1315, M$1)</f>
        <v>40</v>
      </c>
      <c r="N157" s="2">
        <f>SUMIFS(DataRegularSeason20242025!$AA$3:$AA$1315,DataRegularSeason20242025!$B$3:$B$1315, "&lt;=" &amp; $A157, DataRegularSeason20242025!$D$3:$D$1315, N$1)+SUMIFS(DataRegularSeason20242025!$AB$3:$AB$1315,DataRegularSeason20242025!$B$3:$B$1315, "&lt;=" &amp; $A157, DataRegularSeason20242025!$E$3:$E$1315, N$1)</f>
        <v>40</v>
      </c>
      <c r="O157" s="2">
        <f>SUMIFS(DataRegularSeason20242025!$AA$3:$AA$1315,DataRegularSeason20242025!$B$3:$B$1315, "&lt;=" &amp; $A157, DataRegularSeason20242025!$D$3:$D$1315, O$1)+SUMIFS(DataRegularSeason20242025!$AB$3:$AB$1315,DataRegularSeason20242025!$B$3:$B$1315, "&lt;=" &amp; $A157, DataRegularSeason20242025!$E$3:$E$1315, O$1)</f>
        <v>44</v>
      </c>
      <c r="P157" s="2">
        <f>SUMIFS(DataRegularSeason20242025!$AA$3:$AA$1315,DataRegularSeason20242025!$B$3:$B$1315, "&lt;=" &amp; $A157, DataRegularSeason20242025!$D$3:$D$1315, P$1)+SUMIFS(DataRegularSeason20242025!$AB$3:$AB$1315,DataRegularSeason20242025!$B$3:$B$1315, "&lt;=" &amp; $A157, DataRegularSeason20242025!$E$3:$E$1315, P$1)</f>
        <v>27</v>
      </c>
      <c r="Q157" s="2">
        <f>SUMIFS(DataRegularSeason20242025!$AA$3:$AA$1315,DataRegularSeason20242025!$B$3:$B$1315, "&lt;=" &amp; $A157, DataRegularSeason20242025!$D$3:$D$1315, Q$1)+SUMIFS(DataRegularSeason20242025!$AB$3:$AB$1315,DataRegularSeason20242025!$B$3:$B$1315, "&lt;=" &amp; $A157, DataRegularSeason20242025!$E$3:$E$1315, Q$1)</f>
        <v>45</v>
      </c>
      <c r="R157" s="2">
        <f>SUMIFS(DataRegularSeason20242025!$AA$3:$AA$1315,DataRegularSeason20242025!$B$3:$B$1315, "&lt;=" &amp; $A157, DataRegularSeason20242025!$D$3:$D$1315, R$1)+SUMIFS(DataRegularSeason20242025!$AB$3:$AB$1315,DataRegularSeason20242025!$B$3:$B$1315, "&lt;=" &amp; $A157, DataRegularSeason20242025!$E$3:$E$1315, R$1)</f>
        <v>22</v>
      </c>
      <c r="S157" s="2">
        <f>SUMIFS(DataRegularSeason20242025!$AA$3:$AA$1315,DataRegularSeason20242025!$B$3:$B$1315, "&lt;=" &amp; $A157, DataRegularSeason20242025!$D$3:$D$1315, S$1)+SUMIFS(DataRegularSeason20242025!$AB$3:$AB$1315,DataRegularSeason20242025!$B$3:$B$1315, "&lt;=" &amp; $A157, DataRegularSeason20242025!$E$3:$E$1315, S$1)</f>
        <v>31</v>
      </c>
      <c r="T157" s="2">
        <f>SUMIFS(DataRegularSeason20242025!$AA$3:$AA$1315,DataRegularSeason20242025!$B$3:$B$1315, "&lt;=" &amp; $A157, DataRegularSeason20242025!$D$3:$D$1315, T$1)+SUMIFS(DataRegularSeason20242025!$AB$3:$AB$1315,DataRegularSeason20242025!$B$3:$B$1315, "&lt;=" &amp; $A157, DataRegularSeason20242025!$E$3:$E$1315, T$1)</f>
        <v>31</v>
      </c>
      <c r="U157" s="2">
        <f>SUMIFS(DataRegularSeason20242025!$AA$3:$AA$1315,DataRegularSeason20242025!$B$3:$B$1315, "&lt;=" &amp; $A157, DataRegularSeason20242025!$D$3:$D$1315, U$1)+SUMIFS(DataRegularSeason20242025!$AB$3:$AB$1315,DataRegularSeason20242025!$B$3:$B$1315, "&lt;=" &amp; $A157, DataRegularSeason20242025!$E$3:$E$1315, U$1)</f>
        <v>34</v>
      </c>
      <c r="V157" s="2">
        <f>SUMIFS(DataRegularSeason20242025!$AA$3:$AA$1315,DataRegularSeason20242025!$B$3:$B$1315, "&lt;=" &amp; $A157, DataRegularSeason20242025!$D$3:$D$1315, V$1)+SUMIFS(DataRegularSeason20242025!$AB$3:$AB$1315,DataRegularSeason20242025!$B$3:$B$1315, "&lt;=" &amp; $A157, DataRegularSeason20242025!$E$3:$E$1315, V$1)</f>
        <v>32</v>
      </c>
      <c r="W157" s="2">
        <f>SUMIFS(DataRegularSeason20242025!$AA$3:$AA$1315,DataRegularSeason20242025!$B$3:$B$1315, "&lt;=" &amp; $A157, DataRegularSeason20242025!$D$3:$D$1315, W$1)+SUMIFS(DataRegularSeason20242025!$AB$3:$AB$1315,DataRegularSeason20242025!$B$3:$B$1315, "&lt;=" &amp; $A157, DataRegularSeason20242025!$E$3:$E$1315, W$1)</f>
        <v>33</v>
      </c>
      <c r="X157" s="2">
        <f>SUMIFS(DataRegularSeason20242025!$AA$3:$AA$1315,DataRegularSeason20242025!$B$3:$B$1315, "&lt;=" &amp; $A157, DataRegularSeason20242025!$D$3:$D$1315, X$1)+SUMIFS(DataRegularSeason20242025!$AB$3:$AB$1315,DataRegularSeason20242025!$B$3:$B$1315, "&lt;=" &amp; $A157, DataRegularSeason20242025!$E$3:$E$1315, X$1)</f>
        <v>32</v>
      </c>
      <c r="Y157" s="2">
        <f>SUMIFS(DataRegularSeason20242025!$AA$3:$AA$1315,DataRegularSeason20242025!$B$3:$B$1315, "&lt;=" &amp; $A157, DataRegularSeason20242025!$D$3:$D$1315, Y$1)+SUMIFS(DataRegularSeason20242025!$AB$3:$AB$1315,DataRegularSeason20242025!$B$3:$B$1315, "&lt;=" &amp; $A157, DataRegularSeason20242025!$E$3:$E$1315, Y$1)</f>
        <v>27</v>
      </c>
      <c r="Z157" s="2">
        <f>SUMIFS(DataRegularSeason20242025!$AA$3:$AA$1315,DataRegularSeason20242025!$B$3:$B$1315, "&lt;=" &amp; $A157, DataRegularSeason20242025!$D$3:$D$1315, Z$1)+SUMIFS(DataRegularSeason20242025!$AB$3:$AB$1315,DataRegularSeason20242025!$B$3:$B$1315, "&lt;=" &amp; $A157, DataRegularSeason20242025!$E$3:$E$1315, Z$1)</f>
        <v>33</v>
      </c>
      <c r="AA157" s="2">
        <f>SUMIFS(DataRegularSeason20242025!$AA$3:$AA$1315,DataRegularSeason20242025!$B$3:$B$1315, "&lt;=" &amp; $A157, DataRegularSeason20242025!$D$3:$D$1315, AA$1)+SUMIFS(DataRegularSeason20242025!$AB$3:$AB$1315,DataRegularSeason20242025!$B$3:$B$1315, "&lt;=" &amp; $A157, DataRegularSeason20242025!$E$3:$E$1315, AA$1)</f>
        <v>36</v>
      </c>
      <c r="AB157" s="2">
        <f>SUMIFS(DataRegularSeason20242025!$AA$3:$AA$1315,DataRegularSeason20242025!$B$3:$B$1315, "&lt;=" &amp; $A157, DataRegularSeason20242025!$D$3:$D$1315, AB$1)+SUMIFS(DataRegularSeason20242025!$AB$3:$AB$1315,DataRegularSeason20242025!$B$3:$B$1315, "&lt;=" &amp; $A157, DataRegularSeason20242025!$E$3:$E$1315, AB$1)</f>
        <v>40</v>
      </c>
      <c r="AC157" s="2">
        <f>SUMIFS(DataRegularSeason20242025!$AA$3:$AA$1315,DataRegularSeason20242025!$B$3:$B$1315, "&lt;=" &amp; $A157, DataRegularSeason20242025!$D$3:$D$1315, AC$1)+SUMIFS(DataRegularSeason20242025!$AB$3:$AB$1315,DataRegularSeason20242025!$B$3:$B$1315, "&lt;=" &amp; $A157, DataRegularSeason20242025!$E$3:$E$1315, AC$1)</f>
        <v>33</v>
      </c>
      <c r="AD157" s="2">
        <f>SUMIFS(DataRegularSeason20242025!$AA$3:$AA$1315,DataRegularSeason20242025!$B$3:$B$1315, "&lt;=" &amp; $A157, DataRegularSeason20242025!$D$3:$D$1315, AD$1)+SUMIFS(DataRegularSeason20242025!$AB$3:$AB$1315,DataRegularSeason20242025!$B$3:$B$1315, "&lt;=" &amp; $A157, DataRegularSeason20242025!$E$3:$E$1315, AD$1)</f>
        <v>37</v>
      </c>
      <c r="AE157" s="2">
        <f>SUMIFS(DataRegularSeason20242025!$AA$3:$AA$1315,DataRegularSeason20242025!$B$3:$B$1315, "&lt;=" &amp; $A157, DataRegularSeason20242025!$D$3:$D$1315, AE$1)+SUMIFS(DataRegularSeason20242025!$AB$3:$AB$1315,DataRegularSeason20242025!$B$3:$B$1315, "&lt;=" &amp; $A157, DataRegularSeason20242025!$E$3:$E$1315, AE$1)</f>
        <v>43</v>
      </c>
      <c r="AF157" s="2">
        <f>SUMIFS(DataRegularSeason20242025!$AA$3:$AA$1315,DataRegularSeason20242025!$B$3:$B$1315, "&lt;=" &amp; $A157, DataRegularSeason20242025!$D$3:$D$1315, AF$1)+SUMIFS(DataRegularSeason20242025!$AB$3:$AB$1315,DataRegularSeason20242025!$B$3:$B$1315, "&lt;=" &amp; $A157, DataRegularSeason20242025!$E$3:$E$1315, AF$1)</f>
        <v>45</v>
      </c>
      <c r="AG157" s="2">
        <f>SUMIFS(DataRegularSeason20242025!$AA$3:$AA$1315,DataRegularSeason20242025!$B$3:$B$1315, "&lt;=" &amp; $A157, DataRegularSeason20242025!$D$3:$D$1315, AG$1)+SUMIFS(DataRegularSeason20242025!$AB$3:$AB$1315,DataRegularSeason20242025!$B$3:$B$1315, "&lt;=" &amp; $A157, DataRegularSeason20242025!$E$3:$E$1315, AG$1)</f>
        <v>44</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26</v>
      </c>
      <c r="C158" s="2">
        <f>SUMIFS(DataRegularSeason20242025!$AA$3:$AA$1315,DataRegularSeason20242025!$B$3:$B$1315, "&lt;=" &amp; $A158, DataRegularSeason20242025!$D$3:$D$1315, C$1)+SUMIFS(DataRegularSeason20242025!$AB$3:$AB$1315,DataRegularSeason20242025!$B$3:$B$1315, "&lt;=" &amp; $A158, DataRegularSeason20242025!$E$3:$E$1315, C$1)</f>
        <v>35</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41</v>
      </c>
      <c r="F158" s="2">
        <f>SUMIFS(DataRegularSeason20242025!$AA$3:$AA$1315,DataRegularSeason20242025!$B$3:$B$1315, "&lt;=" &amp; $A158, DataRegularSeason20242025!$D$3:$D$1315, F$1)+SUMIFS(DataRegularSeason20242025!$AB$3:$AB$1315,DataRegularSeason20242025!$B$3:$B$1315, "&lt;=" &amp; $A158, DataRegularSeason20242025!$E$3:$E$1315, F$1)</f>
        <v>29</v>
      </c>
      <c r="G158" s="2">
        <f>SUMIFS(DataRegularSeason20242025!$AA$3:$AA$1315,DataRegularSeason20242025!$B$3:$B$1315, "&lt;=" &amp; $A158, DataRegularSeason20242025!$D$3:$D$1315, G$1)+SUMIFS(DataRegularSeason20242025!$AB$3:$AB$1315,DataRegularSeason20242025!$B$3:$B$1315, "&lt;=" &amp; $A158, DataRegularSeason20242025!$E$3:$E$1315, G$1)</f>
        <v>35</v>
      </c>
      <c r="H158" s="2">
        <f>SUMIFS(DataRegularSeason20242025!$AA$3:$AA$1315,DataRegularSeason20242025!$B$3:$B$1315, "&lt;=" &amp; $A158, DataRegularSeason20242025!$D$3:$D$1315, H$1)+SUMIFS(DataRegularSeason20242025!$AB$3:$AB$1315,DataRegularSeason20242025!$B$3:$B$1315, "&lt;=" &amp; $A158, DataRegularSeason20242025!$E$3:$E$1315, H$1)</f>
        <v>22</v>
      </c>
      <c r="I158" s="2">
        <f>SUMIFS(DataRegularSeason20242025!$AA$3:$AA$1315,DataRegularSeason20242025!$B$3:$B$1315, "&lt;=" &amp; $A158, DataRegularSeason20242025!$D$3:$D$1315, I$1)+SUMIFS(DataRegularSeason20242025!$AB$3:$AB$1315,DataRegularSeason20242025!$B$3:$B$1315, "&lt;=" &amp; $A158, DataRegularSeason20242025!$E$3:$E$1315, I$1)</f>
        <v>36</v>
      </c>
      <c r="J158" s="2">
        <f>SUMIFS(DataRegularSeason20242025!$AA$3:$AA$1315,DataRegularSeason20242025!$B$3:$B$1315, "&lt;=" &amp; $A158, DataRegularSeason20242025!$D$3:$D$1315, J$1)+SUMIFS(DataRegularSeason20242025!$AB$3:$AB$1315,DataRegularSeason20242025!$B$3:$B$1315, "&lt;=" &amp; $A158, DataRegularSeason20242025!$E$3:$E$1315, J$1)</f>
        <v>38</v>
      </c>
      <c r="K158" s="2">
        <f>SUMIFS(DataRegularSeason20242025!$AA$3:$AA$1315,DataRegularSeason20242025!$B$3:$B$1315, "&lt;=" &amp; $A158, DataRegularSeason20242025!$D$3:$D$1315, K$1)+SUMIFS(DataRegularSeason20242025!$AB$3:$AB$1315,DataRegularSeason20242025!$B$3:$B$1315, "&lt;=" &amp; $A158, DataRegularSeason20242025!$E$3:$E$1315, K$1)</f>
        <v>28</v>
      </c>
      <c r="L158" s="2">
        <f>SUMIFS(DataRegularSeason20242025!$AA$3:$AA$1315,DataRegularSeason20242025!$B$3:$B$1315, "&lt;=" &amp; $A158, DataRegularSeason20242025!$D$3:$D$1315, L$1)+SUMIFS(DataRegularSeason20242025!$AB$3:$AB$1315,DataRegularSeason20242025!$B$3:$B$1315, "&lt;=" &amp; $A158, DataRegularSeason20242025!$E$3:$E$1315, L$1)</f>
        <v>38</v>
      </c>
      <c r="M158" s="2">
        <f>SUMIFS(DataRegularSeason20242025!$AA$3:$AA$1315,DataRegularSeason20242025!$B$3:$B$1315, "&lt;=" &amp; $A158, DataRegularSeason20242025!$D$3:$D$1315, M$1)+SUMIFS(DataRegularSeason20242025!$AB$3:$AB$1315,DataRegularSeason20242025!$B$3:$B$1315, "&lt;=" &amp; $A158, DataRegularSeason20242025!$E$3:$E$1315, M$1)</f>
        <v>40</v>
      </c>
      <c r="N158" s="2">
        <f>SUMIFS(DataRegularSeason20242025!$AA$3:$AA$1315,DataRegularSeason20242025!$B$3:$B$1315, "&lt;=" &amp; $A158, DataRegularSeason20242025!$D$3:$D$1315, N$1)+SUMIFS(DataRegularSeason20242025!$AB$3:$AB$1315,DataRegularSeason20242025!$B$3:$B$1315, "&lt;=" &amp; $A158, DataRegularSeason20242025!$E$3:$E$1315, N$1)</f>
        <v>40</v>
      </c>
      <c r="O158" s="2">
        <f>SUMIFS(DataRegularSeason20242025!$AA$3:$AA$1315,DataRegularSeason20242025!$B$3:$B$1315, "&lt;=" &amp; $A158, DataRegularSeason20242025!$D$3:$D$1315, O$1)+SUMIFS(DataRegularSeason20242025!$AB$3:$AB$1315,DataRegularSeason20242025!$B$3:$B$1315, "&lt;=" &amp; $A158, DataRegularSeason20242025!$E$3:$E$1315, O$1)</f>
        <v>44</v>
      </c>
      <c r="P158" s="2">
        <f>SUMIFS(DataRegularSeason20242025!$AA$3:$AA$1315,DataRegularSeason20242025!$B$3:$B$1315, "&lt;=" &amp; $A158, DataRegularSeason20242025!$D$3:$D$1315, P$1)+SUMIFS(DataRegularSeason20242025!$AB$3:$AB$1315,DataRegularSeason20242025!$B$3:$B$1315, "&lt;=" &amp; $A158, DataRegularSeason20242025!$E$3:$E$1315, P$1)</f>
        <v>27</v>
      </c>
      <c r="Q158" s="2">
        <f>SUMIFS(DataRegularSeason20242025!$AA$3:$AA$1315,DataRegularSeason20242025!$B$3:$B$1315, "&lt;=" &amp; $A158, DataRegularSeason20242025!$D$3:$D$1315, Q$1)+SUMIFS(DataRegularSeason20242025!$AB$3:$AB$1315,DataRegularSeason20242025!$B$3:$B$1315, "&lt;=" &amp; $A158, DataRegularSeason20242025!$E$3:$E$1315, Q$1)</f>
        <v>45</v>
      </c>
      <c r="R158" s="2">
        <f>SUMIFS(DataRegularSeason20242025!$AA$3:$AA$1315,DataRegularSeason20242025!$B$3:$B$1315, "&lt;=" &amp; $A158, DataRegularSeason20242025!$D$3:$D$1315, R$1)+SUMIFS(DataRegularSeason20242025!$AB$3:$AB$1315,DataRegularSeason20242025!$B$3:$B$1315, "&lt;=" &amp; $A158, DataRegularSeason20242025!$E$3:$E$1315, R$1)</f>
        <v>22</v>
      </c>
      <c r="S158" s="2">
        <f>SUMIFS(DataRegularSeason20242025!$AA$3:$AA$1315,DataRegularSeason20242025!$B$3:$B$1315, "&lt;=" &amp; $A158, DataRegularSeason20242025!$D$3:$D$1315, S$1)+SUMIFS(DataRegularSeason20242025!$AB$3:$AB$1315,DataRegularSeason20242025!$B$3:$B$1315, "&lt;=" &amp; $A158, DataRegularSeason20242025!$E$3:$E$1315, S$1)</f>
        <v>31</v>
      </c>
      <c r="T158" s="2">
        <f>SUMIFS(DataRegularSeason20242025!$AA$3:$AA$1315,DataRegularSeason20242025!$B$3:$B$1315, "&lt;=" &amp; $A158, DataRegularSeason20242025!$D$3:$D$1315, T$1)+SUMIFS(DataRegularSeason20242025!$AB$3:$AB$1315,DataRegularSeason20242025!$B$3:$B$1315, "&lt;=" &amp; $A158, DataRegularSeason20242025!$E$3:$E$1315, T$1)</f>
        <v>31</v>
      </c>
      <c r="U158" s="2">
        <f>SUMIFS(DataRegularSeason20242025!$AA$3:$AA$1315,DataRegularSeason20242025!$B$3:$B$1315, "&lt;=" &amp; $A158, DataRegularSeason20242025!$D$3:$D$1315, U$1)+SUMIFS(DataRegularSeason20242025!$AB$3:$AB$1315,DataRegularSeason20242025!$B$3:$B$1315, "&lt;=" &amp; $A158, DataRegularSeason20242025!$E$3:$E$1315, U$1)</f>
        <v>34</v>
      </c>
      <c r="V158" s="2">
        <f>SUMIFS(DataRegularSeason20242025!$AA$3:$AA$1315,DataRegularSeason20242025!$B$3:$B$1315, "&lt;=" &amp; $A158, DataRegularSeason20242025!$D$3:$D$1315, V$1)+SUMIFS(DataRegularSeason20242025!$AB$3:$AB$1315,DataRegularSeason20242025!$B$3:$B$1315, "&lt;=" &amp; $A158, DataRegularSeason20242025!$E$3:$E$1315, V$1)</f>
        <v>32</v>
      </c>
      <c r="W158" s="2">
        <f>SUMIFS(DataRegularSeason20242025!$AA$3:$AA$1315,DataRegularSeason20242025!$B$3:$B$1315, "&lt;=" &amp; $A158, DataRegularSeason20242025!$D$3:$D$1315, W$1)+SUMIFS(DataRegularSeason20242025!$AB$3:$AB$1315,DataRegularSeason20242025!$B$3:$B$1315, "&lt;=" &amp; $A158, DataRegularSeason20242025!$E$3:$E$1315, W$1)</f>
        <v>33</v>
      </c>
      <c r="X158" s="2">
        <f>SUMIFS(DataRegularSeason20242025!$AA$3:$AA$1315,DataRegularSeason20242025!$B$3:$B$1315, "&lt;=" &amp; $A158, DataRegularSeason20242025!$D$3:$D$1315, X$1)+SUMIFS(DataRegularSeason20242025!$AB$3:$AB$1315,DataRegularSeason20242025!$B$3:$B$1315, "&lt;=" &amp; $A158, DataRegularSeason20242025!$E$3:$E$1315, X$1)</f>
        <v>32</v>
      </c>
      <c r="Y158" s="2">
        <f>SUMIFS(DataRegularSeason20242025!$AA$3:$AA$1315,DataRegularSeason20242025!$B$3:$B$1315, "&lt;=" &amp; $A158, DataRegularSeason20242025!$D$3:$D$1315, Y$1)+SUMIFS(DataRegularSeason20242025!$AB$3:$AB$1315,DataRegularSeason20242025!$B$3:$B$1315, "&lt;=" &amp; $A158, DataRegularSeason20242025!$E$3:$E$1315, Y$1)</f>
        <v>27</v>
      </c>
      <c r="Z158" s="2">
        <f>SUMIFS(DataRegularSeason20242025!$AA$3:$AA$1315,DataRegularSeason20242025!$B$3:$B$1315, "&lt;=" &amp; $A158, DataRegularSeason20242025!$D$3:$D$1315, Z$1)+SUMIFS(DataRegularSeason20242025!$AB$3:$AB$1315,DataRegularSeason20242025!$B$3:$B$1315, "&lt;=" &amp; $A158, DataRegularSeason20242025!$E$3:$E$1315, Z$1)</f>
        <v>33</v>
      </c>
      <c r="AA158" s="2">
        <f>SUMIFS(DataRegularSeason20242025!$AA$3:$AA$1315,DataRegularSeason20242025!$B$3:$B$1315, "&lt;=" &amp; $A158, DataRegularSeason20242025!$D$3:$D$1315, AA$1)+SUMIFS(DataRegularSeason20242025!$AB$3:$AB$1315,DataRegularSeason20242025!$B$3:$B$1315, "&lt;=" &amp; $A158, DataRegularSeason20242025!$E$3:$E$1315, AA$1)</f>
        <v>36</v>
      </c>
      <c r="AB158" s="2">
        <f>SUMIFS(DataRegularSeason20242025!$AA$3:$AA$1315,DataRegularSeason20242025!$B$3:$B$1315, "&lt;=" &amp; $A158, DataRegularSeason20242025!$D$3:$D$1315, AB$1)+SUMIFS(DataRegularSeason20242025!$AB$3:$AB$1315,DataRegularSeason20242025!$B$3:$B$1315, "&lt;=" &amp; $A158, DataRegularSeason20242025!$E$3:$E$1315, AB$1)</f>
        <v>40</v>
      </c>
      <c r="AC158" s="2">
        <f>SUMIFS(DataRegularSeason20242025!$AA$3:$AA$1315,DataRegularSeason20242025!$B$3:$B$1315, "&lt;=" &amp; $A158, DataRegularSeason20242025!$D$3:$D$1315, AC$1)+SUMIFS(DataRegularSeason20242025!$AB$3:$AB$1315,DataRegularSeason20242025!$B$3:$B$1315, "&lt;=" &amp; $A158, DataRegularSeason20242025!$E$3:$E$1315, AC$1)</f>
        <v>33</v>
      </c>
      <c r="AD158" s="2">
        <f>SUMIFS(DataRegularSeason20242025!$AA$3:$AA$1315,DataRegularSeason20242025!$B$3:$B$1315, "&lt;=" &amp; $A158, DataRegularSeason20242025!$D$3:$D$1315, AD$1)+SUMIFS(DataRegularSeason20242025!$AB$3:$AB$1315,DataRegularSeason20242025!$B$3:$B$1315, "&lt;=" &amp; $A158, DataRegularSeason20242025!$E$3:$E$1315, AD$1)</f>
        <v>37</v>
      </c>
      <c r="AE158" s="2">
        <f>SUMIFS(DataRegularSeason20242025!$AA$3:$AA$1315,DataRegularSeason20242025!$B$3:$B$1315, "&lt;=" &amp; $A158, DataRegularSeason20242025!$D$3:$D$1315, AE$1)+SUMIFS(DataRegularSeason20242025!$AB$3:$AB$1315,DataRegularSeason20242025!$B$3:$B$1315, "&lt;=" &amp; $A158, DataRegularSeason20242025!$E$3:$E$1315, AE$1)</f>
        <v>43</v>
      </c>
      <c r="AF158" s="2">
        <f>SUMIFS(DataRegularSeason20242025!$AA$3:$AA$1315,DataRegularSeason20242025!$B$3:$B$1315, "&lt;=" &amp; $A158, DataRegularSeason20242025!$D$3:$D$1315, AF$1)+SUMIFS(DataRegularSeason20242025!$AB$3:$AB$1315,DataRegularSeason20242025!$B$3:$B$1315, "&lt;=" &amp; $A158, DataRegularSeason20242025!$E$3:$E$1315, AF$1)</f>
        <v>45</v>
      </c>
      <c r="AG158" s="2">
        <f>SUMIFS(DataRegularSeason20242025!$AA$3:$AA$1315,DataRegularSeason20242025!$B$3:$B$1315, "&lt;=" &amp; $A158, DataRegularSeason20242025!$D$3:$D$1315, AG$1)+SUMIFS(DataRegularSeason20242025!$AB$3:$AB$1315,DataRegularSeason20242025!$B$3:$B$1315, "&lt;=" &amp; $A158, DataRegularSeason20242025!$E$3:$E$1315, AG$1)</f>
        <v>44</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26</v>
      </c>
      <c r="C159" s="2">
        <f>SUMIFS(DataRegularSeason20242025!$AA$3:$AA$1315,DataRegularSeason20242025!$B$3:$B$1315, "&lt;=" &amp; $A159, DataRegularSeason20242025!$D$3:$D$1315, C$1)+SUMIFS(DataRegularSeason20242025!$AB$3:$AB$1315,DataRegularSeason20242025!$B$3:$B$1315, "&lt;=" &amp; $A159, DataRegularSeason20242025!$E$3:$E$1315, C$1)</f>
        <v>35</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41</v>
      </c>
      <c r="F159" s="2">
        <f>SUMIFS(DataRegularSeason20242025!$AA$3:$AA$1315,DataRegularSeason20242025!$B$3:$B$1315, "&lt;=" &amp; $A159, DataRegularSeason20242025!$D$3:$D$1315, F$1)+SUMIFS(DataRegularSeason20242025!$AB$3:$AB$1315,DataRegularSeason20242025!$B$3:$B$1315, "&lt;=" &amp; $A159, DataRegularSeason20242025!$E$3:$E$1315, F$1)</f>
        <v>29</v>
      </c>
      <c r="G159" s="2">
        <f>SUMIFS(DataRegularSeason20242025!$AA$3:$AA$1315,DataRegularSeason20242025!$B$3:$B$1315, "&lt;=" &amp; $A159, DataRegularSeason20242025!$D$3:$D$1315, G$1)+SUMIFS(DataRegularSeason20242025!$AB$3:$AB$1315,DataRegularSeason20242025!$B$3:$B$1315, "&lt;=" &amp; $A159, DataRegularSeason20242025!$E$3:$E$1315, G$1)</f>
        <v>35</v>
      </c>
      <c r="H159" s="2">
        <f>SUMIFS(DataRegularSeason20242025!$AA$3:$AA$1315,DataRegularSeason20242025!$B$3:$B$1315, "&lt;=" &amp; $A159, DataRegularSeason20242025!$D$3:$D$1315, H$1)+SUMIFS(DataRegularSeason20242025!$AB$3:$AB$1315,DataRegularSeason20242025!$B$3:$B$1315, "&lt;=" &amp; $A159, DataRegularSeason20242025!$E$3:$E$1315, H$1)</f>
        <v>22</v>
      </c>
      <c r="I159" s="2">
        <f>SUMIFS(DataRegularSeason20242025!$AA$3:$AA$1315,DataRegularSeason20242025!$B$3:$B$1315, "&lt;=" &amp; $A159, DataRegularSeason20242025!$D$3:$D$1315, I$1)+SUMIFS(DataRegularSeason20242025!$AB$3:$AB$1315,DataRegularSeason20242025!$B$3:$B$1315, "&lt;=" &amp; $A159, DataRegularSeason20242025!$E$3:$E$1315, I$1)</f>
        <v>36</v>
      </c>
      <c r="J159" s="2">
        <f>SUMIFS(DataRegularSeason20242025!$AA$3:$AA$1315,DataRegularSeason20242025!$B$3:$B$1315, "&lt;=" &amp; $A159, DataRegularSeason20242025!$D$3:$D$1315, J$1)+SUMIFS(DataRegularSeason20242025!$AB$3:$AB$1315,DataRegularSeason20242025!$B$3:$B$1315, "&lt;=" &amp; $A159, DataRegularSeason20242025!$E$3:$E$1315, J$1)</f>
        <v>38</v>
      </c>
      <c r="K159" s="2">
        <f>SUMIFS(DataRegularSeason20242025!$AA$3:$AA$1315,DataRegularSeason20242025!$B$3:$B$1315, "&lt;=" &amp; $A159, DataRegularSeason20242025!$D$3:$D$1315, K$1)+SUMIFS(DataRegularSeason20242025!$AB$3:$AB$1315,DataRegularSeason20242025!$B$3:$B$1315, "&lt;=" &amp; $A159, DataRegularSeason20242025!$E$3:$E$1315, K$1)</f>
        <v>28</v>
      </c>
      <c r="L159" s="2">
        <f>SUMIFS(DataRegularSeason20242025!$AA$3:$AA$1315,DataRegularSeason20242025!$B$3:$B$1315, "&lt;=" &amp; $A159, DataRegularSeason20242025!$D$3:$D$1315, L$1)+SUMIFS(DataRegularSeason20242025!$AB$3:$AB$1315,DataRegularSeason20242025!$B$3:$B$1315, "&lt;=" &amp; $A159, DataRegularSeason20242025!$E$3:$E$1315, L$1)</f>
        <v>38</v>
      </c>
      <c r="M159" s="2">
        <f>SUMIFS(DataRegularSeason20242025!$AA$3:$AA$1315,DataRegularSeason20242025!$B$3:$B$1315, "&lt;=" &amp; $A159, DataRegularSeason20242025!$D$3:$D$1315, M$1)+SUMIFS(DataRegularSeason20242025!$AB$3:$AB$1315,DataRegularSeason20242025!$B$3:$B$1315, "&lt;=" &amp; $A159, DataRegularSeason20242025!$E$3:$E$1315, M$1)</f>
        <v>40</v>
      </c>
      <c r="N159" s="2">
        <f>SUMIFS(DataRegularSeason20242025!$AA$3:$AA$1315,DataRegularSeason20242025!$B$3:$B$1315, "&lt;=" &amp; $A159, DataRegularSeason20242025!$D$3:$D$1315, N$1)+SUMIFS(DataRegularSeason20242025!$AB$3:$AB$1315,DataRegularSeason20242025!$B$3:$B$1315, "&lt;=" &amp; $A159, DataRegularSeason20242025!$E$3:$E$1315, N$1)</f>
        <v>40</v>
      </c>
      <c r="O159" s="2">
        <f>SUMIFS(DataRegularSeason20242025!$AA$3:$AA$1315,DataRegularSeason20242025!$B$3:$B$1315, "&lt;=" &amp; $A159, DataRegularSeason20242025!$D$3:$D$1315, O$1)+SUMIFS(DataRegularSeason20242025!$AB$3:$AB$1315,DataRegularSeason20242025!$B$3:$B$1315, "&lt;=" &amp; $A159, DataRegularSeason20242025!$E$3:$E$1315, O$1)</f>
        <v>44</v>
      </c>
      <c r="P159" s="2">
        <f>SUMIFS(DataRegularSeason20242025!$AA$3:$AA$1315,DataRegularSeason20242025!$B$3:$B$1315, "&lt;=" &amp; $A159, DataRegularSeason20242025!$D$3:$D$1315, P$1)+SUMIFS(DataRegularSeason20242025!$AB$3:$AB$1315,DataRegularSeason20242025!$B$3:$B$1315, "&lt;=" &amp; $A159, DataRegularSeason20242025!$E$3:$E$1315, P$1)</f>
        <v>27</v>
      </c>
      <c r="Q159" s="2">
        <f>SUMIFS(DataRegularSeason20242025!$AA$3:$AA$1315,DataRegularSeason20242025!$B$3:$B$1315, "&lt;=" &amp; $A159, DataRegularSeason20242025!$D$3:$D$1315, Q$1)+SUMIFS(DataRegularSeason20242025!$AB$3:$AB$1315,DataRegularSeason20242025!$B$3:$B$1315, "&lt;=" &amp; $A159, DataRegularSeason20242025!$E$3:$E$1315, Q$1)</f>
        <v>45</v>
      </c>
      <c r="R159" s="2">
        <f>SUMIFS(DataRegularSeason20242025!$AA$3:$AA$1315,DataRegularSeason20242025!$B$3:$B$1315, "&lt;=" &amp; $A159, DataRegularSeason20242025!$D$3:$D$1315, R$1)+SUMIFS(DataRegularSeason20242025!$AB$3:$AB$1315,DataRegularSeason20242025!$B$3:$B$1315, "&lt;=" &amp; $A159, DataRegularSeason20242025!$E$3:$E$1315, R$1)</f>
        <v>22</v>
      </c>
      <c r="S159" s="2">
        <f>SUMIFS(DataRegularSeason20242025!$AA$3:$AA$1315,DataRegularSeason20242025!$B$3:$B$1315, "&lt;=" &amp; $A159, DataRegularSeason20242025!$D$3:$D$1315, S$1)+SUMIFS(DataRegularSeason20242025!$AB$3:$AB$1315,DataRegularSeason20242025!$B$3:$B$1315, "&lt;=" &amp; $A159, DataRegularSeason20242025!$E$3:$E$1315, S$1)</f>
        <v>31</v>
      </c>
      <c r="T159" s="2">
        <f>SUMIFS(DataRegularSeason20242025!$AA$3:$AA$1315,DataRegularSeason20242025!$B$3:$B$1315, "&lt;=" &amp; $A159, DataRegularSeason20242025!$D$3:$D$1315, T$1)+SUMIFS(DataRegularSeason20242025!$AB$3:$AB$1315,DataRegularSeason20242025!$B$3:$B$1315, "&lt;=" &amp; $A159, DataRegularSeason20242025!$E$3:$E$1315, T$1)</f>
        <v>31</v>
      </c>
      <c r="U159" s="2">
        <f>SUMIFS(DataRegularSeason20242025!$AA$3:$AA$1315,DataRegularSeason20242025!$B$3:$B$1315, "&lt;=" &amp; $A159, DataRegularSeason20242025!$D$3:$D$1315, U$1)+SUMIFS(DataRegularSeason20242025!$AB$3:$AB$1315,DataRegularSeason20242025!$B$3:$B$1315, "&lt;=" &amp; $A159, DataRegularSeason20242025!$E$3:$E$1315, U$1)</f>
        <v>34</v>
      </c>
      <c r="V159" s="2">
        <f>SUMIFS(DataRegularSeason20242025!$AA$3:$AA$1315,DataRegularSeason20242025!$B$3:$B$1315, "&lt;=" &amp; $A159, DataRegularSeason20242025!$D$3:$D$1315, V$1)+SUMIFS(DataRegularSeason20242025!$AB$3:$AB$1315,DataRegularSeason20242025!$B$3:$B$1315, "&lt;=" &amp; $A159, DataRegularSeason20242025!$E$3:$E$1315, V$1)</f>
        <v>32</v>
      </c>
      <c r="W159" s="2">
        <f>SUMIFS(DataRegularSeason20242025!$AA$3:$AA$1315,DataRegularSeason20242025!$B$3:$B$1315, "&lt;=" &amp; $A159, DataRegularSeason20242025!$D$3:$D$1315, W$1)+SUMIFS(DataRegularSeason20242025!$AB$3:$AB$1315,DataRegularSeason20242025!$B$3:$B$1315, "&lt;=" &amp; $A159, DataRegularSeason20242025!$E$3:$E$1315, W$1)</f>
        <v>33</v>
      </c>
      <c r="X159" s="2">
        <f>SUMIFS(DataRegularSeason20242025!$AA$3:$AA$1315,DataRegularSeason20242025!$B$3:$B$1315, "&lt;=" &amp; $A159, DataRegularSeason20242025!$D$3:$D$1315, X$1)+SUMIFS(DataRegularSeason20242025!$AB$3:$AB$1315,DataRegularSeason20242025!$B$3:$B$1315, "&lt;=" &amp; $A159, DataRegularSeason20242025!$E$3:$E$1315, X$1)</f>
        <v>32</v>
      </c>
      <c r="Y159" s="2">
        <f>SUMIFS(DataRegularSeason20242025!$AA$3:$AA$1315,DataRegularSeason20242025!$B$3:$B$1315, "&lt;=" &amp; $A159, DataRegularSeason20242025!$D$3:$D$1315, Y$1)+SUMIFS(DataRegularSeason20242025!$AB$3:$AB$1315,DataRegularSeason20242025!$B$3:$B$1315, "&lt;=" &amp; $A159, DataRegularSeason20242025!$E$3:$E$1315, Y$1)</f>
        <v>27</v>
      </c>
      <c r="Z159" s="2">
        <f>SUMIFS(DataRegularSeason20242025!$AA$3:$AA$1315,DataRegularSeason20242025!$B$3:$B$1315, "&lt;=" &amp; $A159, DataRegularSeason20242025!$D$3:$D$1315, Z$1)+SUMIFS(DataRegularSeason20242025!$AB$3:$AB$1315,DataRegularSeason20242025!$B$3:$B$1315, "&lt;=" &amp; $A159, DataRegularSeason20242025!$E$3:$E$1315, Z$1)</f>
        <v>33</v>
      </c>
      <c r="AA159" s="2">
        <f>SUMIFS(DataRegularSeason20242025!$AA$3:$AA$1315,DataRegularSeason20242025!$B$3:$B$1315, "&lt;=" &amp; $A159, DataRegularSeason20242025!$D$3:$D$1315, AA$1)+SUMIFS(DataRegularSeason20242025!$AB$3:$AB$1315,DataRegularSeason20242025!$B$3:$B$1315, "&lt;=" &amp; $A159, DataRegularSeason20242025!$E$3:$E$1315, AA$1)</f>
        <v>36</v>
      </c>
      <c r="AB159" s="2">
        <f>SUMIFS(DataRegularSeason20242025!$AA$3:$AA$1315,DataRegularSeason20242025!$B$3:$B$1315, "&lt;=" &amp; $A159, DataRegularSeason20242025!$D$3:$D$1315, AB$1)+SUMIFS(DataRegularSeason20242025!$AB$3:$AB$1315,DataRegularSeason20242025!$B$3:$B$1315, "&lt;=" &amp; $A159, DataRegularSeason20242025!$E$3:$E$1315, AB$1)</f>
        <v>40</v>
      </c>
      <c r="AC159" s="2">
        <f>SUMIFS(DataRegularSeason20242025!$AA$3:$AA$1315,DataRegularSeason20242025!$B$3:$B$1315, "&lt;=" &amp; $A159, DataRegularSeason20242025!$D$3:$D$1315, AC$1)+SUMIFS(DataRegularSeason20242025!$AB$3:$AB$1315,DataRegularSeason20242025!$B$3:$B$1315, "&lt;=" &amp; $A159, DataRegularSeason20242025!$E$3:$E$1315, AC$1)</f>
        <v>33</v>
      </c>
      <c r="AD159" s="2">
        <f>SUMIFS(DataRegularSeason20242025!$AA$3:$AA$1315,DataRegularSeason20242025!$B$3:$B$1315, "&lt;=" &amp; $A159, DataRegularSeason20242025!$D$3:$D$1315, AD$1)+SUMIFS(DataRegularSeason20242025!$AB$3:$AB$1315,DataRegularSeason20242025!$B$3:$B$1315, "&lt;=" &amp; $A159, DataRegularSeason20242025!$E$3:$E$1315, AD$1)</f>
        <v>37</v>
      </c>
      <c r="AE159" s="2">
        <f>SUMIFS(DataRegularSeason20242025!$AA$3:$AA$1315,DataRegularSeason20242025!$B$3:$B$1315, "&lt;=" &amp; $A159, DataRegularSeason20242025!$D$3:$D$1315, AE$1)+SUMIFS(DataRegularSeason20242025!$AB$3:$AB$1315,DataRegularSeason20242025!$B$3:$B$1315, "&lt;=" &amp; $A159, DataRegularSeason20242025!$E$3:$E$1315, AE$1)</f>
        <v>43</v>
      </c>
      <c r="AF159" s="2">
        <f>SUMIFS(DataRegularSeason20242025!$AA$3:$AA$1315,DataRegularSeason20242025!$B$3:$B$1315, "&lt;=" &amp; $A159, DataRegularSeason20242025!$D$3:$D$1315, AF$1)+SUMIFS(DataRegularSeason20242025!$AB$3:$AB$1315,DataRegularSeason20242025!$B$3:$B$1315, "&lt;=" &amp; $A159, DataRegularSeason20242025!$E$3:$E$1315, AF$1)</f>
        <v>45</v>
      </c>
      <c r="AG159" s="2">
        <f>SUMIFS(DataRegularSeason20242025!$AA$3:$AA$1315,DataRegularSeason20242025!$B$3:$B$1315, "&lt;=" &amp; $A159, DataRegularSeason20242025!$D$3:$D$1315, AG$1)+SUMIFS(DataRegularSeason20242025!$AB$3:$AB$1315,DataRegularSeason20242025!$B$3:$B$1315, "&lt;=" &amp; $A159, DataRegularSeason20242025!$E$3:$E$1315, AG$1)</f>
        <v>44</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26</v>
      </c>
      <c r="C160" s="2">
        <f>SUMIFS(DataRegularSeason20242025!$AA$3:$AA$1315,DataRegularSeason20242025!$B$3:$B$1315, "&lt;=" &amp; $A160, DataRegularSeason20242025!$D$3:$D$1315, C$1)+SUMIFS(DataRegularSeason20242025!$AB$3:$AB$1315,DataRegularSeason20242025!$B$3:$B$1315, "&lt;=" &amp; $A160, DataRegularSeason20242025!$E$3:$E$1315, C$1)</f>
        <v>35</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41</v>
      </c>
      <c r="F160" s="2">
        <f>SUMIFS(DataRegularSeason20242025!$AA$3:$AA$1315,DataRegularSeason20242025!$B$3:$B$1315, "&lt;=" &amp; $A160, DataRegularSeason20242025!$D$3:$D$1315, F$1)+SUMIFS(DataRegularSeason20242025!$AB$3:$AB$1315,DataRegularSeason20242025!$B$3:$B$1315, "&lt;=" &amp; $A160, DataRegularSeason20242025!$E$3:$E$1315, F$1)</f>
        <v>29</v>
      </c>
      <c r="G160" s="2">
        <f>SUMIFS(DataRegularSeason20242025!$AA$3:$AA$1315,DataRegularSeason20242025!$B$3:$B$1315, "&lt;=" &amp; $A160, DataRegularSeason20242025!$D$3:$D$1315, G$1)+SUMIFS(DataRegularSeason20242025!$AB$3:$AB$1315,DataRegularSeason20242025!$B$3:$B$1315, "&lt;=" &amp; $A160, DataRegularSeason20242025!$E$3:$E$1315, G$1)</f>
        <v>35</v>
      </c>
      <c r="H160" s="2">
        <f>SUMIFS(DataRegularSeason20242025!$AA$3:$AA$1315,DataRegularSeason20242025!$B$3:$B$1315, "&lt;=" &amp; $A160, DataRegularSeason20242025!$D$3:$D$1315, H$1)+SUMIFS(DataRegularSeason20242025!$AB$3:$AB$1315,DataRegularSeason20242025!$B$3:$B$1315, "&lt;=" &amp; $A160, DataRegularSeason20242025!$E$3:$E$1315, H$1)</f>
        <v>22</v>
      </c>
      <c r="I160" s="2">
        <f>SUMIFS(DataRegularSeason20242025!$AA$3:$AA$1315,DataRegularSeason20242025!$B$3:$B$1315, "&lt;=" &amp; $A160, DataRegularSeason20242025!$D$3:$D$1315, I$1)+SUMIFS(DataRegularSeason20242025!$AB$3:$AB$1315,DataRegularSeason20242025!$B$3:$B$1315, "&lt;=" &amp; $A160, DataRegularSeason20242025!$E$3:$E$1315, I$1)</f>
        <v>36</v>
      </c>
      <c r="J160" s="2">
        <f>SUMIFS(DataRegularSeason20242025!$AA$3:$AA$1315,DataRegularSeason20242025!$B$3:$B$1315, "&lt;=" &amp; $A160, DataRegularSeason20242025!$D$3:$D$1315, J$1)+SUMIFS(DataRegularSeason20242025!$AB$3:$AB$1315,DataRegularSeason20242025!$B$3:$B$1315, "&lt;=" &amp; $A160, DataRegularSeason20242025!$E$3:$E$1315, J$1)</f>
        <v>38</v>
      </c>
      <c r="K160" s="2">
        <f>SUMIFS(DataRegularSeason20242025!$AA$3:$AA$1315,DataRegularSeason20242025!$B$3:$B$1315, "&lt;=" &amp; $A160, DataRegularSeason20242025!$D$3:$D$1315, K$1)+SUMIFS(DataRegularSeason20242025!$AB$3:$AB$1315,DataRegularSeason20242025!$B$3:$B$1315, "&lt;=" &amp; $A160, DataRegularSeason20242025!$E$3:$E$1315, K$1)</f>
        <v>28</v>
      </c>
      <c r="L160" s="2">
        <f>SUMIFS(DataRegularSeason20242025!$AA$3:$AA$1315,DataRegularSeason20242025!$B$3:$B$1315, "&lt;=" &amp; $A160, DataRegularSeason20242025!$D$3:$D$1315, L$1)+SUMIFS(DataRegularSeason20242025!$AB$3:$AB$1315,DataRegularSeason20242025!$B$3:$B$1315, "&lt;=" &amp; $A160, DataRegularSeason20242025!$E$3:$E$1315, L$1)</f>
        <v>38</v>
      </c>
      <c r="M160" s="2">
        <f>SUMIFS(DataRegularSeason20242025!$AA$3:$AA$1315,DataRegularSeason20242025!$B$3:$B$1315, "&lt;=" &amp; $A160, DataRegularSeason20242025!$D$3:$D$1315, M$1)+SUMIFS(DataRegularSeason20242025!$AB$3:$AB$1315,DataRegularSeason20242025!$B$3:$B$1315, "&lt;=" &amp; $A160, DataRegularSeason20242025!$E$3:$E$1315, M$1)</f>
        <v>40</v>
      </c>
      <c r="N160" s="2">
        <f>SUMIFS(DataRegularSeason20242025!$AA$3:$AA$1315,DataRegularSeason20242025!$B$3:$B$1315, "&lt;=" &amp; $A160, DataRegularSeason20242025!$D$3:$D$1315, N$1)+SUMIFS(DataRegularSeason20242025!$AB$3:$AB$1315,DataRegularSeason20242025!$B$3:$B$1315, "&lt;=" &amp; $A160, DataRegularSeason20242025!$E$3:$E$1315, N$1)</f>
        <v>40</v>
      </c>
      <c r="O160" s="2">
        <f>SUMIFS(DataRegularSeason20242025!$AA$3:$AA$1315,DataRegularSeason20242025!$B$3:$B$1315, "&lt;=" &amp; $A160, DataRegularSeason20242025!$D$3:$D$1315, O$1)+SUMIFS(DataRegularSeason20242025!$AB$3:$AB$1315,DataRegularSeason20242025!$B$3:$B$1315, "&lt;=" &amp; $A160, DataRegularSeason20242025!$E$3:$E$1315, O$1)</f>
        <v>44</v>
      </c>
      <c r="P160" s="2">
        <f>SUMIFS(DataRegularSeason20242025!$AA$3:$AA$1315,DataRegularSeason20242025!$B$3:$B$1315, "&lt;=" &amp; $A160, DataRegularSeason20242025!$D$3:$D$1315, P$1)+SUMIFS(DataRegularSeason20242025!$AB$3:$AB$1315,DataRegularSeason20242025!$B$3:$B$1315, "&lt;=" &amp; $A160, DataRegularSeason20242025!$E$3:$E$1315, P$1)</f>
        <v>27</v>
      </c>
      <c r="Q160" s="2">
        <f>SUMIFS(DataRegularSeason20242025!$AA$3:$AA$1315,DataRegularSeason20242025!$B$3:$B$1315, "&lt;=" &amp; $A160, DataRegularSeason20242025!$D$3:$D$1315, Q$1)+SUMIFS(DataRegularSeason20242025!$AB$3:$AB$1315,DataRegularSeason20242025!$B$3:$B$1315, "&lt;=" &amp; $A160, DataRegularSeason20242025!$E$3:$E$1315, Q$1)</f>
        <v>45</v>
      </c>
      <c r="R160" s="2">
        <f>SUMIFS(DataRegularSeason20242025!$AA$3:$AA$1315,DataRegularSeason20242025!$B$3:$B$1315, "&lt;=" &amp; $A160, DataRegularSeason20242025!$D$3:$D$1315, R$1)+SUMIFS(DataRegularSeason20242025!$AB$3:$AB$1315,DataRegularSeason20242025!$B$3:$B$1315, "&lt;=" &amp; $A160, DataRegularSeason20242025!$E$3:$E$1315, R$1)</f>
        <v>22</v>
      </c>
      <c r="S160" s="2">
        <f>SUMIFS(DataRegularSeason20242025!$AA$3:$AA$1315,DataRegularSeason20242025!$B$3:$B$1315, "&lt;=" &amp; $A160, DataRegularSeason20242025!$D$3:$D$1315, S$1)+SUMIFS(DataRegularSeason20242025!$AB$3:$AB$1315,DataRegularSeason20242025!$B$3:$B$1315, "&lt;=" &amp; $A160, DataRegularSeason20242025!$E$3:$E$1315, S$1)</f>
        <v>31</v>
      </c>
      <c r="T160" s="2">
        <f>SUMIFS(DataRegularSeason20242025!$AA$3:$AA$1315,DataRegularSeason20242025!$B$3:$B$1315, "&lt;=" &amp; $A160, DataRegularSeason20242025!$D$3:$D$1315, T$1)+SUMIFS(DataRegularSeason20242025!$AB$3:$AB$1315,DataRegularSeason20242025!$B$3:$B$1315, "&lt;=" &amp; $A160, DataRegularSeason20242025!$E$3:$E$1315, T$1)</f>
        <v>31</v>
      </c>
      <c r="U160" s="2">
        <f>SUMIFS(DataRegularSeason20242025!$AA$3:$AA$1315,DataRegularSeason20242025!$B$3:$B$1315, "&lt;=" &amp; $A160, DataRegularSeason20242025!$D$3:$D$1315, U$1)+SUMIFS(DataRegularSeason20242025!$AB$3:$AB$1315,DataRegularSeason20242025!$B$3:$B$1315, "&lt;=" &amp; $A160, DataRegularSeason20242025!$E$3:$E$1315, U$1)</f>
        <v>34</v>
      </c>
      <c r="V160" s="2">
        <f>SUMIFS(DataRegularSeason20242025!$AA$3:$AA$1315,DataRegularSeason20242025!$B$3:$B$1315, "&lt;=" &amp; $A160, DataRegularSeason20242025!$D$3:$D$1315, V$1)+SUMIFS(DataRegularSeason20242025!$AB$3:$AB$1315,DataRegularSeason20242025!$B$3:$B$1315, "&lt;=" &amp; $A160, DataRegularSeason20242025!$E$3:$E$1315, V$1)</f>
        <v>32</v>
      </c>
      <c r="W160" s="2">
        <f>SUMIFS(DataRegularSeason20242025!$AA$3:$AA$1315,DataRegularSeason20242025!$B$3:$B$1315, "&lt;=" &amp; $A160, DataRegularSeason20242025!$D$3:$D$1315, W$1)+SUMIFS(DataRegularSeason20242025!$AB$3:$AB$1315,DataRegularSeason20242025!$B$3:$B$1315, "&lt;=" &amp; $A160, DataRegularSeason20242025!$E$3:$E$1315, W$1)</f>
        <v>33</v>
      </c>
      <c r="X160" s="2">
        <f>SUMIFS(DataRegularSeason20242025!$AA$3:$AA$1315,DataRegularSeason20242025!$B$3:$B$1315, "&lt;=" &amp; $A160, DataRegularSeason20242025!$D$3:$D$1315, X$1)+SUMIFS(DataRegularSeason20242025!$AB$3:$AB$1315,DataRegularSeason20242025!$B$3:$B$1315, "&lt;=" &amp; $A160, DataRegularSeason20242025!$E$3:$E$1315, X$1)</f>
        <v>32</v>
      </c>
      <c r="Y160" s="2">
        <f>SUMIFS(DataRegularSeason20242025!$AA$3:$AA$1315,DataRegularSeason20242025!$B$3:$B$1315, "&lt;=" &amp; $A160, DataRegularSeason20242025!$D$3:$D$1315, Y$1)+SUMIFS(DataRegularSeason20242025!$AB$3:$AB$1315,DataRegularSeason20242025!$B$3:$B$1315, "&lt;=" &amp; $A160, DataRegularSeason20242025!$E$3:$E$1315, Y$1)</f>
        <v>27</v>
      </c>
      <c r="Z160" s="2">
        <f>SUMIFS(DataRegularSeason20242025!$AA$3:$AA$1315,DataRegularSeason20242025!$B$3:$B$1315, "&lt;=" &amp; $A160, DataRegularSeason20242025!$D$3:$D$1315, Z$1)+SUMIFS(DataRegularSeason20242025!$AB$3:$AB$1315,DataRegularSeason20242025!$B$3:$B$1315, "&lt;=" &amp; $A160, DataRegularSeason20242025!$E$3:$E$1315, Z$1)</f>
        <v>33</v>
      </c>
      <c r="AA160" s="2">
        <f>SUMIFS(DataRegularSeason20242025!$AA$3:$AA$1315,DataRegularSeason20242025!$B$3:$B$1315, "&lt;=" &amp; $A160, DataRegularSeason20242025!$D$3:$D$1315, AA$1)+SUMIFS(DataRegularSeason20242025!$AB$3:$AB$1315,DataRegularSeason20242025!$B$3:$B$1315, "&lt;=" &amp; $A160, DataRegularSeason20242025!$E$3:$E$1315, AA$1)</f>
        <v>36</v>
      </c>
      <c r="AB160" s="2">
        <f>SUMIFS(DataRegularSeason20242025!$AA$3:$AA$1315,DataRegularSeason20242025!$B$3:$B$1315, "&lt;=" &amp; $A160, DataRegularSeason20242025!$D$3:$D$1315, AB$1)+SUMIFS(DataRegularSeason20242025!$AB$3:$AB$1315,DataRegularSeason20242025!$B$3:$B$1315, "&lt;=" &amp; $A160, DataRegularSeason20242025!$E$3:$E$1315, AB$1)</f>
        <v>40</v>
      </c>
      <c r="AC160" s="2">
        <f>SUMIFS(DataRegularSeason20242025!$AA$3:$AA$1315,DataRegularSeason20242025!$B$3:$B$1315, "&lt;=" &amp; $A160, DataRegularSeason20242025!$D$3:$D$1315, AC$1)+SUMIFS(DataRegularSeason20242025!$AB$3:$AB$1315,DataRegularSeason20242025!$B$3:$B$1315, "&lt;=" &amp; $A160, DataRegularSeason20242025!$E$3:$E$1315, AC$1)</f>
        <v>33</v>
      </c>
      <c r="AD160" s="2">
        <f>SUMIFS(DataRegularSeason20242025!$AA$3:$AA$1315,DataRegularSeason20242025!$B$3:$B$1315, "&lt;=" &amp; $A160, DataRegularSeason20242025!$D$3:$D$1315, AD$1)+SUMIFS(DataRegularSeason20242025!$AB$3:$AB$1315,DataRegularSeason20242025!$B$3:$B$1315, "&lt;=" &amp; $A160, DataRegularSeason20242025!$E$3:$E$1315, AD$1)</f>
        <v>37</v>
      </c>
      <c r="AE160" s="2">
        <f>SUMIFS(DataRegularSeason20242025!$AA$3:$AA$1315,DataRegularSeason20242025!$B$3:$B$1315, "&lt;=" &amp; $A160, DataRegularSeason20242025!$D$3:$D$1315, AE$1)+SUMIFS(DataRegularSeason20242025!$AB$3:$AB$1315,DataRegularSeason20242025!$B$3:$B$1315, "&lt;=" &amp; $A160, DataRegularSeason20242025!$E$3:$E$1315, AE$1)</f>
        <v>43</v>
      </c>
      <c r="AF160" s="2">
        <f>SUMIFS(DataRegularSeason20242025!$AA$3:$AA$1315,DataRegularSeason20242025!$B$3:$B$1315, "&lt;=" &amp; $A160, DataRegularSeason20242025!$D$3:$D$1315, AF$1)+SUMIFS(DataRegularSeason20242025!$AB$3:$AB$1315,DataRegularSeason20242025!$B$3:$B$1315, "&lt;=" &amp; $A160, DataRegularSeason20242025!$E$3:$E$1315, AF$1)</f>
        <v>45</v>
      </c>
      <c r="AG160" s="2">
        <f>SUMIFS(DataRegularSeason20242025!$AA$3:$AA$1315,DataRegularSeason20242025!$B$3:$B$1315, "&lt;=" &amp; $A160, DataRegularSeason20242025!$D$3:$D$1315, AG$1)+SUMIFS(DataRegularSeason20242025!$AB$3:$AB$1315,DataRegularSeason20242025!$B$3:$B$1315, "&lt;=" &amp; $A160, DataRegularSeason20242025!$E$3:$E$1315, AG$1)</f>
        <v>44</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26</v>
      </c>
      <c r="C161" s="2">
        <f>SUMIFS(DataRegularSeason20242025!$AA$3:$AA$1315,DataRegularSeason20242025!$B$3:$B$1315, "&lt;=" &amp; $A161, DataRegularSeason20242025!$D$3:$D$1315, C$1)+SUMIFS(DataRegularSeason20242025!$AB$3:$AB$1315,DataRegularSeason20242025!$B$3:$B$1315, "&lt;=" &amp; $A161, DataRegularSeason20242025!$E$3:$E$1315, C$1)</f>
        <v>35</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41</v>
      </c>
      <c r="F161" s="2">
        <f>SUMIFS(DataRegularSeason20242025!$AA$3:$AA$1315,DataRegularSeason20242025!$B$3:$B$1315, "&lt;=" &amp; $A161, DataRegularSeason20242025!$D$3:$D$1315, F$1)+SUMIFS(DataRegularSeason20242025!$AB$3:$AB$1315,DataRegularSeason20242025!$B$3:$B$1315, "&lt;=" &amp; $A161, DataRegularSeason20242025!$E$3:$E$1315, F$1)</f>
        <v>29</v>
      </c>
      <c r="G161" s="2">
        <f>SUMIFS(DataRegularSeason20242025!$AA$3:$AA$1315,DataRegularSeason20242025!$B$3:$B$1315, "&lt;=" &amp; $A161, DataRegularSeason20242025!$D$3:$D$1315, G$1)+SUMIFS(DataRegularSeason20242025!$AB$3:$AB$1315,DataRegularSeason20242025!$B$3:$B$1315, "&lt;=" &amp; $A161, DataRegularSeason20242025!$E$3:$E$1315, G$1)</f>
        <v>35</v>
      </c>
      <c r="H161" s="2">
        <f>SUMIFS(DataRegularSeason20242025!$AA$3:$AA$1315,DataRegularSeason20242025!$B$3:$B$1315, "&lt;=" &amp; $A161, DataRegularSeason20242025!$D$3:$D$1315, H$1)+SUMIFS(DataRegularSeason20242025!$AB$3:$AB$1315,DataRegularSeason20242025!$B$3:$B$1315, "&lt;=" &amp; $A161, DataRegularSeason20242025!$E$3:$E$1315, H$1)</f>
        <v>22</v>
      </c>
      <c r="I161" s="2">
        <f>SUMIFS(DataRegularSeason20242025!$AA$3:$AA$1315,DataRegularSeason20242025!$B$3:$B$1315, "&lt;=" &amp; $A161, DataRegularSeason20242025!$D$3:$D$1315, I$1)+SUMIFS(DataRegularSeason20242025!$AB$3:$AB$1315,DataRegularSeason20242025!$B$3:$B$1315, "&lt;=" &amp; $A161, DataRegularSeason20242025!$E$3:$E$1315, I$1)</f>
        <v>36</v>
      </c>
      <c r="J161" s="2">
        <f>SUMIFS(DataRegularSeason20242025!$AA$3:$AA$1315,DataRegularSeason20242025!$B$3:$B$1315, "&lt;=" &amp; $A161, DataRegularSeason20242025!$D$3:$D$1315, J$1)+SUMIFS(DataRegularSeason20242025!$AB$3:$AB$1315,DataRegularSeason20242025!$B$3:$B$1315, "&lt;=" &amp; $A161, DataRegularSeason20242025!$E$3:$E$1315, J$1)</f>
        <v>38</v>
      </c>
      <c r="K161" s="2">
        <f>SUMIFS(DataRegularSeason20242025!$AA$3:$AA$1315,DataRegularSeason20242025!$B$3:$B$1315, "&lt;=" &amp; $A161, DataRegularSeason20242025!$D$3:$D$1315, K$1)+SUMIFS(DataRegularSeason20242025!$AB$3:$AB$1315,DataRegularSeason20242025!$B$3:$B$1315, "&lt;=" &amp; $A161, DataRegularSeason20242025!$E$3:$E$1315, K$1)</f>
        <v>28</v>
      </c>
      <c r="L161" s="2">
        <f>SUMIFS(DataRegularSeason20242025!$AA$3:$AA$1315,DataRegularSeason20242025!$B$3:$B$1315, "&lt;=" &amp; $A161, DataRegularSeason20242025!$D$3:$D$1315, L$1)+SUMIFS(DataRegularSeason20242025!$AB$3:$AB$1315,DataRegularSeason20242025!$B$3:$B$1315, "&lt;=" &amp; $A161, DataRegularSeason20242025!$E$3:$E$1315, L$1)</f>
        <v>38</v>
      </c>
      <c r="M161" s="2">
        <f>SUMIFS(DataRegularSeason20242025!$AA$3:$AA$1315,DataRegularSeason20242025!$B$3:$B$1315, "&lt;=" &amp; $A161, DataRegularSeason20242025!$D$3:$D$1315, M$1)+SUMIFS(DataRegularSeason20242025!$AB$3:$AB$1315,DataRegularSeason20242025!$B$3:$B$1315, "&lt;=" &amp; $A161, DataRegularSeason20242025!$E$3:$E$1315, M$1)</f>
        <v>40</v>
      </c>
      <c r="N161" s="2">
        <f>SUMIFS(DataRegularSeason20242025!$AA$3:$AA$1315,DataRegularSeason20242025!$B$3:$B$1315, "&lt;=" &amp; $A161, DataRegularSeason20242025!$D$3:$D$1315, N$1)+SUMIFS(DataRegularSeason20242025!$AB$3:$AB$1315,DataRegularSeason20242025!$B$3:$B$1315, "&lt;=" &amp; $A161, DataRegularSeason20242025!$E$3:$E$1315, N$1)</f>
        <v>40</v>
      </c>
      <c r="O161" s="2">
        <f>SUMIFS(DataRegularSeason20242025!$AA$3:$AA$1315,DataRegularSeason20242025!$B$3:$B$1315, "&lt;=" &amp; $A161, DataRegularSeason20242025!$D$3:$D$1315, O$1)+SUMIFS(DataRegularSeason20242025!$AB$3:$AB$1315,DataRegularSeason20242025!$B$3:$B$1315, "&lt;=" &amp; $A161, DataRegularSeason20242025!$E$3:$E$1315, O$1)</f>
        <v>44</v>
      </c>
      <c r="P161" s="2">
        <f>SUMIFS(DataRegularSeason20242025!$AA$3:$AA$1315,DataRegularSeason20242025!$B$3:$B$1315, "&lt;=" &amp; $A161, DataRegularSeason20242025!$D$3:$D$1315, P$1)+SUMIFS(DataRegularSeason20242025!$AB$3:$AB$1315,DataRegularSeason20242025!$B$3:$B$1315, "&lt;=" &amp; $A161, DataRegularSeason20242025!$E$3:$E$1315, P$1)</f>
        <v>27</v>
      </c>
      <c r="Q161" s="2">
        <f>SUMIFS(DataRegularSeason20242025!$AA$3:$AA$1315,DataRegularSeason20242025!$B$3:$B$1315, "&lt;=" &amp; $A161, DataRegularSeason20242025!$D$3:$D$1315, Q$1)+SUMIFS(DataRegularSeason20242025!$AB$3:$AB$1315,DataRegularSeason20242025!$B$3:$B$1315, "&lt;=" &amp; $A161, DataRegularSeason20242025!$E$3:$E$1315, Q$1)</f>
        <v>45</v>
      </c>
      <c r="R161" s="2">
        <f>SUMIFS(DataRegularSeason20242025!$AA$3:$AA$1315,DataRegularSeason20242025!$B$3:$B$1315, "&lt;=" &amp; $A161, DataRegularSeason20242025!$D$3:$D$1315, R$1)+SUMIFS(DataRegularSeason20242025!$AB$3:$AB$1315,DataRegularSeason20242025!$B$3:$B$1315, "&lt;=" &amp; $A161, DataRegularSeason20242025!$E$3:$E$1315, R$1)</f>
        <v>22</v>
      </c>
      <c r="S161" s="2">
        <f>SUMIFS(DataRegularSeason20242025!$AA$3:$AA$1315,DataRegularSeason20242025!$B$3:$B$1315, "&lt;=" &amp; $A161, DataRegularSeason20242025!$D$3:$D$1315, S$1)+SUMIFS(DataRegularSeason20242025!$AB$3:$AB$1315,DataRegularSeason20242025!$B$3:$B$1315, "&lt;=" &amp; $A161, DataRegularSeason20242025!$E$3:$E$1315, S$1)</f>
        <v>31</v>
      </c>
      <c r="T161" s="2">
        <f>SUMIFS(DataRegularSeason20242025!$AA$3:$AA$1315,DataRegularSeason20242025!$B$3:$B$1315, "&lt;=" &amp; $A161, DataRegularSeason20242025!$D$3:$D$1315, T$1)+SUMIFS(DataRegularSeason20242025!$AB$3:$AB$1315,DataRegularSeason20242025!$B$3:$B$1315, "&lt;=" &amp; $A161, DataRegularSeason20242025!$E$3:$E$1315, T$1)</f>
        <v>31</v>
      </c>
      <c r="U161" s="2">
        <f>SUMIFS(DataRegularSeason20242025!$AA$3:$AA$1315,DataRegularSeason20242025!$B$3:$B$1315, "&lt;=" &amp; $A161, DataRegularSeason20242025!$D$3:$D$1315, U$1)+SUMIFS(DataRegularSeason20242025!$AB$3:$AB$1315,DataRegularSeason20242025!$B$3:$B$1315, "&lt;=" &amp; $A161, DataRegularSeason20242025!$E$3:$E$1315, U$1)</f>
        <v>34</v>
      </c>
      <c r="V161" s="2">
        <f>SUMIFS(DataRegularSeason20242025!$AA$3:$AA$1315,DataRegularSeason20242025!$B$3:$B$1315, "&lt;=" &amp; $A161, DataRegularSeason20242025!$D$3:$D$1315, V$1)+SUMIFS(DataRegularSeason20242025!$AB$3:$AB$1315,DataRegularSeason20242025!$B$3:$B$1315, "&lt;=" &amp; $A161, DataRegularSeason20242025!$E$3:$E$1315, V$1)</f>
        <v>32</v>
      </c>
      <c r="W161" s="2">
        <f>SUMIFS(DataRegularSeason20242025!$AA$3:$AA$1315,DataRegularSeason20242025!$B$3:$B$1315, "&lt;=" &amp; $A161, DataRegularSeason20242025!$D$3:$D$1315, W$1)+SUMIFS(DataRegularSeason20242025!$AB$3:$AB$1315,DataRegularSeason20242025!$B$3:$B$1315, "&lt;=" &amp; $A161, DataRegularSeason20242025!$E$3:$E$1315, W$1)</f>
        <v>33</v>
      </c>
      <c r="X161" s="2">
        <f>SUMIFS(DataRegularSeason20242025!$AA$3:$AA$1315,DataRegularSeason20242025!$B$3:$B$1315, "&lt;=" &amp; $A161, DataRegularSeason20242025!$D$3:$D$1315, X$1)+SUMIFS(DataRegularSeason20242025!$AB$3:$AB$1315,DataRegularSeason20242025!$B$3:$B$1315, "&lt;=" &amp; $A161, DataRegularSeason20242025!$E$3:$E$1315, X$1)</f>
        <v>32</v>
      </c>
      <c r="Y161" s="2">
        <f>SUMIFS(DataRegularSeason20242025!$AA$3:$AA$1315,DataRegularSeason20242025!$B$3:$B$1315, "&lt;=" &amp; $A161, DataRegularSeason20242025!$D$3:$D$1315, Y$1)+SUMIFS(DataRegularSeason20242025!$AB$3:$AB$1315,DataRegularSeason20242025!$B$3:$B$1315, "&lt;=" &amp; $A161, DataRegularSeason20242025!$E$3:$E$1315, Y$1)</f>
        <v>27</v>
      </c>
      <c r="Z161" s="2">
        <f>SUMIFS(DataRegularSeason20242025!$AA$3:$AA$1315,DataRegularSeason20242025!$B$3:$B$1315, "&lt;=" &amp; $A161, DataRegularSeason20242025!$D$3:$D$1315, Z$1)+SUMIFS(DataRegularSeason20242025!$AB$3:$AB$1315,DataRegularSeason20242025!$B$3:$B$1315, "&lt;=" &amp; $A161, DataRegularSeason20242025!$E$3:$E$1315, Z$1)</f>
        <v>33</v>
      </c>
      <c r="AA161" s="2">
        <f>SUMIFS(DataRegularSeason20242025!$AA$3:$AA$1315,DataRegularSeason20242025!$B$3:$B$1315, "&lt;=" &amp; $A161, DataRegularSeason20242025!$D$3:$D$1315, AA$1)+SUMIFS(DataRegularSeason20242025!$AB$3:$AB$1315,DataRegularSeason20242025!$B$3:$B$1315, "&lt;=" &amp; $A161, DataRegularSeason20242025!$E$3:$E$1315, AA$1)</f>
        <v>36</v>
      </c>
      <c r="AB161" s="2">
        <f>SUMIFS(DataRegularSeason20242025!$AA$3:$AA$1315,DataRegularSeason20242025!$B$3:$B$1315, "&lt;=" &amp; $A161, DataRegularSeason20242025!$D$3:$D$1315, AB$1)+SUMIFS(DataRegularSeason20242025!$AB$3:$AB$1315,DataRegularSeason20242025!$B$3:$B$1315, "&lt;=" &amp; $A161, DataRegularSeason20242025!$E$3:$E$1315, AB$1)</f>
        <v>40</v>
      </c>
      <c r="AC161" s="2">
        <f>SUMIFS(DataRegularSeason20242025!$AA$3:$AA$1315,DataRegularSeason20242025!$B$3:$B$1315, "&lt;=" &amp; $A161, DataRegularSeason20242025!$D$3:$D$1315, AC$1)+SUMIFS(DataRegularSeason20242025!$AB$3:$AB$1315,DataRegularSeason20242025!$B$3:$B$1315, "&lt;=" &amp; $A161, DataRegularSeason20242025!$E$3:$E$1315, AC$1)</f>
        <v>33</v>
      </c>
      <c r="AD161" s="2">
        <f>SUMIFS(DataRegularSeason20242025!$AA$3:$AA$1315,DataRegularSeason20242025!$B$3:$B$1315, "&lt;=" &amp; $A161, DataRegularSeason20242025!$D$3:$D$1315, AD$1)+SUMIFS(DataRegularSeason20242025!$AB$3:$AB$1315,DataRegularSeason20242025!$B$3:$B$1315, "&lt;=" &amp; $A161, DataRegularSeason20242025!$E$3:$E$1315, AD$1)</f>
        <v>37</v>
      </c>
      <c r="AE161" s="2">
        <f>SUMIFS(DataRegularSeason20242025!$AA$3:$AA$1315,DataRegularSeason20242025!$B$3:$B$1315, "&lt;=" &amp; $A161, DataRegularSeason20242025!$D$3:$D$1315, AE$1)+SUMIFS(DataRegularSeason20242025!$AB$3:$AB$1315,DataRegularSeason20242025!$B$3:$B$1315, "&lt;=" &amp; $A161, DataRegularSeason20242025!$E$3:$E$1315, AE$1)</f>
        <v>43</v>
      </c>
      <c r="AF161" s="2">
        <f>SUMIFS(DataRegularSeason20242025!$AA$3:$AA$1315,DataRegularSeason20242025!$B$3:$B$1315, "&lt;=" &amp; $A161, DataRegularSeason20242025!$D$3:$D$1315, AF$1)+SUMIFS(DataRegularSeason20242025!$AB$3:$AB$1315,DataRegularSeason20242025!$B$3:$B$1315, "&lt;=" &amp; $A161, DataRegularSeason20242025!$E$3:$E$1315, AF$1)</f>
        <v>45</v>
      </c>
      <c r="AG161" s="2">
        <f>SUMIFS(DataRegularSeason20242025!$AA$3:$AA$1315,DataRegularSeason20242025!$B$3:$B$1315, "&lt;=" &amp; $A161, DataRegularSeason20242025!$D$3:$D$1315, AG$1)+SUMIFS(DataRegularSeason20242025!$AB$3:$AB$1315,DataRegularSeason20242025!$B$3:$B$1315, "&lt;=" &amp; $A161, DataRegularSeason20242025!$E$3:$E$1315, AG$1)</f>
        <v>44</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26</v>
      </c>
      <c r="C162" s="2">
        <f>SUMIFS(DataRegularSeason20242025!$AA$3:$AA$1315,DataRegularSeason20242025!$B$3:$B$1315, "&lt;=" &amp; $A162, DataRegularSeason20242025!$D$3:$D$1315, C$1)+SUMIFS(DataRegularSeason20242025!$AB$3:$AB$1315,DataRegularSeason20242025!$B$3:$B$1315, "&lt;=" &amp; $A162, DataRegularSeason20242025!$E$3:$E$1315, C$1)</f>
        <v>35</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41</v>
      </c>
      <c r="F162" s="2">
        <f>SUMIFS(DataRegularSeason20242025!$AA$3:$AA$1315,DataRegularSeason20242025!$B$3:$B$1315, "&lt;=" &amp; $A162, DataRegularSeason20242025!$D$3:$D$1315, F$1)+SUMIFS(DataRegularSeason20242025!$AB$3:$AB$1315,DataRegularSeason20242025!$B$3:$B$1315, "&lt;=" &amp; $A162, DataRegularSeason20242025!$E$3:$E$1315, F$1)</f>
        <v>29</v>
      </c>
      <c r="G162" s="2">
        <f>SUMIFS(DataRegularSeason20242025!$AA$3:$AA$1315,DataRegularSeason20242025!$B$3:$B$1315, "&lt;=" &amp; $A162, DataRegularSeason20242025!$D$3:$D$1315, G$1)+SUMIFS(DataRegularSeason20242025!$AB$3:$AB$1315,DataRegularSeason20242025!$B$3:$B$1315, "&lt;=" &amp; $A162, DataRegularSeason20242025!$E$3:$E$1315, G$1)</f>
        <v>35</v>
      </c>
      <c r="H162" s="2">
        <f>SUMIFS(DataRegularSeason20242025!$AA$3:$AA$1315,DataRegularSeason20242025!$B$3:$B$1315, "&lt;=" &amp; $A162, DataRegularSeason20242025!$D$3:$D$1315, H$1)+SUMIFS(DataRegularSeason20242025!$AB$3:$AB$1315,DataRegularSeason20242025!$B$3:$B$1315, "&lt;=" &amp; $A162, DataRegularSeason20242025!$E$3:$E$1315, H$1)</f>
        <v>22</v>
      </c>
      <c r="I162" s="2">
        <f>SUMIFS(DataRegularSeason20242025!$AA$3:$AA$1315,DataRegularSeason20242025!$B$3:$B$1315, "&lt;=" &amp; $A162, DataRegularSeason20242025!$D$3:$D$1315, I$1)+SUMIFS(DataRegularSeason20242025!$AB$3:$AB$1315,DataRegularSeason20242025!$B$3:$B$1315, "&lt;=" &amp; $A162, DataRegularSeason20242025!$E$3:$E$1315, I$1)</f>
        <v>36</v>
      </c>
      <c r="J162" s="2">
        <f>SUMIFS(DataRegularSeason20242025!$AA$3:$AA$1315,DataRegularSeason20242025!$B$3:$B$1315, "&lt;=" &amp; $A162, DataRegularSeason20242025!$D$3:$D$1315, J$1)+SUMIFS(DataRegularSeason20242025!$AB$3:$AB$1315,DataRegularSeason20242025!$B$3:$B$1315, "&lt;=" &amp; $A162, DataRegularSeason20242025!$E$3:$E$1315, J$1)</f>
        <v>38</v>
      </c>
      <c r="K162" s="2">
        <f>SUMIFS(DataRegularSeason20242025!$AA$3:$AA$1315,DataRegularSeason20242025!$B$3:$B$1315, "&lt;=" &amp; $A162, DataRegularSeason20242025!$D$3:$D$1315, K$1)+SUMIFS(DataRegularSeason20242025!$AB$3:$AB$1315,DataRegularSeason20242025!$B$3:$B$1315, "&lt;=" &amp; $A162, DataRegularSeason20242025!$E$3:$E$1315, K$1)</f>
        <v>28</v>
      </c>
      <c r="L162" s="2">
        <f>SUMIFS(DataRegularSeason20242025!$AA$3:$AA$1315,DataRegularSeason20242025!$B$3:$B$1315, "&lt;=" &amp; $A162, DataRegularSeason20242025!$D$3:$D$1315, L$1)+SUMIFS(DataRegularSeason20242025!$AB$3:$AB$1315,DataRegularSeason20242025!$B$3:$B$1315, "&lt;=" &amp; $A162, DataRegularSeason20242025!$E$3:$E$1315, L$1)</f>
        <v>38</v>
      </c>
      <c r="M162" s="2">
        <f>SUMIFS(DataRegularSeason20242025!$AA$3:$AA$1315,DataRegularSeason20242025!$B$3:$B$1315, "&lt;=" &amp; $A162, DataRegularSeason20242025!$D$3:$D$1315, M$1)+SUMIFS(DataRegularSeason20242025!$AB$3:$AB$1315,DataRegularSeason20242025!$B$3:$B$1315, "&lt;=" &amp; $A162, DataRegularSeason20242025!$E$3:$E$1315, M$1)</f>
        <v>40</v>
      </c>
      <c r="N162" s="2">
        <f>SUMIFS(DataRegularSeason20242025!$AA$3:$AA$1315,DataRegularSeason20242025!$B$3:$B$1315, "&lt;=" &amp; $A162, DataRegularSeason20242025!$D$3:$D$1315, N$1)+SUMIFS(DataRegularSeason20242025!$AB$3:$AB$1315,DataRegularSeason20242025!$B$3:$B$1315, "&lt;=" &amp; $A162, DataRegularSeason20242025!$E$3:$E$1315, N$1)</f>
        <v>40</v>
      </c>
      <c r="O162" s="2">
        <f>SUMIFS(DataRegularSeason20242025!$AA$3:$AA$1315,DataRegularSeason20242025!$B$3:$B$1315, "&lt;=" &amp; $A162, DataRegularSeason20242025!$D$3:$D$1315, O$1)+SUMIFS(DataRegularSeason20242025!$AB$3:$AB$1315,DataRegularSeason20242025!$B$3:$B$1315, "&lt;=" &amp; $A162, DataRegularSeason20242025!$E$3:$E$1315, O$1)</f>
        <v>44</v>
      </c>
      <c r="P162" s="2">
        <f>SUMIFS(DataRegularSeason20242025!$AA$3:$AA$1315,DataRegularSeason20242025!$B$3:$B$1315, "&lt;=" &amp; $A162, DataRegularSeason20242025!$D$3:$D$1315, P$1)+SUMIFS(DataRegularSeason20242025!$AB$3:$AB$1315,DataRegularSeason20242025!$B$3:$B$1315, "&lt;=" &amp; $A162, DataRegularSeason20242025!$E$3:$E$1315, P$1)</f>
        <v>27</v>
      </c>
      <c r="Q162" s="2">
        <f>SUMIFS(DataRegularSeason20242025!$AA$3:$AA$1315,DataRegularSeason20242025!$B$3:$B$1315, "&lt;=" &amp; $A162, DataRegularSeason20242025!$D$3:$D$1315, Q$1)+SUMIFS(DataRegularSeason20242025!$AB$3:$AB$1315,DataRegularSeason20242025!$B$3:$B$1315, "&lt;=" &amp; $A162, DataRegularSeason20242025!$E$3:$E$1315, Q$1)</f>
        <v>45</v>
      </c>
      <c r="R162" s="2">
        <f>SUMIFS(DataRegularSeason20242025!$AA$3:$AA$1315,DataRegularSeason20242025!$B$3:$B$1315, "&lt;=" &amp; $A162, DataRegularSeason20242025!$D$3:$D$1315, R$1)+SUMIFS(DataRegularSeason20242025!$AB$3:$AB$1315,DataRegularSeason20242025!$B$3:$B$1315, "&lt;=" &amp; $A162, DataRegularSeason20242025!$E$3:$E$1315, R$1)</f>
        <v>22</v>
      </c>
      <c r="S162" s="2">
        <f>SUMIFS(DataRegularSeason20242025!$AA$3:$AA$1315,DataRegularSeason20242025!$B$3:$B$1315, "&lt;=" &amp; $A162, DataRegularSeason20242025!$D$3:$D$1315, S$1)+SUMIFS(DataRegularSeason20242025!$AB$3:$AB$1315,DataRegularSeason20242025!$B$3:$B$1315, "&lt;=" &amp; $A162, DataRegularSeason20242025!$E$3:$E$1315, S$1)</f>
        <v>31</v>
      </c>
      <c r="T162" s="2">
        <f>SUMIFS(DataRegularSeason20242025!$AA$3:$AA$1315,DataRegularSeason20242025!$B$3:$B$1315, "&lt;=" &amp; $A162, DataRegularSeason20242025!$D$3:$D$1315, T$1)+SUMIFS(DataRegularSeason20242025!$AB$3:$AB$1315,DataRegularSeason20242025!$B$3:$B$1315, "&lt;=" &amp; $A162, DataRegularSeason20242025!$E$3:$E$1315, T$1)</f>
        <v>31</v>
      </c>
      <c r="U162" s="2">
        <f>SUMIFS(DataRegularSeason20242025!$AA$3:$AA$1315,DataRegularSeason20242025!$B$3:$B$1315, "&lt;=" &amp; $A162, DataRegularSeason20242025!$D$3:$D$1315, U$1)+SUMIFS(DataRegularSeason20242025!$AB$3:$AB$1315,DataRegularSeason20242025!$B$3:$B$1315, "&lt;=" &amp; $A162, DataRegularSeason20242025!$E$3:$E$1315, U$1)</f>
        <v>34</v>
      </c>
      <c r="V162" s="2">
        <f>SUMIFS(DataRegularSeason20242025!$AA$3:$AA$1315,DataRegularSeason20242025!$B$3:$B$1315, "&lt;=" &amp; $A162, DataRegularSeason20242025!$D$3:$D$1315, V$1)+SUMIFS(DataRegularSeason20242025!$AB$3:$AB$1315,DataRegularSeason20242025!$B$3:$B$1315, "&lt;=" &amp; $A162, DataRegularSeason20242025!$E$3:$E$1315, V$1)</f>
        <v>32</v>
      </c>
      <c r="W162" s="2">
        <f>SUMIFS(DataRegularSeason20242025!$AA$3:$AA$1315,DataRegularSeason20242025!$B$3:$B$1315, "&lt;=" &amp; $A162, DataRegularSeason20242025!$D$3:$D$1315, W$1)+SUMIFS(DataRegularSeason20242025!$AB$3:$AB$1315,DataRegularSeason20242025!$B$3:$B$1315, "&lt;=" &amp; $A162, DataRegularSeason20242025!$E$3:$E$1315, W$1)</f>
        <v>33</v>
      </c>
      <c r="X162" s="2">
        <f>SUMIFS(DataRegularSeason20242025!$AA$3:$AA$1315,DataRegularSeason20242025!$B$3:$B$1315, "&lt;=" &amp; $A162, DataRegularSeason20242025!$D$3:$D$1315, X$1)+SUMIFS(DataRegularSeason20242025!$AB$3:$AB$1315,DataRegularSeason20242025!$B$3:$B$1315, "&lt;=" &amp; $A162, DataRegularSeason20242025!$E$3:$E$1315, X$1)</f>
        <v>32</v>
      </c>
      <c r="Y162" s="2">
        <f>SUMIFS(DataRegularSeason20242025!$AA$3:$AA$1315,DataRegularSeason20242025!$B$3:$B$1315, "&lt;=" &amp; $A162, DataRegularSeason20242025!$D$3:$D$1315, Y$1)+SUMIFS(DataRegularSeason20242025!$AB$3:$AB$1315,DataRegularSeason20242025!$B$3:$B$1315, "&lt;=" &amp; $A162, DataRegularSeason20242025!$E$3:$E$1315, Y$1)</f>
        <v>27</v>
      </c>
      <c r="Z162" s="2">
        <f>SUMIFS(DataRegularSeason20242025!$AA$3:$AA$1315,DataRegularSeason20242025!$B$3:$B$1315, "&lt;=" &amp; $A162, DataRegularSeason20242025!$D$3:$D$1315, Z$1)+SUMIFS(DataRegularSeason20242025!$AB$3:$AB$1315,DataRegularSeason20242025!$B$3:$B$1315, "&lt;=" &amp; $A162, DataRegularSeason20242025!$E$3:$E$1315, Z$1)</f>
        <v>33</v>
      </c>
      <c r="AA162" s="2">
        <f>SUMIFS(DataRegularSeason20242025!$AA$3:$AA$1315,DataRegularSeason20242025!$B$3:$B$1315, "&lt;=" &amp; $A162, DataRegularSeason20242025!$D$3:$D$1315, AA$1)+SUMIFS(DataRegularSeason20242025!$AB$3:$AB$1315,DataRegularSeason20242025!$B$3:$B$1315, "&lt;=" &amp; $A162, DataRegularSeason20242025!$E$3:$E$1315, AA$1)</f>
        <v>36</v>
      </c>
      <c r="AB162" s="2">
        <f>SUMIFS(DataRegularSeason20242025!$AA$3:$AA$1315,DataRegularSeason20242025!$B$3:$B$1315, "&lt;=" &amp; $A162, DataRegularSeason20242025!$D$3:$D$1315, AB$1)+SUMIFS(DataRegularSeason20242025!$AB$3:$AB$1315,DataRegularSeason20242025!$B$3:$B$1315, "&lt;=" &amp; $A162, DataRegularSeason20242025!$E$3:$E$1315, AB$1)</f>
        <v>40</v>
      </c>
      <c r="AC162" s="2">
        <f>SUMIFS(DataRegularSeason20242025!$AA$3:$AA$1315,DataRegularSeason20242025!$B$3:$B$1315, "&lt;=" &amp; $A162, DataRegularSeason20242025!$D$3:$D$1315, AC$1)+SUMIFS(DataRegularSeason20242025!$AB$3:$AB$1315,DataRegularSeason20242025!$B$3:$B$1315, "&lt;=" &amp; $A162, DataRegularSeason20242025!$E$3:$E$1315, AC$1)</f>
        <v>33</v>
      </c>
      <c r="AD162" s="2">
        <f>SUMIFS(DataRegularSeason20242025!$AA$3:$AA$1315,DataRegularSeason20242025!$B$3:$B$1315, "&lt;=" &amp; $A162, DataRegularSeason20242025!$D$3:$D$1315, AD$1)+SUMIFS(DataRegularSeason20242025!$AB$3:$AB$1315,DataRegularSeason20242025!$B$3:$B$1315, "&lt;=" &amp; $A162, DataRegularSeason20242025!$E$3:$E$1315, AD$1)</f>
        <v>37</v>
      </c>
      <c r="AE162" s="2">
        <f>SUMIFS(DataRegularSeason20242025!$AA$3:$AA$1315,DataRegularSeason20242025!$B$3:$B$1315, "&lt;=" &amp; $A162, DataRegularSeason20242025!$D$3:$D$1315, AE$1)+SUMIFS(DataRegularSeason20242025!$AB$3:$AB$1315,DataRegularSeason20242025!$B$3:$B$1315, "&lt;=" &amp; $A162, DataRegularSeason20242025!$E$3:$E$1315, AE$1)</f>
        <v>43</v>
      </c>
      <c r="AF162" s="2">
        <f>SUMIFS(DataRegularSeason20242025!$AA$3:$AA$1315,DataRegularSeason20242025!$B$3:$B$1315, "&lt;=" &amp; $A162, DataRegularSeason20242025!$D$3:$D$1315, AF$1)+SUMIFS(DataRegularSeason20242025!$AB$3:$AB$1315,DataRegularSeason20242025!$B$3:$B$1315, "&lt;=" &amp; $A162, DataRegularSeason20242025!$E$3:$E$1315, AF$1)</f>
        <v>45</v>
      </c>
      <c r="AG162" s="2">
        <f>SUMIFS(DataRegularSeason20242025!$AA$3:$AA$1315,DataRegularSeason20242025!$B$3:$B$1315, "&lt;=" &amp; $A162, DataRegularSeason20242025!$D$3:$D$1315, AG$1)+SUMIFS(DataRegularSeason20242025!$AB$3:$AB$1315,DataRegularSeason20242025!$B$3:$B$1315, "&lt;=" &amp; $A162, DataRegularSeason20242025!$E$3:$E$1315, AG$1)</f>
        <v>44</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26</v>
      </c>
      <c r="C163" s="2">
        <f>SUMIFS(DataRegularSeason20242025!$AA$3:$AA$1315,DataRegularSeason20242025!$B$3:$B$1315, "&lt;=" &amp; $A163, DataRegularSeason20242025!$D$3:$D$1315, C$1)+SUMIFS(DataRegularSeason20242025!$AB$3:$AB$1315,DataRegularSeason20242025!$B$3:$B$1315, "&lt;=" &amp; $A163, DataRegularSeason20242025!$E$3:$E$1315, C$1)</f>
        <v>35</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41</v>
      </c>
      <c r="F163" s="2">
        <f>SUMIFS(DataRegularSeason20242025!$AA$3:$AA$1315,DataRegularSeason20242025!$B$3:$B$1315, "&lt;=" &amp; $A163, DataRegularSeason20242025!$D$3:$D$1315, F$1)+SUMIFS(DataRegularSeason20242025!$AB$3:$AB$1315,DataRegularSeason20242025!$B$3:$B$1315, "&lt;=" &amp; $A163, DataRegularSeason20242025!$E$3:$E$1315, F$1)</f>
        <v>29</v>
      </c>
      <c r="G163" s="2">
        <f>SUMIFS(DataRegularSeason20242025!$AA$3:$AA$1315,DataRegularSeason20242025!$B$3:$B$1315, "&lt;=" &amp; $A163, DataRegularSeason20242025!$D$3:$D$1315, G$1)+SUMIFS(DataRegularSeason20242025!$AB$3:$AB$1315,DataRegularSeason20242025!$B$3:$B$1315, "&lt;=" &amp; $A163, DataRegularSeason20242025!$E$3:$E$1315, G$1)</f>
        <v>35</v>
      </c>
      <c r="H163" s="2">
        <f>SUMIFS(DataRegularSeason20242025!$AA$3:$AA$1315,DataRegularSeason20242025!$B$3:$B$1315, "&lt;=" &amp; $A163, DataRegularSeason20242025!$D$3:$D$1315, H$1)+SUMIFS(DataRegularSeason20242025!$AB$3:$AB$1315,DataRegularSeason20242025!$B$3:$B$1315, "&lt;=" &amp; $A163, DataRegularSeason20242025!$E$3:$E$1315, H$1)</f>
        <v>22</v>
      </c>
      <c r="I163" s="2">
        <f>SUMIFS(DataRegularSeason20242025!$AA$3:$AA$1315,DataRegularSeason20242025!$B$3:$B$1315, "&lt;=" &amp; $A163, DataRegularSeason20242025!$D$3:$D$1315, I$1)+SUMIFS(DataRegularSeason20242025!$AB$3:$AB$1315,DataRegularSeason20242025!$B$3:$B$1315, "&lt;=" &amp; $A163, DataRegularSeason20242025!$E$3:$E$1315, I$1)</f>
        <v>36</v>
      </c>
      <c r="J163" s="2">
        <f>SUMIFS(DataRegularSeason20242025!$AA$3:$AA$1315,DataRegularSeason20242025!$B$3:$B$1315, "&lt;=" &amp; $A163, DataRegularSeason20242025!$D$3:$D$1315, J$1)+SUMIFS(DataRegularSeason20242025!$AB$3:$AB$1315,DataRegularSeason20242025!$B$3:$B$1315, "&lt;=" &amp; $A163, DataRegularSeason20242025!$E$3:$E$1315, J$1)</f>
        <v>38</v>
      </c>
      <c r="K163" s="2">
        <f>SUMIFS(DataRegularSeason20242025!$AA$3:$AA$1315,DataRegularSeason20242025!$B$3:$B$1315, "&lt;=" &amp; $A163, DataRegularSeason20242025!$D$3:$D$1315, K$1)+SUMIFS(DataRegularSeason20242025!$AB$3:$AB$1315,DataRegularSeason20242025!$B$3:$B$1315, "&lt;=" &amp; $A163, DataRegularSeason20242025!$E$3:$E$1315, K$1)</f>
        <v>28</v>
      </c>
      <c r="L163" s="2">
        <f>SUMIFS(DataRegularSeason20242025!$AA$3:$AA$1315,DataRegularSeason20242025!$B$3:$B$1315, "&lt;=" &amp; $A163, DataRegularSeason20242025!$D$3:$D$1315, L$1)+SUMIFS(DataRegularSeason20242025!$AB$3:$AB$1315,DataRegularSeason20242025!$B$3:$B$1315, "&lt;=" &amp; $A163, DataRegularSeason20242025!$E$3:$E$1315, L$1)</f>
        <v>38</v>
      </c>
      <c r="M163" s="2">
        <f>SUMIFS(DataRegularSeason20242025!$AA$3:$AA$1315,DataRegularSeason20242025!$B$3:$B$1315, "&lt;=" &amp; $A163, DataRegularSeason20242025!$D$3:$D$1315, M$1)+SUMIFS(DataRegularSeason20242025!$AB$3:$AB$1315,DataRegularSeason20242025!$B$3:$B$1315, "&lt;=" &amp; $A163, DataRegularSeason20242025!$E$3:$E$1315, M$1)</f>
        <v>40</v>
      </c>
      <c r="N163" s="2">
        <f>SUMIFS(DataRegularSeason20242025!$AA$3:$AA$1315,DataRegularSeason20242025!$B$3:$B$1315, "&lt;=" &amp; $A163, DataRegularSeason20242025!$D$3:$D$1315, N$1)+SUMIFS(DataRegularSeason20242025!$AB$3:$AB$1315,DataRegularSeason20242025!$B$3:$B$1315, "&lt;=" &amp; $A163, DataRegularSeason20242025!$E$3:$E$1315, N$1)</f>
        <v>40</v>
      </c>
      <c r="O163" s="2">
        <f>SUMIFS(DataRegularSeason20242025!$AA$3:$AA$1315,DataRegularSeason20242025!$B$3:$B$1315, "&lt;=" &amp; $A163, DataRegularSeason20242025!$D$3:$D$1315, O$1)+SUMIFS(DataRegularSeason20242025!$AB$3:$AB$1315,DataRegularSeason20242025!$B$3:$B$1315, "&lt;=" &amp; $A163, DataRegularSeason20242025!$E$3:$E$1315, O$1)</f>
        <v>44</v>
      </c>
      <c r="P163" s="2">
        <f>SUMIFS(DataRegularSeason20242025!$AA$3:$AA$1315,DataRegularSeason20242025!$B$3:$B$1315, "&lt;=" &amp; $A163, DataRegularSeason20242025!$D$3:$D$1315, P$1)+SUMIFS(DataRegularSeason20242025!$AB$3:$AB$1315,DataRegularSeason20242025!$B$3:$B$1315, "&lt;=" &amp; $A163, DataRegularSeason20242025!$E$3:$E$1315, P$1)</f>
        <v>27</v>
      </c>
      <c r="Q163" s="2">
        <f>SUMIFS(DataRegularSeason20242025!$AA$3:$AA$1315,DataRegularSeason20242025!$B$3:$B$1315, "&lt;=" &amp; $A163, DataRegularSeason20242025!$D$3:$D$1315, Q$1)+SUMIFS(DataRegularSeason20242025!$AB$3:$AB$1315,DataRegularSeason20242025!$B$3:$B$1315, "&lt;=" &amp; $A163, DataRegularSeason20242025!$E$3:$E$1315, Q$1)</f>
        <v>45</v>
      </c>
      <c r="R163" s="2">
        <f>SUMIFS(DataRegularSeason20242025!$AA$3:$AA$1315,DataRegularSeason20242025!$B$3:$B$1315, "&lt;=" &amp; $A163, DataRegularSeason20242025!$D$3:$D$1315, R$1)+SUMIFS(DataRegularSeason20242025!$AB$3:$AB$1315,DataRegularSeason20242025!$B$3:$B$1315, "&lt;=" &amp; $A163, DataRegularSeason20242025!$E$3:$E$1315, R$1)</f>
        <v>22</v>
      </c>
      <c r="S163" s="2">
        <f>SUMIFS(DataRegularSeason20242025!$AA$3:$AA$1315,DataRegularSeason20242025!$B$3:$B$1315, "&lt;=" &amp; $A163, DataRegularSeason20242025!$D$3:$D$1315, S$1)+SUMIFS(DataRegularSeason20242025!$AB$3:$AB$1315,DataRegularSeason20242025!$B$3:$B$1315, "&lt;=" &amp; $A163, DataRegularSeason20242025!$E$3:$E$1315, S$1)</f>
        <v>31</v>
      </c>
      <c r="T163" s="2">
        <f>SUMIFS(DataRegularSeason20242025!$AA$3:$AA$1315,DataRegularSeason20242025!$B$3:$B$1315, "&lt;=" &amp; $A163, DataRegularSeason20242025!$D$3:$D$1315, T$1)+SUMIFS(DataRegularSeason20242025!$AB$3:$AB$1315,DataRegularSeason20242025!$B$3:$B$1315, "&lt;=" &amp; $A163, DataRegularSeason20242025!$E$3:$E$1315, T$1)</f>
        <v>31</v>
      </c>
      <c r="U163" s="2">
        <f>SUMIFS(DataRegularSeason20242025!$AA$3:$AA$1315,DataRegularSeason20242025!$B$3:$B$1315, "&lt;=" &amp; $A163, DataRegularSeason20242025!$D$3:$D$1315, U$1)+SUMIFS(DataRegularSeason20242025!$AB$3:$AB$1315,DataRegularSeason20242025!$B$3:$B$1315, "&lt;=" &amp; $A163, DataRegularSeason20242025!$E$3:$E$1315, U$1)</f>
        <v>34</v>
      </c>
      <c r="V163" s="2">
        <f>SUMIFS(DataRegularSeason20242025!$AA$3:$AA$1315,DataRegularSeason20242025!$B$3:$B$1315, "&lt;=" &amp; $A163, DataRegularSeason20242025!$D$3:$D$1315, V$1)+SUMIFS(DataRegularSeason20242025!$AB$3:$AB$1315,DataRegularSeason20242025!$B$3:$B$1315, "&lt;=" &amp; $A163, DataRegularSeason20242025!$E$3:$E$1315, V$1)</f>
        <v>32</v>
      </c>
      <c r="W163" s="2">
        <f>SUMIFS(DataRegularSeason20242025!$AA$3:$AA$1315,DataRegularSeason20242025!$B$3:$B$1315, "&lt;=" &amp; $A163, DataRegularSeason20242025!$D$3:$D$1315, W$1)+SUMIFS(DataRegularSeason20242025!$AB$3:$AB$1315,DataRegularSeason20242025!$B$3:$B$1315, "&lt;=" &amp; $A163, DataRegularSeason20242025!$E$3:$E$1315, W$1)</f>
        <v>33</v>
      </c>
      <c r="X163" s="2">
        <f>SUMIFS(DataRegularSeason20242025!$AA$3:$AA$1315,DataRegularSeason20242025!$B$3:$B$1315, "&lt;=" &amp; $A163, DataRegularSeason20242025!$D$3:$D$1315, X$1)+SUMIFS(DataRegularSeason20242025!$AB$3:$AB$1315,DataRegularSeason20242025!$B$3:$B$1315, "&lt;=" &amp; $A163, DataRegularSeason20242025!$E$3:$E$1315, X$1)</f>
        <v>32</v>
      </c>
      <c r="Y163" s="2">
        <f>SUMIFS(DataRegularSeason20242025!$AA$3:$AA$1315,DataRegularSeason20242025!$B$3:$B$1315, "&lt;=" &amp; $A163, DataRegularSeason20242025!$D$3:$D$1315, Y$1)+SUMIFS(DataRegularSeason20242025!$AB$3:$AB$1315,DataRegularSeason20242025!$B$3:$B$1315, "&lt;=" &amp; $A163, DataRegularSeason20242025!$E$3:$E$1315, Y$1)</f>
        <v>27</v>
      </c>
      <c r="Z163" s="2">
        <f>SUMIFS(DataRegularSeason20242025!$AA$3:$AA$1315,DataRegularSeason20242025!$B$3:$B$1315, "&lt;=" &amp; $A163, DataRegularSeason20242025!$D$3:$D$1315, Z$1)+SUMIFS(DataRegularSeason20242025!$AB$3:$AB$1315,DataRegularSeason20242025!$B$3:$B$1315, "&lt;=" &amp; $A163, DataRegularSeason20242025!$E$3:$E$1315, Z$1)</f>
        <v>33</v>
      </c>
      <c r="AA163" s="2">
        <f>SUMIFS(DataRegularSeason20242025!$AA$3:$AA$1315,DataRegularSeason20242025!$B$3:$B$1315, "&lt;=" &amp; $A163, DataRegularSeason20242025!$D$3:$D$1315, AA$1)+SUMIFS(DataRegularSeason20242025!$AB$3:$AB$1315,DataRegularSeason20242025!$B$3:$B$1315, "&lt;=" &amp; $A163, DataRegularSeason20242025!$E$3:$E$1315, AA$1)</f>
        <v>36</v>
      </c>
      <c r="AB163" s="2">
        <f>SUMIFS(DataRegularSeason20242025!$AA$3:$AA$1315,DataRegularSeason20242025!$B$3:$B$1315, "&lt;=" &amp; $A163, DataRegularSeason20242025!$D$3:$D$1315, AB$1)+SUMIFS(DataRegularSeason20242025!$AB$3:$AB$1315,DataRegularSeason20242025!$B$3:$B$1315, "&lt;=" &amp; $A163, DataRegularSeason20242025!$E$3:$E$1315, AB$1)</f>
        <v>40</v>
      </c>
      <c r="AC163" s="2">
        <f>SUMIFS(DataRegularSeason20242025!$AA$3:$AA$1315,DataRegularSeason20242025!$B$3:$B$1315, "&lt;=" &amp; $A163, DataRegularSeason20242025!$D$3:$D$1315, AC$1)+SUMIFS(DataRegularSeason20242025!$AB$3:$AB$1315,DataRegularSeason20242025!$B$3:$B$1315, "&lt;=" &amp; $A163, DataRegularSeason20242025!$E$3:$E$1315, AC$1)</f>
        <v>33</v>
      </c>
      <c r="AD163" s="2">
        <f>SUMIFS(DataRegularSeason20242025!$AA$3:$AA$1315,DataRegularSeason20242025!$B$3:$B$1315, "&lt;=" &amp; $A163, DataRegularSeason20242025!$D$3:$D$1315, AD$1)+SUMIFS(DataRegularSeason20242025!$AB$3:$AB$1315,DataRegularSeason20242025!$B$3:$B$1315, "&lt;=" &amp; $A163, DataRegularSeason20242025!$E$3:$E$1315, AD$1)</f>
        <v>37</v>
      </c>
      <c r="AE163" s="2">
        <f>SUMIFS(DataRegularSeason20242025!$AA$3:$AA$1315,DataRegularSeason20242025!$B$3:$B$1315, "&lt;=" &amp; $A163, DataRegularSeason20242025!$D$3:$D$1315, AE$1)+SUMIFS(DataRegularSeason20242025!$AB$3:$AB$1315,DataRegularSeason20242025!$B$3:$B$1315, "&lt;=" &amp; $A163, DataRegularSeason20242025!$E$3:$E$1315, AE$1)</f>
        <v>43</v>
      </c>
      <c r="AF163" s="2">
        <f>SUMIFS(DataRegularSeason20242025!$AA$3:$AA$1315,DataRegularSeason20242025!$B$3:$B$1315, "&lt;=" &amp; $A163, DataRegularSeason20242025!$D$3:$D$1315, AF$1)+SUMIFS(DataRegularSeason20242025!$AB$3:$AB$1315,DataRegularSeason20242025!$B$3:$B$1315, "&lt;=" &amp; $A163, DataRegularSeason20242025!$E$3:$E$1315, AF$1)</f>
        <v>45</v>
      </c>
      <c r="AG163" s="2">
        <f>SUMIFS(DataRegularSeason20242025!$AA$3:$AA$1315,DataRegularSeason20242025!$B$3:$B$1315, "&lt;=" &amp; $A163, DataRegularSeason20242025!$D$3:$D$1315, AG$1)+SUMIFS(DataRegularSeason20242025!$AB$3:$AB$1315,DataRegularSeason20242025!$B$3:$B$1315, "&lt;=" &amp; $A163, DataRegularSeason20242025!$E$3:$E$1315, AG$1)</f>
        <v>44</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26</v>
      </c>
      <c r="C164" s="2">
        <f>SUMIFS(DataRegularSeason20242025!$AA$3:$AA$1315,DataRegularSeason20242025!$B$3:$B$1315, "&lt;=" &amp; $A164, DataRegularSeason20242025!$D$3:$D$1315, C$1)+SUMIFS(DataRegularSeason20242025!$AB$3:$AB$1315,DataRegularSeason20242025!$B$3:$B$1315, "&lt;=" &amp; $A164, DataRegularSeason20242025!$E$3:$E$1315, C$1)</f>
        <v>35</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41</v>
      </c>
      <c r="F164" s="2">
        <f>SUMIFS(DataRegularSeason20242025!$AA$3:$AA$1315,DataRegularSeason20242025!$B$3:$B$1315, "&lt;=" &amp; $A164, DataRegularSeason20242025!$D$3:$D$1315, F$1)+SUMIFS(DataRegularSeason20242025!$AB$3:$AB$1315,DataRegularSeason20242025!$B$3:$B$1315, "&lt;=" &amp; $A164, DataRegularSeason20242025!$E$3:$E$1315, F$1)</f>
        <v>29</v>
      </c>
      <c r="G164" s="2">
        <f>SUMIFS(DataRegularSeason20242025!$AA$3:$AA$1315,DataRegularSeason20242025!$B$3:$B$1315, "&lt;=" &amp; $A164, DataRegularSeason20242025!$D$3:$D$1315, G$1)+SUMIFS(DataRegularSeason20242025!$AB$3:$AB$1315,DataRegularSeason20242025!$B$3:$B$1315, "&lt;=" &amp; $A164, DataRegularSeason20242025!$E$3:$E$1315, G$1)</f>
        <v>35</v>
      </c>
      <c r="H164" s="2">
        <f>SUMIFS(DataRegularSeason20242025!$AA$3:$AA$1315,DataRegularSeason20242025!$B$3:$B$1315, "&lt;=" &amp; $A164, DataRegularSeason20242025!$D$3:$D$1315, H$1)+SUMIFS(DataRegularSeason20242025!$AB$3:$AB$1315,DataRegularSeason20242025!$B$3:$B$1315, "&lt;=" &amp; $A164, DataRegularSeason20242025!$E$3:$E$1315, H$1)</f>
        <v>22</v>
      </c>
      <c r="I164" s="2">
        <f>SUMIFS(DataRegularSeason20242025!$AA$3:$AA$1315,DataRegularSeason20242025!$B$3:$B$1315, "&lt;=" &amp; $A164, DataRegularSeason20242025!$D$3:$D$1315, I$1)+SUMIFS(DataRegularSeason20242025!$AB$3:$AB$1315,DataRegularSeason20242025!$B$3:$B$1315, "&lt;=" &amp; $A164, DataRegularSeason20242025!$E$3:$E$1315, I$1)</f>
        <v>36</v>
      </c>
      <c r="J164" s="2">
        <f>SUMIFS(DataRegularSeason20242025!$AA$3:$AA$1315,DataRegularSeason20242025!$B$3:$B$1315, "&lt;=" &amp; $A164, DataRegularSeason20242025!$D$3:$D$1315, J$1)+SUMIFS(DataRegularSeason20242025!$AB$3:$AB$1315,DataRegularSeason20242025!$B$3:$B$1315, "&lt;=" &amp; $A164, DataRegularSeason20242025!$E$3:$E$1315, J$1)</f>
        <v>38</v>
      </c>
      <c r="K164" s="2">
        <f>SUMIFS(DataRegularSeason20242025!$AA$3:$AA$1315,DataRegularSeason20242025!$B$3:$B$1315, "&lt;=" &amp; $A164, DataRegularSeason20242025!$D$3:$D$1315, K$1)+SUMIFS(DataRegularSeason20242025!$AB$3:$AB$1315,DataRegularSeason20242025!$B$3:$B$1315, "&lt;=" &amp; $A164, DataRegularSeason20242025!$E$3:$E$1315, K$1)</f>
        <v>28</v>
      </c>
      <c r="L164" s="2">
        <f>SUMIFS(DataRegularSeason20242025!$AA$3:$AA$1315,DataRegularSeason20242025!$B$3:$B$1315, "&lt;=" &amp; $A164, DataRegularSeason20242025!$D$3:$D$1315, L$1)+SUMIFS(DataRegularSeason20242025!$AB$3:$AB$1315,DataRegularSeason20242025!$B$3:$B$1315, "&lt;=" &amp; $A164, DataRegularSeason20242025!$E$3:$E$1315, L$1)</f>
        <v>38</v>
      </c>
      <c r="M164" s="2">
        <f>SUMIFS(DataRegularSeason20242025!$AA$3:$AA$1315,DataRegularSeason20242025!$B$3:$B$1315, "&lt;=" &amp; $A164, DataRegularSeason20242025!$D$3:$D$1315, M$1)+SUMIFS(DataRegularSeason20242025!$AB$3:$AB$1315,DataRegularSeason20242025!$B$3:$B$1315, "&lt;=" &amp; $A164, DataRegularSeason20242025!$E$3:$E$1315, M$1)</f>
        <v>40</v>
      </c>
      <c r="N164" s="2">
        <f>SUMIFS(DataRegularSeason20242025!$AA$3:$AA$1315,DataRegularSeason20242025!$B$3:$B$1315, "&lt;=" &amp; $A164, DataRegularSeason20242025!$D$3:$D$1315, N$1)+SUMIFS(DataRegularSeason20242025!$AB$3:$AB$1315,DataRegularSeason20242025!$B$3:$B$1315, "&lt;=" &amp; $A164, DataRegularSeason20242025!$E$3:$E$1315, N$1)</f>
        <v>40</v>
      </c>
      <c r="O164" s="2">
        <f>SUMIFS(DataRegularSeason20242025!$AA$3:$AA$1315,DataRegularSeason20242025!$B$3:$B$1315, "&lt;=" &amp; $A164, DataRegularSeason20242025!$D$3:$D$1315, O$1)+SUMIFS(DataRegularSeason20242025!$AB$3:$AB$1315,DataRegularSeason20242025!$B$3:$B$1315, "&lt;=" &amp; $A164, DataRegularSeason20242025!$E$3:$E$1315, O$1)</f>
        <v>44</v>
      </c>
      <c r="P164" s="2">
        <f>SUMIFS(DataRegularSeason20242025!$AA$3:$AA$1315,DataRegularSeason20242025!$B$3:$B$1315, "&lt;=" &amp; $A164, DataRegularSeason20242025!$D$3:$D$1315, P$1)+SUMIFS(DataRegularSeason20242025!$AB$3:$AB$1315,DataRegularSeason20242025!$B$3:$B$1315, "&lt;=" &amp; $A164, DataRegularSeason20242025!$E$3:$E$1315, P$1)</f>
        <v>27</v>
      </c>
      <c r="Q164" s="2">
        <f>SUMIFS(DataRegularSeason20242025!$AA$3:$AA$1315,DataRegularSeason20242025!$B$3:$B$1315, "&lt;=" &amp; $A164, DataRegularSeason20242025!$D$3:$D$1315, Q$1)+SUMIFS(DataRegularSeason20242025!$AB$3:$AB$1315,DataRegularSeason20242025!$B$3:$B$1315, "&lt;=" &amp; $A164, DataRegularSeason20242025!$E$3:$E$1315, Q$1)</f>
        <v>45</v>
      </c>
      <c r="R164" s="2">
        <f>SUMIFS(DataRegularSeason20242025!$AA$3:$AA$1315,DataRegularSeason20242025!$B$3:$B$1315, "&lt;=" &amp; $A164, DataRegularSeason20242025!$D$3:$D$1315, R$1)+SUMIFS(DataRegularSeason20242025!$AB$3:$AB$1315,DataRegularSeason20242025!$B$3:$B$1315, "&lt;=" &amp; $A164, DataRegularSeason20242025!$E$3:$E$1315, R$1)</f>
        <v>22</v>
      </c>
      <c r="S164" s="2">
        <f>SUMIFS(DataRegularSeason20242025!$AA$3:$AA$1315,DataRegularSeason20242025!$B$3:$B$1315, "&lt;=" &amp; $A164, DataRegularSeason20242025!$D$3:$D$1315, S$1)+SUMIFS(DataRegularSeason20242025!$AB$3:$AB$1315,DataRegularSeason20242025!$B$3:$B$1315, "&lt;=" &amp; $A164, DataRegularSeason20242025!$E$3:$E$1315, S$1)</f>
        <v>31</v>
      </c>
      <c r="T164" s="2">
        <f>SUMIFS(DataRegularSeason20242025!$AA$3:$AA$1315,DataRegularSeason20242025!$B$3:$B$1315, "&lt;=" &amp; $A164, DataRegularSeason20242025!$D$3:$D$1315, T$1)+SUMIFS(DataRegularSeason20242025!$AB$3:$AB$1315,DataRegularSeason20242025!$B$3:$B$1315, "&lt;=" &amp; $A164, DataRegularSeason20242025!$E$3:$E$1315, T$1)</f>
        <v>31</v>
      </c>
      <c r="U164" s="2">
        <f>SUMIFS(DataRegularSeason20242025!$AA$3:$AA$1315,DataRegularSeason20242025!$B$3:$B$1315, "&lt;=" &amp; $A164, DataRegularSeason20242025!$D$3:$D$1315, U$1)+SUMIFS(DataRegularSeason20242025!$AB$3:$AB$1315,DataRegularSeason20242025!$B$3:$B$1315, "&lt;=" &amp; $A164, DataRegularSeason20242025!$E$3:$E$1315, U$1)</f>
        <v>34</v>
      </c>
      <c r="V164" s="2">
        <f>SUMIFS(DataRegularSeason20242025!$AA$3:$AA$1315,DataRegularSeason20242025!$B$3:$B$1315, "&lt;=" &amp; $A164, DataRegularSeason20242025!$D$3:$D$1315, V$1)+SUMIFS(DataRegularSeason20242025!$AB$3:$AB$1315,DataRegularSeason20242025!$B$3:$B$1315, "&lt;=" &amp; $A164, DataRegularSeason20242025!$E$3:$E$1315, V$1)</f>
        <v>32</v>
      </c>
      <c r="W164" s="2">
        <f>SUMIFS(DataRegularSeason20242025!$AA$3:$AA$1315,DataRegularSeason20242025!$B$3:$B$1315, "&lt;=" &amp; $A164, DataRegularSeason20242025!$D$3:$D$1315, W$1)+SUMIFS(DataRegularSeason20242025!$AB$3:$AB$1315,DataRegularSeason20242025!$B$3:$B$1315, "&lt;=" &amp; $A164, DataRegularSeason20242025!$E$3:$E$1315, W$1)</f>
        <v>33</v>
      </c>
      <c r="X164" s="2">
        <f>SUMIFS(DataRegularSeason20242025!$AA$3:$AA$1315,DataRegularSeason20242025!$B$3:$B$1315, "&lt;=" &amp; $A164, DataRegularSeason20242025!$D$3:$D$1315, X$1)+SUMIFS(DataRegularSeason20242025!$AB$3:$AB$1315,DataRegularSeason20242025!$B$3:$B$1315, "&lt;=" &amp; $A164, DataRegularSeason20242025!$E$3:$E$1315, X$1)</f>
        <v>32</v>
      </c>
      <c r="Y164" s="2">
        <f>SUMIFS(DataRegularSeason20242025!$AA$3:$AA$1315,DataRegularSeason20242025!$B$3:$B$1315, "&lt;=" &amp; $A164, DataRegularSeason20242025!$D$3:$D$1315, Y$1)+SUMIFS(DataRegularSeason20242025!$AB$3:$AB$1315,DataRegularSeason20242025!$B$3:$B$1315, "&lt;=" &amp; $A164, DataRegularSeason20242025!$E$3:$E$1315, Y$1)</f>
        <v>27</v>
      </c>
      <c r="Z164" s="2">
        <f>SUMIFS(DataRegularSeason20242025!$AA$3:$AA$1315,DataRegularSeason20242025!$B$3:$B$1315, "&lt;=" &amp; $A164, DataRegularSeason20242025!$D$3:$D$1315, Z$1)+SUMIFS(DataRegularSeason20242025!$AB$3:$AB$1315,DataRegularSeason20242025!$B$3:$B$1315, "&lt;=" &amp; $A164, DataRegularSeason20242025!$E$3:$E$1315, Z$1)</f>
        <v>33</v>
      </c>
      <c r="AA164" s="2">
        <f>SUMIFS(DataRegularSeason20242025!$AA$3:$AA$1315,DataRegularSeason20242025!$B$3:$B$1315, "&lt;=" &amp; $A164, DataRegularSeason20242025!$D$3:$D$1315, AA$1)+SUMIFS(DataRegularSeason20242025!$AB$3:$AB$1315,DataRegularSeason20242025!$B$3:$B$1315, "&lt;=" &amp; $A164, DataRegularSeason20242025!$E$3:$E$1315, AA$1)</f>
        <v>36</v>
      </c>
      <c r="AB164" s="2">
        <f>SUMIFS(DataRegularSeason20242025!$AA$3:$AA$1315,DataRegularSeason20242025!$B$3:$B$1315, "&lt;=" &amp; $A164, DataRegularSeason20242025!$D$3:$D$1315, AB$1)+SUMIFS(DataRegularSeason20242025!$AB$3:$AB$1315,DataRegularSeason20242025!$B$3:$B$1315, "&lt;=" &amp; $A164, DataRegularSeason20242025!$E$3:$E$1315, AB$1)</f>
        <v>40</v>
      </c>
      <c r="AC164" s="2">
        <f>SUMIFS(DataRegularSeason20242025!$AA$3:$AA$1315,DataRegularSeason20242025!$B$3:$B$1315, "&lt;=" &amp; $A164, DataRegularSeason20242025!$D$3:$D$1315, AC$1)+SUMIFS(DataRegularSeason20242025!$AB$3:$AB$1315,DataRegularSeason20242025!$B$3:$B$1315, "&lt;=" &amp; $A164, DataRegularSeason20242025!$E$3:$E$1315, AC$1)</f>
        <v>33</v>
      </c>
      <c r="AD164" s="2">
        <f>SUMIFS(DataRegularSeason20242025!$AA$3:$AA$1315,DataRegularSeason20242025!$B$3:$B$1315, "&lt;=" &amp; $A164, DataRegularSeason20242025!$D$3:$D$1315, AD$1)+SUMIFS(DataRegularSeason20242025!$AB$3:$AB$1315,DataRegularSeason20242025!$B$3:$B$1315, "&lt;=" &amp; $A164, DataRegularSeason20242025!$E$3:$E$1315, AD$1)</f>
        <v>37</v>
      </c>
      <c r="AE164" s="2">
        <f>SUMIFS(DataRegularSeason20242025!$AA$3:$AA$1315,DataRegularSeason20242025!$B$3:$B$1315, "&lt;=" &amp; $A164, DataRegularSeason20242025!$D$3:$D$1315, AE$1)+SUMIFS(DataRegularSeason20242025!$AB$3:$AB$1315,DataRegularSeason20242025!$B$3:$B$1315, "&lt;=" &amp; $A164, DataRegularSeason20242025!$E$3:$E$1315, AE$1)</f>
        <v>43</v>
      </c>
      <c r="AF164" s="2">
        <f>SUMIFS(DataRegularSeason20242025!$AA$3:$AA$1315,DataRegularSeason20242025!$B$3:$B$1315, "&lt;=" &amp; $A164, DataRegularSeason20242025!$D$3:$D$1315, AF$1)+SUMIFS(DataRegularSeason20242025!$AB$3:$AB$1315,DataRegularSeason20242025!$B$3:$B$1315, "&lt;=" &amp; $A164, DataRegularSeason20242025!$E$3:$E$1315, AF$1)</f>
        <v>45</v>
      </c>
      <c r="AG164" s="2">
        <f>SUMIFS(DataRegularSeason20242025!$AA$3:$AA$1315,DataRegularSeason20242025!$B$3:$B$1315, "&lt;=" &amp; $A164, DataRegularSeason20242025!$D$3:$D$1315, AG$1)+SUMIFS(DataRegularSeason20242025!$AB$3:$AB$1315,DataRegularSeason20242025!$B$3:$B$1315, "&lt;=" &amp; $A164, DataRegularSeason20242025!$E$3:$E$1315, AG$1)</f>
        <v>44</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26</v>
      </c>
      <c r="C165" s="2">
        <f>SUMIFS(DataRegularSeason20242025!$AA$3:$AA$1315,DataRegularSeason20242025!$B$3:$B$1315, "&lt;=" &amp; $A165, DataRegularSeason20242025!$D$3:$D$1315, C$1)+SUMIFS(DataRegularSeason20242025!$AB$3:$AB$1315,DataRegularSeason20242025!$B$3:$B$1315, "&lt;=" &amp; $A165, DataRegularSeason20242025!$E$3:$E$1315, C$1)</f>
        <v>35</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41</v>
      </c>
      <c r="F165" s="2">
        <f>SUMIFS(DataRegularSeason20242025!$AA$3:$AA$1315,DataRegularSeason20242025!$B$3:$B$1315, "&lt;=" &amp; $A165, DataRegularSeason20242025!$D$3:$D$1315, F$1)+SUMIFS(DataRegularSeason20242025!$AB$3:$AB$1315,DataRegularSeason20242025!$B$3:$B$1315, "&lt;=" &amp; $A165, DataRegularSeason20242025!$E$3:$E$1315, F$1)</f>
        <v>29</v>
      </c>
      <c r="G165" s="2">
        <f>SUMIFS(DataRegularSeason20242025!$AA$3:$AA$1315,DataRegularSeason20242025!$B$3:$B$1315, "&lt;=" &amp; $A165, DataRegularSeason20242025!$D$3:$D$1315, G$1)+SUMIFS(DataRegularSeason20242025!$AB$3:$AB$1315,DataRegularSeason20242025!$B$3:$B$1315, "&lt;=" &amp; $A165, DataRegularSeason20242025!$E$3:$E$1315, G$1)</f>
        <v>35</v>
      </c>
      <c r="H165" s="2">
        <f>SUMIFS(DataRegularSeason20242025!$AA$3:$AA$1315,DataRegularSeason20242025!$B$3:$B$1315, "&lt;=" &amp; $A165, DataRegularSeason20242025!$D$3:$D$1315, H$1)+SUMIFS(DataRegularSeason20242025!$AB$3:$AB$1315,DataRegularSeason20242025!$B$3:$B$1315, "&lt;=" &amp; $A165, DataRegularSeason20242025!$E$3:$E$1315, H$1)</f>
        <v>22</v>
      </c>
      <c r="I165" s="2">
        <f>SUMIFS(DataRegularSeason20242025!$AA$3:$AA$1315,DataRegularSeason20242025!$B$3:$B$1315, "&lt;=" &amp; $A165, DataRegularSeason20242025!$D$3:$D$1315, I$1)+SUMIFS(DataRegularSeason20242025!$AB$3:$AB$1315,DataRegularSeason20242025!$B$3:$B$1315, "&lt;=" &amp; $A165, DataRegularSeason20242025!$E$3:$E$1315, I$1)</f>
        <v>36</v>
      </c>
      <c r="J165" s="2">
        <f>SUMIFS(DataRegularSeason20242025!$AA$3:$AA$1315,DataRegularSeason20242025!$B$3:$B$1315, "&lt;=" &amp; $A165, DataRegularSeason20242025!$D$3:$D$1315, J$1)+SUMIFS(DataRegularSeason20242025!$AB$3:$AB$1315,DataRegularSeason20242025!$B$3:$B$1315, "&lt;=" &amp; $A165, DataRegularSeason20242025!$E$3:$E$1315, J$1)</f>
        <v>38</v>
      </c>
      <c r="K165" s="2">
        <f>SUMIFS(DataRegularSeason20242025!$AA$3:$AA$1315,DataRegularSeason20242025!$B$3:$B$1315, "&lt;=" &amp; $A165, DataRegularSeason20242025!$D$3:$D$1315, K$1)+SUMIFS(DataRegularSeason20242025!$AB$3:$AB$1315,DataRegularSeason20242025!$B$3:$B$1315, "&lt;=" &amp; $A165, DataRegularSeason20242025!$E$3:$E$1315, K$1)</f>
        <v>28</v>
      </c>
      <c r="L165" s="2">
        <f>SUMIFS(DataRegularSeason20242025!$AA$3:$AA$1315,DataRegularSeason20242025!$B$3:$B$1315, "&lt;=" &amp; $A165, DataRegularSeason20242025!$D$3:$D$1315, L$1)+SUMIFS(DataRegularSeason20242025!$AB$3:$AB$1315,DataRegularSeason20242025!$B$3:$B$1315, "&lt;=" &amp; $A165, DataRegularSeason20242025!$E$3:$E$1315, L$1)</f>
        <v>38</v>
      </c>
      <c r="M165" s="2">
        <f>SUMIFS(DataRegularSeason20242025!$AA$3:$AA$1315,DataRegularSeason20242025!$B$3:$B$1315, "&lt;=" &amp; $A165, DataRegularSeason20242025!$D$3:$D$1315, M$1)+SUMIFS(DataRegularSeason20242025!$AB$3:$AB$1315,DataRegularSeason20242025!$B$3:$B$1315, "&lt;=" &amp; $A165, DataRegularSeason20242025!$E$3:$E$1315, M$1)</f>
        <v>40</v>
      </c>
      <c r="N165" s="2">
        <f>SUMIFS(DataRegularSeason20242025!$AA$3:$AA$1315,DataRegularSeason20242025!$B$3:$B$1315, "&lt;=" &amp; $A165, DataRegularSeason20242025!$D$3:$D$1315, N$1)+SUMIFS(DataRegularSeason20242025!$AB$3:$AB$1315,DataRegularSeason20242025!$B$3:$B$1315, "&lt;=" &amp; $A165, DataRegularSeason20242025!$E$3:$E$1315, N$1)</f>
        <v>40</v>
      </c>
      <c r="O165" s="2">
        <f>SUMIFS(DataRegularSeason20242025!$AA$3:$AA$1315,DataRegularSeason20242025!$B$3:$B$1315, "&lt;=" &amp; $A165, DataRegularSeason20242025!$D$3:$D$1315, O$1)+SUMIFS(DataRegularSeason20242025!$AB$3:$AB$1315,DataRegularSeason20242025!$B$3:$B$1315, "&lt;=" &amp; $A165, DataRegularSeason20242025!$E$3:$E$1315, O$1)</f>
        <v>44</v>
      </c>
      <c r="P165" s="2">
        <f>SUMIFS(DataRegularSeason20242025!$AA$3:$AA$1315,DataRegularSeason20242025!$B$3:$B$1315, "&lt;=" &amp; $A165, DataRegularSeason20242025!$D$3:$D$1315, P$1)+SUMIFS(DataRegularSeason20242025!$AB$3:$AB$1315,DataRegularSeason20242025!$B$3:$B$1315, "&lt;=" &amp; $A165, DataRegularSeason20242025!$E$3:$E$1315, P$1)</f>
        <v>27</v>
      </c>
      <c r="Q165" s="2">
        <f>SUMIFS(DataRegularSeason20242025!$AA$3:$AA$1315,DataRegularSeason20242025!$B$3:$B$1315, "&lt;=" &amp; $A165, DataRegularSeason20242025!$D$3:$D$1315, Q$1)+SUMIFS(DataRegularSeason20242025!$AB$3:$AB$1315,DataRegularSeason20242025!$B$3:$B$1315, "&lt;=" &amp; $A165, DataRegularSeason20242025!$E$3:$E$1315, Q$1)</f>
        <v>45</v>
      </c>
      <c r="R165" s="2">
        <f>SUMIFS(DataRegularSeason20242025!$AA$3:$AA$1315,DataRegularSeason20242025!$B$3:$B$1315, "&lt;=" &amp; $A165, DataRegularSeason20242025!$D$3:$D$1315, R$1)+SUMIFS(DataRegularSeason20242025!$AB$3:$AB$1315,DataRegularSeason20242025!$B$3:$B$1315, "&lt;=" &amp; $A165, DataRegularSeason20242025!$E$3:$E$1315, R$1)</f>
        <v>22</v>
      </c>
      <c r="S165" s="2">
        <f>SUMIFS(DataRegularSeason20242025!$AA$3:$AA$1315,DataRegularSeason20242025!$B$3:$B$1315, "&lt;=" &amp; $A165, DataRegularSeason20242025!$D$3:$D$1315, S$1)+SUMIFS(DataRegularSeason20242025!$AB$3:$AB$1315,DataRegularSeason20242025!$B$3:$B$1315, "&lt;=" &amp; $A165, DataRegularSeason20242025!$E$3:$E$1315, S$1)</f>
        <v>31</v>
      </c>
      <c r="T165" s="2">
        <f>SUMIFS(DataRegularSeason20242025!$AA$3:$AA$1315,DataRegularSeason20242025!$B$3:$B$1315, "&lt;=" &amp; $A165, DataRegularSeason20242025!$D$3:$D$1315, T$1)+SUMIFS(DataRegularSeason20242025!$AB$3:$AB$1315,DataRegularSeason20242025!$B$3:$B$1315, "&lt;=" &amp; $A165, DataRegularSeason20242025!$E$3:$E$1315, T$1)</f>
        <v>31</v>
      </c>
      <c r="U165" s="2">
        <f>SUMIFS(DataRegularSeason20242025!$AA$3:$AA$1315,DataRegularSeason20242025!$B$3:$B$1315, "&lt;=" &amp; $A165, DataRegularSeason20242025!$D$3:$D$1315, U$1)+SUMIFS(DataRegularSeason20242025!$AB$3:$AB$1315,DataRegularSeason20242025!$B$3:$B$1315, "&lt;=" &amp; $A165, DataRegularSeason20242025!$E$3:$E$1315, U$1)</f>
        <v>34</v>
      </c>
      <c r="V165" s="2">
        <f>SUMIFS(DataRegularSeason20242025!$AA$3:$AA$1315,DataRegularSeason20242025!$B$3:$B$1315, "&lt;=" &amp; $A165, DataRegularSeason20242025!$D$3:$D$1315, V$1)+SUMIFS(DataRegularSeason20242025!$AB$3:$AB$1315,DataRegularSeason20242025!$B$3:$B$1315, "&lt;=" &amp; $A165, DataRegularSeason20242025!$E$3:$E$1315, V$1)</f>
        <v>32</v>
      </c>
      <c r="W165" s="2">
        <f>SUMIFS(DataRegularSeason20242025!$AA$3:$AA$1315,DataRegularSeason20242025!$B$3:$B$1315, "&lt;=" &amp; $A165, DataRegularSeason20242025!$D$3:$D$1315, W$1)+SUMIFS(DataRegularSeason20242025!$AB$3:$AB$1315,DataRegularSeason20242025!$B$3:$B$1315, "&lt;=" &amp; $A165, DataRegularSeason20242025!$E$3:$E$1315, W$1)</f>
        <v>33</v>
      </c>
      <c r="X165" s="2">
        <f>SUMIFS(DataRegularSeason20242025!$AA$3:$AA$1315,DataRegularSeason20242025!$B$3:$B$1315, "&lt;=" &amp; $A165, DataRegularSeason20242025!$D$3:$D$1315, X$1)+SUMIFS(DataRegularSeason20242025!$AB$3:$AB$1315,DataRegularSeason20242025!$B$3:$B$1315, "&lt;=" &amp; $A165, DataRegularSeason20242025!$E$3:$E$1315, X$1)</f>
        <v>32</v>
      </c>
      <c r="Y165" s="2">
        <f>SUMIFS(DataRegularSeason20242025!$AA$3:$AA$1315,DataRegularSeason20242025!$B$3:$B$1315, "&lt;=" &amp; $A165, DataRegularSeason20242025!$D$3:$D$1315, Y$1)+SUMIFS(DataRegularSeason20242025!$AB$3:$AB$1315,DataRegularSeason20242025!$B$3:$B$1315, "&lt;=" &amp; $A165, DataRegularSeason20242025!$E$3:$E$1315, Y$1)</f>
        <v>27</v>
      </c>
      <c r="Z165" s="2">
        <f>SUMIFS(DataRegularSeason20242025!$AA$3:$AA$1315,DataRegularSeason20242025!$B$3:$B$1315, "&lt;=" &amp; $A165, DataRegularSeason20242025!$D$3:$D$1315, Z$1)+SUMIFS(DataRegularSeason20242025!$AB$3:$AB$1315,DataRegularSeason20242025!$B$3:$B$1315, "&lt;=" &amp; $A165, DataRegularSeason20242025!$E$3:$E$1315, Z$1)</f>
        <v>33</v>
      </c>
      <c r="AA165" s="2">
        <f>SUMIFS(DataRegularSeason20242025!$AA$3:$AA$1315,DataRegularSeason20242025!$B$3:$B$1315, "&lt;=" &amp; $A165, DataRegularSeason20242025!$D$3:$D$1315, AA$1)+SUMIFS(DataRegularSeason20242025!$AB$3:$AB$1315,DataRegularSeason20242025!$B$3:$B$1315, "&lt;=" &amp; $A165, DataRegularSeason20242025!$E$3:$E$1315, AA$1)</f>
        <v>36</v>
      </c>
      <c r="AB165" s="2">
        <f>SUMIFS(DataRegularSeason20242025!$AA$3:$AA$1315,DataRegularSeason20242025!$B$3:$B$1315, "&lt;=" &amp; $A165, DataRegularSeason20242025!$D$3:$D$1315, AB$1)+SUMIFS(DataRegularSeason20242025!$AB$3:$AB$1315,DataRegularSeason20242025!$B$3:$B$1315, "&lt;=" &amp; $A165, DataRegularSeason20242025!$E$3:$E$1315, AB$1)</f>
        <v>40</v>
      </c>
      <c r="AC165" s="2">
        <f>SUMIFS(DataRegularSeason20242025!$AA$3:$AA$1315,DataRegularSeason20242025!$B$3:$B$1315, "&lt;=" &amp; $A165, DataRegularSeason20242025!$D$3:$D$1315, AC$1)+SUMIFS(DataRegularSeason20242025!$AB$3:$AB$1315,DataRegularSeason20242025!$B$3:$B$1315, "&lt;=" &amp; $A165, DataRegularSeason20242025!$E$3:$E$1315, AC$1)</f>
        <v>33</v>
      </c>
      <c r="AD165" s="2">
        <f>SUMIFS(DataRegularSeason20242025!$AA$3:$AA$1315,DataRegularSeason20242025!$B$3:$B$1315, "&lt;=" &amp; $A165, DataRegularSeason20242025!$D$3:$D$1315, AD$1)+SUMIFS(DataRegularSeason20242025!$AB$3:$AB$1315,DataRegularSeason20242025!$B$3:$B$1315, "&lt;=" &amp; $A165, DataRegularSeason20242025!$E$3:$E$1315, AD$1)</f>
        <v>37</v>
      </c>
      <c r="AE165" s="2">
        <f>SUMIFS(DataRegularSeason20242025!$AA$3:$AA$1315,DataRegularSeason20242025!$B$3:$B$1315, "&lt;=" &amp; $A165, DataRegularSeason20242025!$D$3:$D$1315, AE$1)+SUMIFS(DataRegularSeason20242025!$AB$3:$AB$1315,DataRegularSeason20242025!$B$3:$B$1315, "&lt;=" &amp; $A165, DataRegularSeason20242025!$E$3:$E$1315, AE$1)</f>
        <v>43</v>
      </c>
      <c r="AF165" s="2">
        <f>SUMIFS(DataRegularSeason20242025!$AA$3:$AA$1315,DataRegularSeason20242025!$B$3:$B$1315, "&lt;=" &amp; $A165, DataRegularSeason20242025!$D$3:$D$1315, AF$1)+SUMIFS(DataRegularSeason20242025!$AB$3:$AB$1315,DataRegularSeason20242025!$B$3:$B$1315, "&lt;=" &amp; $A165, DataRegularSeason20242025!$E$3:$E$1315, AF$1)</f>
        <v>45</v>
      </c>
      <c r="AG165" s="2">
        <f>SUMIFS(DataRegularSeason20242025!$AA$3:$AA$1315,DataRegularSeason20242025!$B$3:$B$1315, "&lt;=" &amp; $A165, DataRegularSeason20242025!$D$3:$D$1315, AG$1)+SUMIFS(DataRegularSeason20242025!$AB$3:$AB$1315,DataRegularSeason20242025!$B$3:$B$1315, "&lt;=" &amp; $A165, DataRegularSeason20242025!$E$3:$E$1315, AG$1)</f>
        <v>44</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26</v>
      </c>
      <c r="C166" s="2">
        <f>SUMIFS(DataRegularSeason20242025!$AA$3:$AA$1315,DataRegularSeason20242025!$B$3:$B$1315, "&lt;=" &amp; $A166, DataRegularSeason20242025!$D$3:$D$1315, C$1)+SUMIFS(DataRegularSeason20242025!$AB$3:$AB$1315,DataRegularSeason20242025!$B$3:$B$1315, "&lt;=" &amp; $A166, DataRegularSeason20242025!$E$3:$E$1315, C$1)</f>
        <v>35</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41</v>
      </c>
      <c r="F166" s="2">
        <f>SUMIFS(DataRegularSeason20242025!$AA$3:$AA$1315,DataRegularSeason20242025!$B$3:$B$1315, "&lt;=" &amp; $A166, DataRegularSeason20242025!$D$3:$D$1315, F$1)+SUMIFS(DataRegularSeason20242025!$AB$3:$AB$1315,DataRegularSeason20242025!$B$3:$B$1315, "&lt;=" &amp; $A166, DataRegularSeason20242025!$E$3:$E$1315, F$1)</f>
        <v>29</v>
      </c>
      <c r="G166" s="2">
        <f>SUMIFS(DataRegularSeason20242025!$AA$3:$AA$1315,DataRegularSeason20242025!$B$3:$B$1315, "&lt;=" &amp; $A166, DataRegularSeason20242025!$D$3:$D$1315, G$1)+SUMIFS(DataRegularSeason20242025!$AB$3:$AB$1315,DataRegularSeason20242025!$B$3:$B$1315, "&lt;=" &amp; $A166, DataRegularSeason20242025!$E$3:$E$1315, G$1)</f>
        <v>35</v>
      </c>
      <c r="H166" s="2">
        <f>SUMIFS(DataRegularSeason20242025!$AA$3:$AA$1315,DataRegularSeason20242025!$B$3:$B$1315, "&lt;=" &amp; $A166, DataRegularSeason20242025!$D$3:$D$1315, H$1)+SUMIFS(DataRegularSeason20242025!$AB$3:$AB$1315,DataRegularSeason20242025!$B$3:$B$1315, "&lt;=" &amp; $A166, DataRegularSeason20242025!$E$3:$E$1315, H$1)</f>
        <v>22</v>
      </c>
      <c r="I166" s="2">
        <f>SUMIFS(DataRegularSeason20242025!$AA$3:$AA$1315,DataRegularSeason20242025!$B$3:$B$1315, "&lt;=" &amp; $A166, DataRegularSeason20242025!$D$3:$D$1315, I$1)+SUMIFS(DataRegularSeason20242025!$AB$3:$AB$1315,DataRegularSeason20242025!$B$3:$B$1315, "&lt;=" &amp; $A166, DataRegularSeason20242025!$E$3:$E$1315, I$1)</f>
        <v>36</v>
      </c>
      <c r="J166" s="2">
        <f>SUMIFS(DataRegularSeason20242025!$AA$3:$AA$1315,DataRegularSeason20242025!$B$3:$B$1315, "&lt;=" &amp; $A166, DataRegularSeason20242025!$D$3:$D$1315, J$1)+SUMIFS(DataRegularSeason20242025!$AB$3:$AB$1315,DataRegularSeason20242025!$B$3:$B$1315, "&lt;=" &amp; $A166, DataRegularSeason20242025!$E$3:$E$1315, J$1)</f>
        <v>38</v>
      </c>
      <c r="K166" s="2">
        <f>SUMIFS(DataRegularSeason20242025!$AA$3:$AA$1315,DataRegularSeason20242025!$B$3:$B$1315, "&lt;=" &amp; $A166, DataRegularSeason20242025!$D$3:$D$1315, K$1)+SUMIFS(DataRegularSeason20242025!$AB$3:$AB$1315,DataRegularSeason20242025!$B$3:$B$1315, "&lt;=" &amp; $A166, DataRegularSeason20242025!$E$3:$E$1315, K$1)</f>
        <v>28</v>
      </c>
      <c r="L166" s="2">
        <f>SUMIFS(DataRegularSeason20242025!$AA$3:$AA$1315,DataRegularSeason20242025!$B$3:$B$1315, "&lt;=" &amp; $A166, DataRegularSeason20242025!$D$3:$D$1315, L$1)+SUMIFS(DataRegularSeason20242025!$AB$3:$AB$1315,DataRegularSeason20242025!$B$3:$B$1315, "&lt;=" &amp; $A166, DataRegularSeason20242025!$E$3:$E$1315, L$1)</f>
        <v>38</v>
      </c>
      <c r="M166" s="2">
        <f>SUMIFS(DataRegularSeason20242025!$AA$3:$AA$1315,DataRegularSeason20242025!$B$3:$B$1315, "&lt;=" &amp; $A166, DataRegularSeason20242025!$D$3:$D$1315, M$1)+SUMIFS(DataRegularSeason20242025!$AB$3:$AB$1315,DataRegularSeason20242025!$B$3:$B$1315, "&lt;=" &amp; $A166, DataRegularSeason20242025!$E$3:$E$1315, M$1)</f>
        <v>40</v>
      </c>
      <c r="N166" s="2">
        <f>SUMIFS(DataRegularSeason20242025!$AA$3:$AA$1315,DataRegularSeason20242025!$B$3:$B$1315, "&lt;=" &amp; $A166, DataRegularSeason20242025!$D$3:$D$1315, N$1)+SUMIFS(DataRegularSeason20242025!$AB$3:$AB$1315,DataRegularSeason20242025!$B$3:$B$1315, "&lt;=" &amp; $A166, DataRegularSeason20242025!$E$3:$E$1315, N$1)</f>
        <v>40</v>
      </c>
      <c r="O166" s="2">
        <f>SUMIFS(DataRegularSeason20242025!$AA$3:$AA$1315,DataRegularSeason20242025!$B$3:$B$1315, "&lt;=" &amp; $A166, DataRegularSeason20242025!$D$3:$D$1315, O$1)+SUMIFS(DataRegularSeason20242025!$AB$3:$AB$1315,DataRegularSeason20242025!$B$3:$B$1315, "&lt;=" &amp; $A166, DataRegularSeason20242025!$E$3:$E$1315, O$1)</f>
        <v>44</v>
      </c>
      <c r="P166" s="2">
        <f>SUMIFS(DataRegularSeason20242025!$AA$3:$AA$1315,DataRegularSeason20242025!$B$3:$B$1315, "&lt;=" &amp; $A166, DataRegularSeason20242025!$D$3:$D$1315, P$1)+SUMIFS(DataRegularSeason20242025!$AB$3:$AB$1315,DataRegularSeason20242025!$B$3:$B$1315, "&lt;=" &amp; $A166, DataRegularSeason20242025!$E$3:$E$1315, P$1)</f>
        <v>27</v>
      </c>
      <c r="Q166" s="2">
        <f>SUMIFS(DataRegularSeason20242025!$AA$3:$AA$1315,DataRegularSeason20242025!$B$3:$B$1315, "&lt;=" &amp; $A166, DataRegularSeason20242025!$D$3:$D$1315, Q$1)+SUMIFS(DataRegularSeason20242025!$AB$3:$AB$1315,DataRegularSeason20242025!$B$3:$B$1315, "&lt;=" &amp; $A166, DataRegularSeason20242025!$E$3:$E$1315, Q$1)</f>
        <v>45</v>
      </c>
      <c r="R166" s="2">
        <f>SUMIFS(DataRegularSeason20242025!$AA$3:$AA$1315,DataRegularSeason20242025!$B$3:$B$1315, "&lt;=" &amp; $A166, DataRegularSeason20242025!$D$3:$D$1315, R$1)+SUMIFS(DataRegularSeason20242025!$AB$3:$AB$1315,DataRegularSeason20242025!$B$3:$B$1315, "&lt;=" &amp; $A166, DataRegularSeason20242025!$E$3:$E$1315, R$1)</f>
        <v>22</v>
      </c>
      <c r="S166" s="2">
        <f>SUMIFS(DataRegularSeason20242025!$AA$3:$AA$1315,DataRegularSeason20242025!$B$3:$B$1315, "&lt;=" &amp; $A166, DataRegularSeason20242025!$D$3:$D$1315, S$1)+SUMIFS(DataRegularSeason20242025!$AB$3:$AB$1315,DataRegularSeason20242025!$B$3:$B$1315, "&lt;=" &amp; $A166, DataRegularSeason20242025!$E$3:$E$1315, S$1)</f>
        <v>31</v>
      </c>
      <c r="T166" s="2">
        <f>SUMIFS(DataRegularSeason20242025!$AA$3:$AA$1315,DataRegularSeason20242025!$B$3:$B$1315, "&lt;=" &amp; $A166, DataRegularSeason20242025!$D$3:$D$1315, T$1)+SUMIFS(DataRegularSeason20242025!$AB$3:$AB$1315,DataRegularSeason20242025!$B$3:$B$1315, "&lt;=" &amp; $A166, DataRegularSeason20242025!$E$3:$E$1315, T$1)</f>
        <v>31</v>
      </c>
      <c r="U166" s="2">
        <f>SUMIFS(DataRegularSeason20242025!$AA$3:$AA$1315,DataRegularSeason20242025!$B$3:$B$1315, "&lt;=" &amp; $A166, DataRegularSeason20242025!$D$3:$D$1315, U$1)+SUMIFS(DataRegularSeason20242025!$AB$3:$AB$1315,DataRegularSeason20242025!$B$3:$B$1315, "&lt;=" &amp; $A166, DataRegularSeason20242025!$E$3:$E$1315, U$1)</f>
        <v>34</v>
      </c>
      <c r="V166" s="2">
        <f>SUMIFS(DataRegularSeason20242025!$AA$3:$AA$1315,DataRegularSeason20242025!$B$3:$B$1315, "&lt;=" &amp; $A166, DataRegularSeason20242025!$D$3:$D$1315, V$1)+SUMIFS(DataRegularSeason20242025!$AB$3:$AB$1315,DataRegularSeason20242025!$B$3:$B$1315, "&lt;=" &amp; $A166, DataRegularSeason20242025!$E$3:$E$1315, V$1)</f>
        <v>32</v>
      </c>
      <c r="W166" s="2">
        <f>SUMIFS(DataRegularSeason20242025!$AA$3:$AA$1315,DataRegularSeason20242025!$B$3:$B$1315, "&lt;=" &amp; $A166, DataRegularSeason20242025!$D$3:$D$1315, W$1)+SUMIFS(DataRegularSeason20242025!$AB$3:$AB$1315,DataRegularSeason20242025!$B$3:$B$1315, "&lt;=" &amp; $A166, DataRegularSeason20242025!$E$3:$E$1315, W$1)</f>
        <v>33</v>
      </c>
      <c r="X166" s="2">
        <f>SUMIFS(DataRegularSeason20242025!$AA$3:$AA$1315,DataRegularSeason20242025!$B$3:$B$1315, "&lt;=" &amp; $A166, DataRegularSeason20242025!$D$3:$D$1315, X$1)+SUMIFS(DataRegularSeason20242025!$AB$3:$AB$1315,DataRegularSeason20242025!$B$3:$B$1315, "&lt;=" &amp; $A166, DataRegularSeason20242025!$E$3:$E$1315, X$1)</f>
        <v>32</v>
      </c>
      <c r="Y166" s="2">
        <f>SUMIFS(DataRegularSeason20242025!$AA$3:$AA$1315,DataRegularSeason20242025!$B$3:$B$1315, "&lt;=" &amp; $A166, DataRegularSeason20242025!$D$3:$D$1315, Y$1)+SUMIFS(DataRegularSeason20242025!$AB$3:$AB$1315,DataRegularSeason20242025!$B$3:$B$1315, "&lt;=" &amp; $A166, DataRegularSeason20242025!$E$3:$E$1315, Y$1)</f>
        <v>27</v>
      </c>
      <c r="Z166" s="2">
        <f>SUMIFS(DataRegularSeason20242025!$AA$3:$AA$1315,DataRegularSeason20242025!$B$3:$B$1315, "&lt;=" &amp; $A166, DataRegularSeason20242025!$D$3:$D$1315, Z$1)+SUMIFS(DataRegularSeason20242025!$AB$3:$AB$1315,DataRegularSeason20242025!$B$3:$B$1315, "&lt;=" &amp; $A166, DataRegularSeason20242025!$E$3:$E$1315, Z$1)</f>
        <v>33</v>
      </c>
      <c r="AA166" s="2">
        <f>SUMIFS(DataRegularSeason20242025!$AA$3:$AA$1315,DataRegularSeason20242025!$B$3:$B$1315, "&lt;=" &amp; $A166, DataRegularSeason20242025!$D$3:$D$1315, AA$1)+SUMIFS(DataRegularSeason20242025!$AB$3:$AB$1315,DataRegularSeason20242025!$B$3:$B$1315, "&lt;=" &amp; $A166, DataRegularSeason20242025!$E$3:$E$1315, AA$1)</f>
        <v>36</v>
      </c>
      <c r="AB166" s="2">
        <f>SUMIFS(DataRegularSeason20242025!$AA$3:$AA$1315,DataRegularSeason20242025!$B$3:$B$1315, "&lt;=" &amp; $A166, DataRegularSeason20242025!$D$3:$D$1315, AB$1)+SUMIFS(DataRegularSeason20242025!$AB$3:$AB$1315,DataRegularSeason20242025!$B$3:$B$1315, "&lt;=" &amp; $A166, DataRegularSeason20242025!$E$3:$E$1315, AB$1)</f>
        <v>40</v>
      </c>
      <c r="AC166" s="2">
        <f>SUMIFS(DataRegularSeason20242025!$AA$3:$AA$1315,DataRegularSeason20242025!$B$3:$B$1315, "&lt;=" &amp; $A166, DataRegularSeason20242025!$D$3:$D$1315, AC$1)+SUMIFS(DataRegularSeason20242025!$AB$3:$AB$1315,DataRegularSeason20242025!$B$3:$B$1315, "&lt;=" &amp; $A166, DataRegularSeason20242025!$E$3:$E$1315, AC$1)</f>
        <v>33</v>
      </c>
      <c r="AD166" s="2">
        <f>SUMIFS(DataRegularSeason20242025!$AA$3:$AA$1315,DataRegularSeason20242025!$B$3:$B$1315, "&lt;=" &amp; $A166, DataRegularSeason20242025!$D$3:$D$1315, AD$1)+SUMIFS(DataRegularSeason20242025!$AB$3:$AB$1315,DataRegularSeason20242025!$B$3:$B$1315, "&lt;=" &amp; $A166, DataRegularSeason20242025!$E$3:$E$1315, AD$1)</f>
        <v>37</v>
      </c>
      <c r="AE166" s="2">
        <f>SUMIFS(DataRegularSeason20242025!$AA$3:$AA$1315,DataRegularSeason20242025!$B$3:$B$1315, "&lt;=" &amp; $A166, DataRegularSeason20242025!$D$3:$D$1315, AE$1)+SUMIFS(DataRegularSeason20242025!$AB$3:$AB$1315,DataRegularSeason20242025!$B$3:$B$1315, "&lt;=" &amp; $A166, DataRegularSeason20242025!$E$3:$E$1315, AE$1)</f>
        <v>43</v>
      </c>
      <c r="AF166" s="2">
        <f>SUMIFS(DataRegularSeason20242025!$AA$3:$AA$1315,DataRegularSeason20242025!$B$3:$B$1315, "&lt;=" &amp; $A166, DataRegularSeason20242025!$D$3:$D$1315, AF$1)+SUMIFS(DataRegularSeason20242025!$AB$3:$AB$1315,DataRegularSeason20242025!$B$3:$B$1315, "&lt;=" &amp; $A166, DataRegularSeason20242025!$E$3:$E$1315, AF$1)</f>
        <v>45</v>
      </c>
      <c r="AG166" s="2">
        <f>SUMIFS(DataRegularSeason20242025!$AA$3:$AA$1315,DataRegularSeason20242025!$B$3:$B$1315, "&lt;=" &amp; $A166, DataRegularSeason20242025!$D$3:$D$1315, AG$1)+SUMIFS(DataRegularSeason20242025!$AB$3:$AB$1315,DataRegularSeason20242025!$B$3:$B$1315, "&lt;=" &amp; $A166, DataRegularSeason20242025!$E$3:$E$1315, AG$1)</f>
        <v>44</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26</v>
      </c>
      <c r="C167" s="2">
        <f>SUMIFS(DataRegularSeason20242025!$AA$3:$AA$1315,DataRegularSeason20242025!$B$3:$B$1315, "&lt;=" &amp; $A167, DataRegularSeason20242025!$D$3:$D$1315, C$1)+SUMIFS(DataRegularSeason20242025!$AB$3:$AB$1315,DataRegularSeason20242025!$B$3:$B$1315, "&lt;=" &amp; $A167, DataRegularSeason20242025!$E$3:$E$1315, C$1)</f>
        <v>35</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41</v>
      </c>
      <c r="F167" s="2">
        <f>SUMIFS(DataRegularSeason20242025!$AA$3:$AA$1315,DataRegularSeason20242025!$B$3:$B$1315, "&lt;=" &amp; $A167, DataRegularSeason20242025!$D$3:$D$1315, F$1)+SUMIFS(DataRegularSeason20242025!$AB$3:$AB$1315,DataRegularSeason20242025!$B$3:$B$1315, "&lt;=" &amp; $A167, DataRegularSeason20242025!$E$3:$E$1315, F$1)</f>
        <v>29</v>
      </c>
      <c r="G167" s="2">
        <f>SUMIFS(DataRegularSeason20242025!$AA$3:$AA$1315,DataRegularSeason20242025!$B$3:$B$1315, "&lt;=" &amp; $A167, DataRegularSeason20242025!$D$3:$D$1315, G$1)+SUMIFS(DataRegularSeason20242025!$AB$3:$AB$1315,DataRegularSeason20242025!$B$3:$B$1315, "&lt;=" &amp; $A167, DataRegularSeason20242025!$E$3:$E$1315, G$1)</f>
        <v>35</v>
      </c>
      <c r="H167" s="2">
        <f>SUMIFS(DataRegularSeason20242025!$AA$3:$AA$1315,DataRegularSeason20242025!$B$3:$B$1315, "&lt;=" &amp; $A167, DataRegularSeason20242025!$D$3:$D$1315, H$1)+SUMIFS(DataRegularSeason20242025!$AB$3:$AB$1315,DataRegularSeason20242025!$B$3:$B$1315, "&lt;=" &amp; $A167, DataRegularSeason20242025!$E$3:$E$1315, H$1)</f>
        <v>22</v>
      </c>
      <c r="I167" s="2">
        <f>SUMIFS(DataRegularSeason20242025!$AA$3:$AA$1315,DataRegularSeason20242025!$B$3:$B$1315, "&lt;=" &amp; $A167, DataRegularSeason20242025!$D$3:$D$1315, I$1)+SUMIFS(DataRegularSeason20242025!$AB$3:$AB$1315,DataRegularSeason20242025!$B$3:$B$1315, "&lt;=" &amp; $A167, DataRegularSeason20242025!$E$3:$E$1315, I$1)</f>
        <v>36</v>
      </c>
      <c r="J167" s="2">
        <f>SUMIFS(DataRegularSeason20242025!$AA$3:$AA$1315,DataRegularSeason20242025!$B$3:$B$1315, "&lt;=" &amp; $A167, DataRegularSeason20242025!$D$3:$D$1315, J$1)+SUMIFS(DataRegularSeason20242025!$AB$3:$AB$1315,DataRegularSeason20242025!$B$3:$B$1315, "&lt;=" &amp; $A167, DataRegularSeason20242025!$E$3:$E$1315, J$1)</f>
        <v>38</v>
      </c>
      <c r="K167" s="2">
        <f>SUMIFS(DataRegularSeason20242025!$AA$3:$AA$1315,DataRegularSeason20242025!$B$3:$B$1315, "&lt;=" &amp; $A167, DataRegularSeason20242025!$D$3:$D$1315, K$1)+SUMIFS(DataRegularSeason20242025!$AB$3:$AB$1315,DataRegularSeason20242025!$B$3:$B$1315, "&lt;=" &amp; $A167, DataRegularSeason20242025!$E$3:$E$1315, K$1)</f>
        <v>28</v>
      </c>
      <c r="L167" s="2">
        <f>SUMIFS(DataRegularSeason20242025!$AA$3:$AA$1315,DataRegularSeason20242025!$B$3:$B$1315, "&lt;=" &amp; $A167, DataRegularSeason20242025!$D$3:$D$1315, L$1)+SUMIFS(DataRegularSeason20242025!$AB$3:$AB$1315,DataRegularSeason20242025!$B$3:$B$1315, "&lt;=" &amp; $A167, DataRegularSeason20242025!$E$3:$E$1315, L$1)</f>
        <v>38</v>
      </c>
      <c r="M167" s="2">
        <f>SUMIFS(DataRegularSeason20242025!$AA$3:$AA$1315,DataRegularSeason20242025!$B$3:$B$1315, "&lt;=" &amp; $A167, DataRegularSeason20242025!$D$3:$D$1315, M$1)+SUMIFS(DataRegularSeason20242025!$AB$3:$AB$1315,DataRegularSeason20242025!$B$3:$B$1315, "&lt;=" &amp; $A167, DataRegularSeason20242025!$E$3:$E$1315, M$1)</f>
        <v>40</v>
      </c>
      <c r="N167" s="2">
        <f>SUMIFS(DataRegularSeason20242025!$AA$3:$AA$1315,DataRegularSeason20242025!$B$3:$B$1315, "&lt;=" &amp; $A167, DataRegularSeason20242025!$D$3:$D$1315, N$1)+SUMIFS(DataRegularSeason20242025!$AB$3:$AB$1315,DataRegularSeason20242025!$B$3:$B$1315, "&lt;=" &amp; $A167, DataRegularSeason20242025!$E$3:$E$1315, N$1)</f>
        <v>40</v>
      </c>
      <c r="O167" s="2">
        <f>SUMIFS(DataRegularSeason20242025!$AA$3:$AA$1315,DataRegularSeason20242025!$B$3:$B$1315, "&lt;=" &amp; $A167, DataRegularSeason20242025!$D$3:$D$1315, O$1)+SUMIFS(DataRegularSeason20242025!$AB$3:$AB$1315,DataRegularSeason20242025!$B$3:$B$1315, "&lt;=" &amp; $A167, DataRegularSeason20242025!$E$3:$E$1315, O$1)</f>
        <v>44</v>
      </c>
      <c r="P167" s="2">
        <f>SUMIFS(DataRegularSeason20242025!$AA$3:$AA$1315,DataRegularSeason20242025!$B$3:$B$1315, "&lt;=" &amp; $A167, DataRegularSeason20242025!$D$3:$D$1315, P$1)+SUMIFS(DataRegularSeason20242025!$AB$3:$AB$1315,DataRegularSeason20242025!$B$3:$B$1315, "&lt;=" &amp; $A167, DataRegularSeason20242025!$E$3:$E$1315, P$1)</f>
        <v>27</v>
      </c>
      <c r="Q167" s="2">
        <f>SUMIFS(DataRegularSeason20242025!$AA$3:$AA$1315,DataRegularSeason20242025!$B$3:$B$1315, "&lt;=" &amp; $A167, DataRegularSeason20242025!$D$3:$D$1315, Q$1)+SUMIFS(DataRegularSeason20242025!$AB$3:$AB$1315,DataRegularSeason20242025!$B$3:$B$1315, "&lt;=" &amp; $A167, DataRegularSeason20242025!$E$3:$E$1315, Q$1)</f>
        <v>45</v>
      </c>
      <c r="R167" s="2">
        <f>SUMIFS(DataRegularSeason20242025!$AA$3:$AA$1315,DataRegularSeason20242025!$B$3:$B$1315, "&lt;=" &amp; $A167, DataRegularSeason20242025!$D$3:$D$1315, R$1)+SUMIFS(DataRegularSeason20242025!$AB$3:$AB$1315,DataRegularSeason20242025!$B$3:$B$1315, "&lt;=" &amp; $A167, DataRegularSeason20242025!$E$3:$E$1315, R$1)</f>
        <v>22</v>
      </c>
      <c r="S167" s="2">
        <f>SUMIFS(DataRegularSeason20242025!$AA$3:$AA$1315,DataRegularSeason20242025!$B$3:$B$1315, "&lt;=" &amp; $A167, DataRegularSeason20242025!$D$3:$D$1315, S$1)+SUMIFS(DataRegularSeason20242025!$AB$3:$AB$1315,DataRegularSeason20242025!$B$3:$B$1315, "&lt;=" &amp; $A167, DataRegularSeason20242025!$E$3:$E$1315, S$1)</f>
        <v>31</v>
      </c>
      <c r="T167" s="2">
        <f>SUMIFS(DataRegularSeason20242025!$AA$3:$AA$1315,DataRegularSeason20242025!$B$3:$B$1315, "&lt;=" &amp; $A167, DataRegularSeason20242025!$D$3:$D$1315, T$1)+SUMIFS(DataRegularSeason20242025!$AB$3:$AB$1315,DataRegularSeason20242025!$B$3:$B$1315, "&lt;=" &amp; $A167, DataRegularSeason20242025!$E$3:$E$1315, T$1)</f>
        <v>31</v>
      </c>
      <c r="U167" s="2">
        <f>SUMIFS(DataRegularSeason20242025!$AA$3:$AA$1315,DataRegularSeason20242025!$B$3:$B$1315, "&lt;=" &amp; $A167, DataRegularSeason20242025!$D$3:$D$1315, U$1)+SUMIFS(DataRegularSeason20242025!$AB$3:$AB$1315,DataRegularSeason20242025!$B$3:$B$1315, "&lt;=" &amp; $A167, DataRegularSeason20242025!$E$3:$E$1315, U$1)</f>
        <v>34</v>
      </c>
      <c r="V167" s="2">
        <f>SUMIFS(DataRegularSeason20242025!$AA$3:$AA$1315,DataRegularSeason20242025!$B$3:$B$1315, "&lt;=" &amp; $A167, DataRegularSeason20242025!$D$3:$D$1315, V$1)+SUMIFS(DataRegularSeason20242025!$AB$3:$AB$1315,DataRegularSeason20242025!$B$3:$B$1315, "&lt;=" &amp; $A167, DataRegularSeason20242025!$E$3:$E$1315, V$1)</f>
        <v>32</v>
      </c>
      <c r="W167" s="2">
        <f>SUMIFS(DataRegularSeason20242025!$AA$3:$AA$1315,DataRegularSeason20242025!$B$3:$B$1315, "&lt;=" &amp; $A167, DataRegularSeason20242025!$D$3:$D$1315, W$1)+SUMIFS(DataRegularSeason20242025!$AB$3:$AB$1315,DataRegularSeason20242025!$B$3:$B$1315, "&lt;=" &amp; $A167, DataRegularSeason20242025!$E$3:$E$1315, W$1)</f>
        <v>33</v>
      </c>
      <c r="X167" s="2">
        <f>SUMIFS(DataRegularSeason20242025!$AA$3:$AA$1315,DataRegularSeason20242025!$B$3:$B$1315, "&lt;=" &amp; $A167, DataRegularSeason20242025!$D$3:$D$1315, X$1)+SUMIFS(DataRegularSeason20242025!$AB$3:$AB$1315,DataRegularSeason20242025!$B$3:$B$1315, "&lt;=" &amp; $A167, DataRegularSeason20242025!$E$3:$E$1315, X$1)</f>
        <v>32</v>
      </c>
      <c r="Y167" s="2">
        <f>SUMIFS(DataRegularSeason20242025!$AA$3:$AA$1315,DataRegularSeason20242025!$B$3:$B$1315, "&lt;=" &amp; $A167, DataRegularSeason20242025!$D$3:$D$1315, Y$1)+SUMIFS(DataRegularSeason20242025!$AB$3:$AB$1315,DataRegularSeason20242025!$B$3:$B$1315, "&lt;=" &amp; $A167, DataRegularSeason20242025!$E$3:$E$1315, Y$1)</f>
        <v>27</v>
      </c>
      <c r="Z167" s="2">
        <f>SUMIFS(DataRegularSeason20242025!$AA$3:$AA$1315,DataRegularSeason20242025!$B$3:$B$1315, "&lt;=" &amp; $A167, DataRegularSeason20242025!$D$3:$D$1315, Z$1)+SUMIFS(DataRegularSeason20242025!$AB$3:$AB$1315,DataRegularSeason20242025!$B$3:$B$1315, "&lt;=" &amp; $A167, DataRegularSeason20242025!$E$3:$E$1315, Z$1)</f>
        <v>33</v>
      </c>
      <c r="AA167" s="2">
        <f>SUMIFS(DataRegularSeason20242025!$AA$3:$AA$1315,DataRegularSeason20242025!$B$3:$B$1315, "&lt;=" &amp; $A167, DataRegularSeason20242025!$D$3:$D$1315, AA$1)+SUMIFS(DataRegularSeason20242025!$AB$3:$AB$1315,DataRegularSeason20242025!$B$3:$B$1315, "&lt;=" &amp; $A167, DataRegularSeason20242025!$E$3:$E$1315, AA$1)</f>
        <v>36</v>
      </c>
      <c r="AB167" s="2">
        <f>SUMIFS(DataRegularSeason20242025!$AA$3:$AA$1315,DataRegularSeason20242025!$B$3:$B$1315, "&lt;=" &amp; $A167, DataRegularSeason20242025!$D$3:$D$1315, AB$1)+SUMIFS(DataRegularSeason20242025!$AB$3:$AB$1315,DataRegularSeason20242025!$B$3:$B$1315, "&lt;=" &amp; $A167, DataRegularSeason20242025!$E$3:$E$1315, AB$1)</f>
        <v>40</v>
      </c>
      <c r="AC167" s="2">
        <f>SUMIFS(DataRegularSeason20242025!$AA$3:$AA$1315,DataRegularSeason20242025!$B$3:$B$1315, "&lt;=" &amp; $A167, DataRegularSeason20242025!$D$3:$D$1315, AC$1)+SUMIFS(DataRegularSeason20242025!$AB$3:$AB$1315,DataRegularSeason20242025!$B$3:$B$1315, "&lt;=" &amp; $A167, DataRegularSeason20242025!$E$3:$E$1315, AC$1)</f>
        <v>33</v>
      </c>
      <c r="AD167" s="2">
        <f>SUMIFS(DataRegularSeason20242025!$AA$3:$AA$1315,DataRegularSeason20242025!$B$3:$B$1315, "&lt;=" &amp; $A167, DataRegularSeason20242025!$D$3:$D$1315, AD$1)+SUMIFS(DataRegularSeason20242025!$AB$3:$AB$1315,DataRegularSeason20242025!$B$3:$B$1315, "&lt;=" &amp; $A167, DataRegularSeason20242025!$E$3:$E$1315, AD$1)</f>
        <v>37</v>
      </c>
      <c r="AE167" s="2">
        <f>SUMIFS(DataRegularSeason20242025!$AA$3:$AA$1315,DataRegularSeason20242025!$B$3:$B$1315, "&lt;=" &amp; $A167, DataRegularSeason20242025!$D$3:$D$1315, AE$1)+SUMIFS(DataRegularSeason20242025!$AB$3:$AB$1315,DataRegularSeason20242025!$B$3:$B$1315, "&lt;=" &amp; $A167, DataRegularSeason20242025!$E$3:$E$1315, AE$1)</f>
        <v>43</v>
      </c>
      <c r="AF167" s="2">
        <f>SUMIFS(DataRegularSeason20242025!$AA$3:$AA$1315,DataRegularSeason20242025!$B$3:$B$1315, "&lt;=" &amp; $A167, DataRegularSeason20242025!$D$3:$D$1315, AF$1)+SUMIFS(DataRegularSeason20242025!$AB$3:$AB$1315,DataRegularSeason20242025!$B$3:$B$1315, "&lt;=" &amp; $A167, DataRegularSeason20242025!$E$3:$E$1315, AF$1)</f>
        <v>45</v>
      </c>
      <c r="AG167" s="2">
        <f>SUMIFS(DataRegularSeason20242025!$AA$3:$AA$1315,DataRegularSeason20242025!$B$3:$B$1315, "&lt;=" &amp; $A167, DataRegularSeason20242025!$D$3:$D$1315, AG$1)+SUMIFS(DataRegularSeason20242025!$AB$3:$AB$1315,DataRegularSeason20242025!$B$3:$B$1315, "&lt;=" &amp; $A167, DataRegularSeason20242025!$E$3:$E$1315, AG$1)</f>
        <v>44</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26</v>
      </c>
      <c r="C168" s="2">
        <f>SUMIFS(DataRegularSeason20242025!$AA$3:$AA$1315,DataRegularSeason20242025!$B$3:$B$1315, "&lt;=" &amp; $A168, DataRegularSeason20242025!$D$3:$D$1315, C$1)+SUMIFS(DataRegularSeason20242025!$AB$3:$AB$1315,DataRegularSeason20242025!$B$3:$B$1315, "&lt;=" &amp; $A168, DataRegularSeason20242025!$E$3:$E$1315, C$1)</f>
        <v>35</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41</v>
      </c>
      <c r="F168" s="2">
        <f>SUMIFS(DataRegularSeason20242025!$AA$3:$AA$1315,DataRegularSeason20242025!$B$3:$B$1315, "&lt;=" &amp; $A168, DataRegularSeason20242025!$D$3:$D$1315, F$1)+SUMIFS(DataRegularSeason20242025!$AB$3:$AB$1315,DataRegularSeason20242025!$B$3:$B$1315, "&lt;=" &amp; $A168, DataRegularSeason20242025!$E$3:$E$1315, F$1)</f>
        <v>29</v>
      </c>
      <c r="G168" s="2">
        <f>SUMIFS(DataRegularSeason20242025!$AA$3:$AA$1315,DataRegularSeason20242025!$B$3:$B$1315, "&lt;=" &amp; $A168, DataRegularSeason20242025!$D$3:$D$1315, G$1)+SUMIFS(DataRegularSeason20242025!$AB$3:$AB$1315,DataRegularSeason20242025!$B$3:$B$1315, "&lt;=" &amp; $A168, DataRegularSeason20242025!$E$3:$E$1315, G$1)</f>
        <v>35</v>
      </c>
      <c r="H168" s="2">
        <f>SUMIFS(DataRegularSeason20242025!$AA$3:$AA$1315,DataRegularSeason20242025!$B$3:$B$1315, "&lt;=" &amp; $A168, DataRegularSeason20242025!$D$3:$D$1315, H$1)+SUMIFS(DataRegularSeason20242025!$AB$3:$AB$1315,DataRegularSeason20242025!$B$3:$B$1315, "&lt;=" &amp; $A168, DataRegularSeason20242025!$E$3:$E$1315, H$1)</f>
        <v>22</v>
      </c>
      <c r="I168" s="2">
        <f>SUMIFS(DataRegularSeason20242025!$AA$3:$AA$1315,DataRegularSeason20242025!$B$3:$B$1315, "&lt;=" &amp; $A168, DataRegularSeason20242025!$D$3:$D$1315, I$1)+SUMIFS(DataRegularSeason20242025!$AB$3:$AB$1315,DataRegularSeason20242025!$B$3:$B$1315, "&lt;=" &amp; $A168, DataRegularSeason20242025!$E$3:$E$1315, I$1)</f>
        <v>36</v>
      </c>
      <c r="J168" s="2">
        <f>SUMIFS(DataRegularSeason20242025!$AA$3:$AA$1315,DataRegularSeason20242025!$B$3:$B$1315, "&lt;=" &amp; $A168, DataRegularSeason20242025!$D$3:$D$1315, J$1)+SUMIFS(DataRegularSeason20242025!$AB$3:$AB$1315,DataRegularSeason20242025!$B$3:$B$1315, "&lt;=" &amp; $A168, DataRegularSeason20242025!$E$3:$E$1315, J$1)</f>
        <v>38</v>
      </c>
      <c r="K168" s="2">
        <f>SUMIFS(DataRegularSeason20242025!$AA$3:$AA$1315,DataRegularSeason20242025!$B$3:$B$1315, "&lt;=" &amp; $A168, DataRegularSeason20242025!$D$3:$D$1315, K$1)+SUMIFS(DataRegularSeason20242025!$AB$3:$AB$1315,DataRegularSeason20242025!$B$3:$B$1315, "&lt;=" &amp; $A168, DataRegularSeason20242025!$E$3:$E$1315, K$1)</f>
        <v>28</v>
      </c>
      <c r="L168" s="2">
        <f>SUMIFS(DataRegularSeason20242025!$AA$3:$AA$1315,DataRegularSeason20242025!$B$3:$B$1315, "&lt;=" &amp; $A168, DataRegularSeason20242025!$D$3:$D$1315, L$1)+SUMIFS(DataRegularSeason20242025!$AB$3:$AB$1315,DataRegularSeason20242025!$B$3:$B$1315, "&lt;=" &amp; $A168, DataRegularSeason20242025!$E$3:$E$1315, L$1)</f>
        <v>38</v>
      </c>
      <c r="M168" s="2">
        <f>SUMIFS(DataRegularSeason20242025!$AA$3:$AA$1315,DataRegularSeason20242025!$B$3:$B$1315, "&lt;=" &amp; $A168, DataRegularSeason20242025!$D$3:$D$1315, M$1)+SUMIFS(DataRegularSeason20242025!$AB$3:$AB$1315,DataRegularSeason20242025!$B$3:$B$1315, "&lt;=" &amp; $A168, DataRegularSeason20242025!$E$3:$E$1315, M$1)</f>
        <v>40</v>
      </c>
      <c r="N168" s="2">
        <f>SUMIFS(DataRegularSeason20242025!$AA$3:$AA$1315,DataRegularSeason20242025!$B$3:$B$1315, "&lt;=" &amp; $A168, DataRegularSeason20242025!$D$3:$D$1315, N$1)+SUMIFS(DataRegularSeason20242025!$AB$3:$AB$1315,DataRegularSeason20242025!$B$3:$B$1315, "&lt;=" &amp; $A168, DataRegularSeason20242025!$E$3:$E$1315, N$1)</f>
        <v>40</v>
      </c>
      <c r="O168" s="2">
        <f>SUMIFS(DataRegularSeason20242025!$AA$3:$AA$1315,DataRegularSeason20242025!$B$3:$B$1315, "&lt;=" &amp; $A168, DataRegularSeason20242025!$D$3:$D$1315, O$1)+SUMIFS(DataRegularSeason20242025!$AB$3:$AB$1315,DataRegularSeason20242025!$B$3:$B$1315, "&lt;=" &amp; $A168, DataRegularSeason20242025!$E$3:$E$1315, O$1)</f>
        <v>44</v>
      </c>
      <c r="P168" s="2">
        <f>SUMIFS(DataRegularSeason20242025!$AA$3:$AA$1315,DataRegularSeason20242025!$B$3:$B$1315, "&lt;=" &amp; $A168, DataRegularSeason20242025!$D$3:$D$1315, P$1)+SUMIFS(DataRegularSeason20242025!$AB$3:$AB$1315,DataRegularSeason20242025!$B$3:$B$1315, "&lt;=" &amp; $A168, DataRegularSeason20242025!$E$3:$E$1315, P$1)</f>
        <v>27</v>
      </c>
      <c r="Q168" s="2">
        <f>SUMIFS(DataRegularSeason20242025!$AA$3:$AA$1315,DataRegularSeason20242025!$B$3:$B$1315, "&lt;=" &amp; $A168, DataRegularSeason20242025!$D$3:$D$1315, Q$1)+SUMIFS(DataRegularSeason20242025!$AB$3:$AB$1315,DataRegularSeason20242025!$B$3:$B$1315, "&lt;=" &amp; $A168, DataRegularSeason20242025!$E$3:$E$1315, Q$1)</f>
        <v>45</v>
      </c>
      <c r="R168" s="2">
        <f>SUMIFS(DataRegularSeason20242025!$AA$3:$AA$1315,DataRegularSeason20242025!$B$3:$B$1315, "&lt;=" &amp; $A168, DataRegularSeason20242025!$D$3:$D$1315, R$1)+SUMIFS(DataRegularSeason20242025!$AB$3:$AB$1315,DataRegularSeason20242025!$B$3:$B$1315, "&lt;=" &amp; $A168, DataRegularSeason20242025!$E$3:$E$1315, R$1)</f>
        <v>22</v>
      </c>
      <c r="S168" s="2">
        <f>SUMIFS(DataRegularSeason20242025!$AA$3:$AA$1315,DataRegularSeason20242025!$B$3:$B$1315, "&lt;=" &amp; $A168, DataRegularSeason20242025!$D$3:$D$1315, S$1)+SUMIFS(DataRegularSeason20242025!$AB$3:$AB$1315,DataRegularSeason20242025!$B$3:$B$1315, "&lt;=" &amp; $A168, DataRegularSeason20242025!$E$3:$E$1315, S$1)</f>
        <v>31</v>
      </c>
      <c r="T168" s="2">
        <f>SUMIFS(DataRegularSeason20242025!$AA$3:$AA$1315,DataRegularSeason20242025!$B$3:$B$1315, "&lt;=" &amp; $A168, DataRegularSeason20242025!$D$3:$D$1315, T$1)+SUMIFS(DataRegularSeason20242025!$AB$3:$AB$1315,DataRegularSeason20242025!$B$3:$B$1315, "&lt;=" &amp; $A168, DataRegularSeason20242025!$E$3:$E$1315, T$1)</f>
        <v>31</v>
      </c>
      <c r="U168" s="2">
        <f>SUMIFS(DataRegularSeason20242025!$AA$3:$AA$1315,DataRegularSeason20242025!$B$3:$B$1315, "&lt;=" &amp; $A168, DataRegularSeason20242025!$D$3:$D$1315, U$1)+SUMIFS(DataRegularSeason20242025!$AB$3:$AB$1315,DataRegularSeason20242025!$B$3:$B$1315, "&lt;=" &amp; $A168, DataRegularSeason20242025!$E$3:$E$1315, U$1)</f>
        <v>34</v>
      </c>
      <c r="V168" s="2">
        <f>SUMIFS(DataRegularSeason20242025!$AA$3:$AA$1315,DataRegularSeason20242025!$B$3:$B$1315, "&lt;=" &amp; $A168, DataRegularSeason20242025!$D$3:$D$1315, V$1)+SUMIFS(DataRegularSeason20242025!$AB$3:$AB$1315,DataRegularSeason20242025!$B$3:$B$1315, "&lt;=" &amp; $A168, DataRegularSeason20242025!$E$3:$E$1315, V$1)</f>
        <v>32</v>
      </c>
      <c r="W168" s="2">
        <f>SUMIFS(DataRegularSeason20242025!$AA$3:$AA$1315,DataRegularSeason20242025!$B$3:$B$1315, "&lt;=" &amp; $A168, DataRegularSeason20242025!$D$3:$D$1315, W$1)+SUMIFS(DataRegularSeason20242025!$AB$3:$AB$1315,DataRegularSeason20242025!$B$3:$B$1315, "&lt;=" &amp; $A168, DataRegularSeason20242025!$E$3:$E$1315, W$1)</f>
        <v>33</v>
      </c>
      <c r="X168" s="2">
        <f>SUMIFS(DataRegularSeason20242025!$AA$3:$AA$1315,DataRegularSeason20242025!$B$3:$B$1315, "&lt;=" &amp; $A168, DataRegularSeason20242025!$D$3:$D$1315, X$1)+SUMIFS(DataRegularSeason20242025!$AB$3:$AB$1315,DataRegularSeason20242025!$B$3:$B$1315, "&lt;=" &amp; $A168, DataRegularSeason20242025!$E$3:$E$1315, X$1)</f>
        <v>32</v>
      </c>
      <c r="Y168" s="2">
        <f>SUMIFS(DataRegularSeason20242025!$AA$3:$AA$1315,DataRegularSeason20242025!$B$3:$B$1315, "&lt;=" &amp; $A168, DataRegularSeason20242025!$D$3:$D$1315, Y$1)+SUMIFS(DataRegularSeason20242025!$AB$3:$AB$1315,DataRegularSeason20242025!$B$3:$B$1315, "&lt;=" &amp; $A168, DataRegularSeason20242025!$E$3:$E$1315, Y$1)</f>
        <v>27</v>
      </c>
      <c r="Z168" s="2">
        <f>SUMIFS(DataRegularSeason20242025!$AA$3:$AA$1315,DataRegularSeason20242025!$B$3:$B$1315, "&lt;=" &amp; $A168, DataRegularSeason20242025!$D$3:$D$1315, Z$1)+SUMIFS(DataRegularSeason20242025!$AB$3:$AB$1315,DataRegularSeason20242025!$B$3:$B$1315, "&lt;=" &amp; $A168, DataRegularSeason20242025!$E$3:$E$1315, Z$1)</f>
        <v>33</v>
      </c>
      <c r="AA168" s="2">
        <f>SUMIFS(DataRegularSeason20242025!$AA$3:$AA$1315,DataRegularSeason20242025!$B$3:$B$1315, "&lt;=" &amp; $A168, DataRegularSeason20242025!$D$3:$D$1315, AA$1)+SUMIFS(DataRegularSeason20242025!$AB$3:$AB$1315,DataRegularSeason20242025!$B$3:$B$1315, "&lt;=" &amp; $A168, DataRegularSeason20242025!$E$3:$E$1315, AA$1)</f>
        <v>36</v>
      </c>
      <c r="AB168" s="2">
        <f>SUMIFS(DataRegularSeason20242025!$AA$3:$AA$1315,DataRegularSeason20242025!$B$3:$B$1315, "&lt;=" &amp; $A168, DataRegularSeason20242025!$D$3:$D$1315, AB$1)+SUMIFS(DataRegularSeason20242025!$AB$3:$AB$1315,DataRegularSeason20242025!$B$3:$B$1315, "&lt;=" &amp; $A168, DataRegularSeason20242025!$E$3:$E$1315, AB$1)</f>
        <v>40</v>
      </c>
      <c r="AC168" s="2">
        <f>SUMIFS(DataRegularSeason20242025!$AA$3:$AA$1315,DataRegularSeason20242025!$B$3:$B$1315, "&lt;=" &amp; $A168, DataRegularSeason20242025!$D$3:$D$1315, AC$1)+SUMIFS(DataRegularSeason20242025!$AB$3:$AB$1315,DataRegularSeason20242025!$B$3:$B$1315, "&lt;=" &amp; $A168, DataRegularSeason20242025!$E$3:$E$1315, AC$1)</f>
        <v>33</v>
      </c>
      <c r="AD168" s="2">
        <f>SUMIFS(DataRegularSeason20242025!$AA$3:$AA$1315,DataRegularSeason20242025!$B$3:$B$1315, "&lt;=" &amp; $A168, DataRegularSeason20242025!$D$3:$D$1315, AD$1)+SUMIFS(DataRegularSeason20242025!$AB$3:$AB$1315,DataRegularSeason20242025!$B$3:$B$1315, "&lt;=" &amp; $A168, DataRegularSeason20242025!$E$3:$E$1315, AD$1)</f>
        <v>37</v>
      </c>
      <c r="AE168" s="2">
        <f>SUMIFS(DataRegularSeason20242025!$AA$3:$AA$1315,DataRegularSeason20242025!$B$3:$B$1315, "&lt;=" &amp; $A168, DataRegularSeason20242025!$D$3:$D$1315, AE$1)+SUMIFS(DataRegularSeason20242025!$AB$3:$AB$1315,DataRegularSeason20242025!$B$3:$B$1315, "&lt;=" &amp; $A168, DataRegularSeason20242025!$E$3:$E$1315, AE$1)</f>
        <v>43</v>
      </c>
      <c r="AF168" s="2">
        <f>SUMIFS(DataRegularSeason20242025!$AA$3:$AA$1315,DataRegularSeason20242025!$B$3:$B$1315, "&lt;=" &amp; $A168, DataRegularSeason20242025!$D$3:$D$1315, AF$1)+SUMIFS(DataRegularSeason20242025!$AB$3:$AB$1315,DataRegularSeason20242025!$B$3:$B$1315, "&lt;=" &amp; $A168, DataRegularSeason20242025!$E$3:$E$1315, AF$1)</f>
        <v>45</v>
      </c>
      <c r="AG168" s="2">
        <f>SUMIFS(DataRegularSeason20242025!$AA$3:$AA$1315,DataRegularSeason20242025!$B$3:$B$1315, "&lt;=" &amp; $A168, DataRegularSeason20242025!$D$3:$D$1315, AG$1)+SUMIFS(DataRegularSeason20242025!$AB$3:$AB$1315,DataRegularSeason20242025!$B$3:$B$1315, "&lt;=" &amp; $A168, DataRegularSeason20242025!$E$3:$E$1315, AG$1)</f>
        <v>44</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26</v>
      </c>
      <c r="C169" s="2">
        <f>SUMIFS(DataRegularSeason20242025!$AA$3:$AA$1315,DataRegularSeason20242025!$B$3:$B$1315, "&lt;=" &amp; $A169, DataRegularSeason20242025!$D$3:$D$1315, C$1)+SUMIFS(DataRegularSeason20242025!$AB$3:$AB$1315,DataRegularSeason20242025!$B$3:$B$1315, "&lt;=" &amp; $A169, DataRegularSeason20242025!$E$3:$E$1315, C$1)</f>
        <v>35</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41</v>
      </c>
      <c r="F169" s="2">
        <f>SUMIFS(DataRegularSeason20242025!$AA$3:$AA$1315,DataRegularSeason20242025!$B$3:$B$1315, "&lt;=" &amp; $A169, DataRegularSeason20242025!$D$3:$D$1315, F$1)+SUMIFS(DataRegularSeason20242025!$AB$3:$AB$1315,DataRegularSeason20242025!$B$3:$B$1315, "&lt;=" &amp; $A169, DataRegularSeason20242025!$E$3:$E$1315, F$1)</f>
        <v>29</v>
      </c>
      <c r="G169" s="2">
        <f>SUMIFS(DataRegularSeason20242025!$AA$3:$AA$1315,DataRegularSeason20242025!$B$3:$B$1315, "&lt;=" &amp; $A169, DataRegularSeason20242025!$D$3:$D$1315, G$1)+SUMIFS(DataRegularSeason20242025!$AB$3:$AB$1315,DataRegularSeason20242025!$B$3:$B$1315, "&lt;=" &amp; $A169, DataRegularSeason20242025!$E$3:$E$1315, G$1)</f>
        <v>35</v>
      </c>
      <c r="H169" s="2">
        <f>SUMIFS(DataRegularSeason20242025!$AA$3:$AA$1315,DataRegularSeason20242025!$B$3:$B$1315, "&lt;=" &amp; $A169, DataRegularSeason20242025!$D$3:$D$1315, H$1)+SUMIFS(DataRegularSeason20242025!$AB$3:$AB$1315,DataRegularSeason20242025!$B$3:$B$1315, "&lt;=" &amp; $A169, DataRegularSeason20242025!$E$3:$E$1315, H$1)</f>
        <v>22</v>
      </c>
      <c r="I169" s="2">
        <f>SUMIFS(DataRegularSeason20242025!$AA$3:$AA$1315,DataRegularSeason20242025!$B$3:$B$1315, "&lt;=" &amp; $A169, DataRegularSeason20242025!$D$3:$D$1315, I$1)+SUMIFS(DataRegularSeason20242025!$AB$3:$AB$1315,DataRegularSeason20242025!$B$3:$B$1315, "&lt;=" &amp; $A169, DataRegularSeason20242025!$E$3:$E$1315, I$1)</f>
        <v>36</v>
      </c>
      <c r="J169" s="2">
        <f>SUMIFS(DataRegularSeason20242025!$AA$3:$AA$1315,DataRegularSeason20242025!$B$3:$B$1315, "&lt;=" &amp; $A169, DataRegularSeason20242025!$D$3:$D$1315, J$1)+SUMIFS(DataRegularSeason20242025!$AB$3:$AB$1315,DataRegularSeason20242025!$B$3:$B$1315, "&lt;=" &amp; $A169, DataRegularSeason20242025!$E$3:$E$1315, J$1)</f>
        <v>38</v>
      </c>
      <c r="K169" s="2">
        <f>SUMIFS(DataRegularSeason20242025!$AA$3:$AA$1315,DataRegularSeason20242025!$B$3:$B$1315, "&lt;=" &amp; $A169, DataRegularSeason20242025!$D$3:$D$1315, K$1)+SUMIFS(DataRegularSeason20242025!$AB$3:$AB$1315,DataRegularSeason20242025!$B$3:$B$1315, "&lt;=" &amp; $A169, DataRegularSeason20242025!$E$3:$E$1315, K$1)</f>
        <v>28</v>
      </c>
      <c r="L169" s="2">
        <f>SUMIFS(DataRegularSeason20242025!$AA$3:$AA$1315,DataRegularSeason20242025!$B$3:$B$1315, "&lt;=" &amp; $A169, DataRegularSeason20242025!$D$3:$D$1315, L$1)+SUMIFS(DataRegularSeason20242025!$AB$3:$AB$1315,DataRegularSeason20242025!$B$3:$B$1315, "&lt;=" &amp; $A169, DataRegularSeason20242025!$E$3:$E$1315, L$1)</f>
        <v>38</v>
      </c>
      <c r="M169" s="2">
        <f>SUMIFS(DataRegularSeason20242025!$AA$3:$AA$1315,DataRegularSeason20242025!$B$3:$B$1315, "&lt;=" &amp; $A169, DataRegularSeason20242025!$D$3:$D$1315, M$1)+SUMIFS(DataRegularSeason20242025!$AB$3:$AB$1315,DataRegularSeason20242025!$B$3:$B$1315, "&lt;=" &amp; $A169, DataRegularSeason20242025!$E$3:$E$1315, M$1)</f>
        <v>40</v>
      </c>
      <c r="N169" s="2">
        <f>SUMIFS(DataRegularSeason20242025!$AA$3:$AA$1315,DataRegularSeason20242025!$B$3:$B$1315, "&lt;=" &amp; $A169, DataRegularSeason20242025!$D$3:$D$1315, N$1)+SUMIFS(DataRegularSeason20242025!$AB$3:$AB$1315,DataRegularSeason20242025!$B$3:$B$1315, "&lt;=" &amp; $A169, DataRegularSeason20242025!$E$3:$E$1315, N$1)</f>
        <v>40</v>
      </c>
      <c r="O169" s="2">
        <f>SUMIFS(DataRegularSeason20242025!$AA$3:$AA$1315,DataRegularSeason20242025!$B$3:$B$1315, "&lt;=" &amp; $A169, DataRegularSeason20242025!$D$3:$D$1315, O$1)+SUMIFS(DataRegularSeason20242025!$AB$3:$AB$1315,DataRegularSeason20242025!$B$3:$B$1315, "&lt;=" &amp; $A169, DataRegularSeason20242025!$E$3:$E$1315, O$1)</f>
        <v>44</v>
      </c>
      <c r="P169" s="2">
        <f>SUMIFS(DataRegularSeason20242025!$AA$3:$AA$1315,DataRegularSeason20242025!$B$3:$B$1315, "&lt;=" &amp; $A169, DataRegularSeason20242025!$D$3:$D$1315, P$1)+SUMIFS(DataRegularSeason20242025!$AB$3:$AB$1315,DataRegularSeason20242025!$B$3:$B$1315, "&lt;=" &amp; $A169, DataRegularSeason20242025!$E$3:$E$1315, P$1)</f>
        <v>27</v>
      </c>
      <c r="Q169" s="2">
        <f>SUMIFS(DataRegularSeason20242025!$AA$3:$AA$1315,DataRegularSeason20242025!$B$3:$B$1315, "&lt;=" &amp; $A169, DataRegularSeason20242025!$D$3:$D$1315, Q$1)+SUMIFS(DataRegularSeason20242025!$AB$3:$AB$1315,DataRegularSeason20242025!$B$3:$B$1315, "&lt;=" &amp; $A169, DataRegularSeason20242025!$E$3:$E$1315, Q$1)</f>
        <v>45</v>
      </c>
      <c r="R169" s="2">
        <f>SUMIFS(DataRegularSeason20242025!$AA$3:$AA$1315,DataRegularSeason20242025!$B$3:$B$1315, "&lt;=" &amp; $A169, DataRegularSeason20242025!$D$3:$D$1315, R$1)+SUMIFS(DataRegularSeason20242025!$AB$3:$AB$1315,DataRegularSeason20242025!$B$3:$B$1315, "&lt;=" &amp; $A169, DataRegularSeason20242025!$E$3:$E$1315, R$1)</f>
        <v>22</v>
      </c>
      <c r="S169" s="2">
        <f>SUMIFS(DataRegularSeason20242025!$AA$3:$AA$1315,DataRegularSeason20242025!$B$3:$B$1315, "&lt;=" &amp; $A169, DataRegularSeason20242025!$D$3:$D$1315, S$1)+SUMIFS(DataRegularSeason20242025!$AB$3:$AB$1315,DataRegularSeason20242025!$B$3:$B$1315, "&lt;=" &amp; $A169, DataRegularSeason20242025!$E$3:$E$1315, S$1)</f>
        <v>31</v>
      </c>
      <c r="T169" s="2">
        <f>SUMIFS(DataRegularSeason20242025!$AA$3:$AA$1315,DataRegularSeason20242025!$B$3:$B$1315, "&lt;=" &amp; $A169, DataRegularSeason20242025!$D$3:$D$1315, T$1)+SUMIFS(DataRegularSeason20242025!$AB$3:$AB$1315,DataRegularSeason20242025!$B$3:$B$1315, "&lt;=" &amp; $A169, DataRegularSeason20242025!$E$3:$E$1315, T$1)</f>
        <v>31</v>
      </c>
      <c r="U169" s="2">
        <f>SUMIFS(DataRegularSeason20242025!$AA$3:$AA$1315,DataRegularSeason20242025!$B$3:$B$1315, "&lt;=" &amp; $A169, DataRegularSeason20242025!$D$3:$D$1315, U$1)+SUMIFS(DataRegularSeason20242025!$AB$3:$AB$1315,DataRegularSeason20242025!$B$3:$B$1315, "&lt;=" &amp; $A169, DataRegularSeason20242025!$E$3:$E$1315, U$1)</f>
        <v>34</v>
      </c>
      <c r="V169" s="2">
        <f>SUMIFS(DataRegularSeason20242025!$AA$3:$AA$1315,DataRegularSeason20242025!$B$3:$B$1315, "&lt;=" &amp; $A169, DataRegularSeason20242025!$D$3:$D$1315, V$1)+SUMIFS(DataRegularSeason20242025!$AB$3:$AB$1315,DataRegularSeason20242025!$B$3:$B$1315, "&lt;=" &amp; $A169, DataRegularSeason20242025!$E$3:$E$1315, V$1)</f>
        <v>32</v>
      </c>
      <c r="W169" s="2">
        <f>SUMIFS(DataRegularSeason20242025!$AA$3:$AA$1315,DataRegularSeason20242025!$B$3:$B$1315, "&lt;=" &amp; $A169, DataRegularSeason20242025!$D$3:$D$1315, W$1)+SUMIFS(DataRegularSeason20242025!$AB$3:$AB$1315,DataRegularSeason20242025!$B$3:$B$1315, "&lt;=" &amp; $A169, DataRegularSeason20242025!$E$3:$E$1315, W$1)</f>
        <v>33</v>
      </c>
      <c r="X169" s="2">
        <f>SUMIFS(DataRegularSeason20242025!$AA$3:$AA$1315,DataRegularSeason20242025!$B$3:$B$1315, "&lt;=" &amp; $A169, DataRegularSeason20242025!$D$3:$D$1315, X$1)+SUMIFS(DataRegularSeason20242025!$AB$3:$AB$1315,DataRegularSeason20242025!$B$3:$B$1315, "&lt;=" &amp; $A169, DataRegularSeason20242025!$E$3:$E$1315, X$1)</f>
        <v>32</v>
      </c>
      <c r="Y169" s="2">
        <f>SUMIFS(DataRegularSeason20242025!$AA$3:$AA$1315,DataRegularSeason20242025!$B$3:$B$1315, "&lt;=" &amp; $A169, DataRegularSeason20242025!$D$3:$D$1315, Y$1)+SUMIFS(DataRegularSeason20242025!$AB$3:$AB$1315,DataRegularSeason20242025!$B$3:$B$1315, "&lt;=" &amp; $A169, DataRegularSeason20242025!$E$3:$E$1315, Y$1)</f>
        <v>27</v>
      </c>
      <c r="Z169" s="2">
        <f>SUMIFS(DataRegularSeason20242025!$AA$3:$AA$1315,DataRegularSeason20242025!$B$3:$B$1315, "&lt;=" &amp; $A169, DataRegularSeason20242025!$D$3:$D$1315, Z$1)+SUMIFS(DataRegularSeason20242025!$AB$3:$AB$1315,DataRegularSeason20242025!$B$3:$B$1315, "&lt;=" &amp; $A169, DataRegularSeason20242025!$E$3:$E$1315, Z$1)</f>
        <v>33</v>
      </c>
      <c r="AA169" s="2">
        <f>SUMIFS(DataRegularSeason20242025!$AA$3:$AA$1315,DataRegularSeason20242025!$B$3:$B$1315, "&lt;=" &amp; $A169, DataRegularSeason20242025!$D$3:$D$1315, AA$1)+SUMIFS(DataRegularSeason20242025!$AB$3:$AB$1315,DataRegularSeason20242025!$B$3:$B$1315, "&lt;=" &amp; $A169, DataRegularSeason20242025!$E$3:$E$1315, AA$1)</f>
        <v>36</v>
      </c>
      <c r="AB169" s="2">
        <f>SUMIFS(DataRegularSeason20242025!$AA$3:$AA$1315,DataRegularSeason20242025!$B$3:$B$1315, "&lt;=" &amp; $A169, DataRegularSeason20242025!$D$3:$D$1315, AB$1)+SUMIFS(DataRegularSeason20242025!$AB$3:$AB$1315,DataRegularSeason20242025!$B$3:$B$1315, "&lt;=" &amp; $A169, DataRegularSeason20242025!$E$3:$E$1315, AB$1)</f>
        <v>40</v>
      </c>
      <c r="AC169" s="2">
        <f>SUMIFS(DataRegularSeason20242025!$AA$3:$AA$1315,DataRegularSeason20242025!$B$3:$B$1315, "&lt;=" &amp; $A169, DataRegularSeason20242025!$D$3:$D$1315, AC$1)+SUMIFS(DataRegularSeason20242025!$AB$3:$AB$1315,DataRegularSeason20242025!$B$3:$B$1315, "&lt;=" &amp; $A169, DataRegularSeason20242025!$E$3:$E$1315, AC$1)</f>
        <v>33</v>
      </c>
      <c r="AD169" s="2">
        <f>SUMIFS(DataRegularSeason20242025!$AA$3:$AA$1315,DataRegularSeason20242025!$B$3:$B$1315, "&lt;=" &amp; $A169, DataRegularSeason20242025!$D$3:$D$1315, AD$1)+SUMIFS(DataRegularSeason20242025!$AB$3:$AB$1315,DataRegularSeason20242025!$B$3:$B$1315, "&lt;=" &amp; $A169, DataRegularSeason20242025!$E$3:$E$1315, AD$1)</f>
        <v>37</v>
      </c>
      <c r="AE169" s="2">
        <f>SUMIFS(DataRegularSeason20242025!$AA$3:$AA$1315,DataRegularSeason20242025!$B$3:$B$1315, "&lt;=" &amp; $A169, DataRegularSeason20242025!$D$3:$D$1315, AE$1)+SUMIFS(DataRegularSeason20242025!$AB$3:$AB$1315,DataRegularSeason20242025!$B$3:$B$1315, "&lt;=" &amp; $A169, DataRegularSeason20242025!$E$3:$E$1315, AE$1)</f>
        <v>43</v>
      </c>
      <c r="AF169" s="2">
        <f>SUMIFS(DataRegularSeason20242025!$AA$3:$AA$1315,DataRegularSeason20242025!$B$3:$B$1315, "&lt;=" &amp; $A169, DataRegularSeason20242025!$D$3:$D$1315, AF$1)+SUMIFS(DataRegularSeason20242025!$AB$3:$AB$1315,DataRegularSeason20242025!$B$3:$B$1315, "&lt;=" &amp; $A169, DataRegularSeason20242025!$E$3:$E$1315, AF$1)</f>
        <v>45</v>
      </c>
      <c r="AG169" s="2">
        <f>SUMIFS(DataRegularSeason20242025!$AA$3:$AA$1315,DataRegularSeason20242025!$B$3:$B$1315, "&lt;=" &amp; $A169, DataRegularSeason20242025!$D$3:$D$1315, AG$1)+SUMIFS(DataRegularSeason20242025!$AB$3:$AB$1315,DataRegularSeason20242025!$B$3:$B$1315, "&lt;=" &amp; $A169, DataRegularSeason20242025!$E$3:$E$1315, AG$1)</f>
        <v>44</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26</v>
      </c>
      <c r="C170" s="2">
        <f>SUMIFS(DataRegularSeason20242025!$AA$3:$AA$1315,DataRegularSeason20242025!$B$3:$B$1315, "&lt;=" &amp; $A170, DataRegularSeason20242025!$D$3:$D$1315, C$1)+SUMIFS(DataRegularSeason20242025!$AB$3:$AB$1315,DataRegularSeason20242025!$B$3:$B$1315, "&lt;=" &amp; $A170, DataRegularSeason20242025!$E$3:$E$1315, C$1)</f>
        <v>35</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41</v>
      </c>
      <c r="F170" s="2">
        <f>SUMIFS(DataRegularSeason20242025!$AA$3:$AA$1315,DataRegularSeason20242025!$B$3:$B$1315, "&lt;=" &amp; $A170, DataRegularSeason20242025!$D$3:$D$1315, F$1)+SUMIFS(DataRegularSeason20242025!$AB$3:$AB$1315,DataRegularSeason20242025!$B$3:$B$1315, "&lt;=" &amp; $A170, DataRegularSeason20242025!$E$3:$E$1315, F$1)</f>
        <v>29</v>
      </c>
      <c r="G170" s="2">
        <f>SUMIFS(DataRegularSeason20242025!$AA$3:$AA$1315,DataRegularSeason20242025!$B$3:$B$1315, "&lt;=" &amp; $A170, DataRegularSeason20242025!$D$3:$D$1315, G$1)+SUMIFS(DataRegularSeason20242025!$AB$3:$AB$1315,DataRegularSeason20242025!$B$3:$B$1315, "&lt;=" &amp; $A170, DataRegularSeason20242025!$E$3:$E$1315, G$1)</f>
        <v>35</v>
      </c>
      <c r="H170" s="2">
        <f>SUMIFS(DataRegularSeason20242025!$AA$3:$AA$1315,DataRegularSeason20242025!$B$3:$B$1315, "&lt;=" &amp; $A170, DataRegularSeason20242025!$D$3:$D$1315, H$1)+SUMIFS(DataRegularSeason20242025!$AB$3:$AB$1315,DataRegularSeason20242025!$B$3:$B$1315, "&lt;=" &amp; $A170, DataRegularSeason20242025!$E$3:$E$1315, H$1)</f>
        <v>22</v>
      </c>
      <c r="I170" s="2">
        <f>SUMIFS(DataRegularSeason20242025!$AA$3:$AA$1315,DataRegularSeason20242025!$B$3:$B$1315, "&lt;=" &amp; $A170, DataRegularSeason20242025!$D$3:$D$1315, I$1)+SUMIFS(DataRegularSeason20242025!$AB$3:$AB$1315,DataRegularSeason20242025!$B$3:$B$1315, "&lt;=" &amp; $A170, DataRegularSeason20242025!$E$3:$E$1315, I$1)</f>
        <v>36</v>
      </c>
      <c r="J170" s="2">
        <f>SUMIFS(DataRegularSeason20242025!$AA$3:$AA$1315,DataRegularSeason20242025!$B$3:$B$1315, "&lt;=" &amp; $A170, DataRegularSeason20242025!$D$3:$D$1315, J$1)+SUMIFS(DataRegularSeason20242025!$AB$3:$AB$1315,DataRegularSeason20242025!$B$3:$B$1315, "&lt;=" &amp; $A170, DataRegularSeason20242025!$E$3:$E$1315, J$1)</f>
        <v>38</v>
      </c>
      <c r="K170" s="2">
        <f>SUMIFS(DataRegularSeason20242025!$AA$3:$AA$1315,DataRegularSeason20242025!$B$3:$B$1315, "&lt;=" &amp; $A170, DataRegularSeason20242025!$D$3:$D$1315, K$1)+SUMIFS(DataRegularSeason20242025!$AB$3:$AB$1315,DataRegularSeason20242025!$B$3:$B$1315, "&lt;=" &amp; $A170, DataRegularSeason20242025!$E$3:$E$1315, K$1)</f>
        <v>28</v>
      </c>
      <c r="L170" s="2">
        <f>SUMIFS(DataRegularSeason20242025!$AA$3:$AA$1315,DataRegularSeason20242025!$B$3:$B$1315, "&lt;=" &amp; $A170, DataRegularSeason20242025!$D$3:$D$1315, L$1)+SUMIFS(DataRegularSeason20242025!$AB$3:$AB$1315,DataRegularSeason20242025!$B$3:$B$1315, "&lt;=" &amp; $A170, DataRegularSeason20242025!$E$3:$E$1315, L$1)</f>
        <v>38</v>
      </c>
      <c r="M170" s="2">
        <f>SUMIFS(DataRegularSeason20242025!$AA$3:$AA$1315,DataRegularSeason20242025!$B$3:$B$1315, "&lt;=" &amp; $A170, DataRegularSeason20242025!$D$3:$D$1315, M$1)+SUMIFS(DataRegularSeason20242025!$AB$3:$AB$1315,DataRegularSeason20242025!$B$3:$B$1315, "&lt;=" &amp; $A170, DataRegularSeason20242025!$E$3:$E$1315, M$1)</f>
        <v>40</v>
      </c>
      <c r="N170" s="2">
        <f>SUMIFS(DataRegularSeason20242025!$AA$3:$AA$1315,DataRegularSeason20242025!$B$3:$B$1315, "&lt;=" &amp; $A170, DataRegularSeason20242025!$D$3:$D$1315, N$1)+SUMIFS(DataRegularSeason20242025!$AB$3:$AB$1315,DataRegularSeason20242025!$B$3:$B$1315, "&lt;=" &amp; $A170, DataRegularSeason20242025!$E$3:$E$1315, N$1)</f>
        <v>40</v>
      </c>
      <c r="O170" s="2">
        <f>SUMIFS(DataRegularSeason20242025!$AA$3:$AA$1315,DataRegularSeason20242025!$B$3:$B$1315, "&lt;=" &amp; $A170, DataRegularSeason20242025!$D$3:$D$1315, O$1)+SUMIFS(DataRegularSeason20242025!$AB$3:$AB$1315,DataRegularSeason20242025!$B$3:$B$1315, "&lt;=" &amp; $A170, DataRegularSeason20242025!$E$3:$E$1315, O$1)</f>
        <v>44</v>
      </c>
      <c r="P170" s="2">
        <f>SUMIFS(DataRegularSeason20242025!$AA$3:$AA$1315,DataRegularSeason20242025!$B$3:$B$1315, "&lt;=" &amp; $A170, DataRegularSeason20242025!$D$3:$D$1315, P$1)+SUMIFS(DataRegularSeason20242025!$AB$3:$AB$1315,DataRegularSeason20242025!$B$3:$B$1315, "&lt;=" &amp; $A170, DataRegularSeason20242025!$E$3:$E$1315, P$1)</f>
        <v>27</v>
      </c>
      <c r="Q170" s="2">
        <f>SUMIFS(DataRegularSeason20242025!$AA$3:$AA$1315,DataRegularSeason20242025!$B$3:$B$1315, "&lt;=" &amp; $A170, DataRegularSeason20242025!$D$3:$D$1315, Q$1)+SUMIFS(DataRegularSeason20242025!$AB$3:$AB$1315,DataRegularSeason20242025!$B$3:$B$1315, "&lt;=" &amp; $A170, DataRegularSeason20242025!$E$3:$E$1315, Q$1)</f>
        <v>45</v>
      </c>
      <c r="R170" s="2">
        <f>SUMIFS(DataRegularSeason20242025!$AA$3:$AA$1315,DataRegularSeason20242025!$B$3:$B$1315, "&lt;=" &amp; $A170, DataRegularSeason20242025!$D$3:$D$1315, R$1)+SUMIFS(DataRegularSeason20242025!$AB$3:$AB$1315,DataRegularSeason20242025!$B$3:$B$1315, "&lt;=" &amp; $A170, DataRegularSeason20242025!$E$3:$E$1315, R$1)</f>
        <v>22</v>
      </c>
      <c r="S170" s="2">
        <f>SUMIFS(DataRegularSeason20242025!$AA$3:$AA$1315,DataRegularSeason20242025!$B$3:$B$1315, "&lt;=" &amp; $A170, DataRegularSeason20242025!$D$3:$D$1315, S$1)+SUMIFS(DataRegularSeason20242025!$AB$3:$AB$1315,DataRegularSeason20242025!$B$3:$B$1315, "&lt;=" &amp; $A170, DataRegularSeason20242025!$E$3:$E$1315, S$1)</f>
        <v>31</v>
      </c>
      <c r="T170" s="2">
        <f>SUMIFS(DataRegularSeason20242025!$AA$3:$AA$1315,DataRegularSeason20242025!$B$3:$B$1315, "&lt;=" &amp; $A170, DataRegularSeason20242025!$D$3:$D$1315, T$1)+SUMIFS(DataRegularSeason20242025!$AB$3:$AB$1315,DataRegularSeason20242025!$B$3:$B$1315, "&lt;=" &amp; $A170, DataRegularSeason20242025!$E$3:$E$1315, T$1)</f>
        <v>31</v>
      </c>
      <c r="U170" s="2">
        <f>SUMIFS(DataRegularSeason20242025!$AA$3:$AA$1315,DataRegularSeason20242025!$B$3:$B$1315, "&lt;=" &amp; $A170, DataRegularSeason20242025!$D$3:$D$1315, U$1)+SUMIFS(DataRegularSeason20242025!$AB$3:$AB$1315,DataRegularSeason20242025!$B$3:$B$1315, "&lt;=" &amp; $A170, DataRegularSeason20242025!$E$3:$E$1315, U$1)</f>
        <v>34</v>
      </c>
      <c r="V170" s="2">
        <f>SUMIFS(DataRegularSeason20242025!$AA$3:$AA$1315,DataRegularSeason20242025!$B$3:$B$1315, "&lt;=" &amp; $A170, DataRegularSeason20242025!$D$3:$D$1315, V$1)+SUMIFS(DataRegularSeason20242025!$AB$3:$AB$1315,DataRegularSeason20242025!$B$3:$B$1315, "&lt;=" &amp; $A170, DataRegularSeason20242025!$E$3:$E$1315, V$1)</f>
        <v>32</v>
      </c>
      <c r="W170" s="2">
        <f>SUMIFS(DataRegularSeason20242025!$AA$3:$AA$1315,DataRegularSeason20242025!$B$3:$B$1315, "&lt;=" &amp; $A170, DataRegularSeason20242025!$D$3:$D$1315, W$1)+SUMIFS(DataRegularSeason20242025!$AB$3:$AB$1315,DataRegularSeason20242025!$B$3:$B$1315, "&lt;=" &amp; $A170, DataRegularSeason20242025!$E$3:$E$1315, W$1)</f>
        <v>33</v>
      </c>
      <c r="X170" s="2">
        <f>SUMIFS(DataRegularSeason20242025!$AA$3:$AA$1315,DataRegularSeason20242025!$B$3:$B$1315, "&lt;=" &amp; $A170, DataRegularSeason20242025!$D$3:$D$1315, X$1)+SUMIFS(DataRegularSeason20242025!$AB$3:$AB$1315,DataRegularSeason20242025!$B$3:$B$1315, "&lt;=" &amp; $A170, DataRegularSeason20242025!$E$3:$E$1315, X$1)</f>
        <v>32</v>
      </c>
      <c r="Y170" s="2">
        <f>SUMIFS(DataRegularSeason20242025!$AA$3:$AA$1315,DataRegularSeason20242025!$B$3:$B$1315, "&lt;=" &amp; $A170, DataRegularSeason20242025!$D$3:$D$1315, Y$1)+SUMIFS(DataRegularSeason20242025!$AB$3:$AB$1315,DataRegularSeason20242025!$B$3:$B$1315, "&lt;=" &amp; $A170, DataRegularSeason20242025!$E$3:$E$1315, Y$1)</f>
        <v>27</v>
      </c>
      <c r="Z170" s="2">
        <f>SUMIFS(DataRegularSeason20242025!$AA$3:$AA$1315,DataRegularSeason20242025!$B$3:$B$1315, "&lt;=" &amp; $A170, DataRegularSeason20242025!$D$3:$D$1315, Z$1)+SUMIFS(DataRegularSeason20242025!$AB$3:$AB$1315,DataRegularSeason20242025!$B$3:$B$1315, "&lt;=" &amp; $A170, DataRegularSeason20242025!$E$3:$E$1315, Z$1)</f>
        <v>33</v>
      </c>
      <c r="AA170" s="2">
        <f>SUMIFS(DataRegularSeason20242025!$AA$3:$AA$1315,DataRegularSeason20242025!$B$3:$B$1315, "&lt;=" &amp; $A170, DataRegularSeason20242025!$D$3:$D$1315, AA$1)+SUMIFS(DataRegularSeason20242025!$AB$3:$AB$1315,DataRegularSeason20242025!$B$3:$B$1315, "&lt;=" &amp; $A170, DataRegularSeason20242025!$E$3:$E$1315, AA$1)</f>
        <v>36</v>
      </c>
      <c r="AB170" s="2">
        <f>SUMIFS(DataRegularSeason20242025!$AA$3:$AA$1315,DataRegularSeason20242025!$B$3:$B$1315, "&lt;=" &amp; $A170, DataRegularSeason20242025!$D$3:$D$1315, AB$1)+SUMIFS(DataRegularSeason20242025!$AB$3:$AB$1315,DataRegularSeason20242025!$B$3:$B$1315, "&lt;=" &amp; $A170, DataRegularSeason20242025!$E$3:$E$1315, AB$1)</f>
        <v>40</v>
      </c>
      <c r="AC170" s="2">
        <f>SUMIFS(DataRegularSeason20242025!$AA$3:$AA$1315,DataRegularSeason20242025!$B$3:$B$1315, "&lt;=" &amp; $A170, DataRegularSeason20242025!$D$3:$D$1315, AC$1)+SUMIFS(DataRegularSeason20242025!$AB$3:$AB$1315,DataRegularSeason20242025!$B$3:$B$1315, "&lt;=" &amp; $A170, DataRegularSeason20242025!$E$3:$E$1315, AC$1)</f>
        <v>33</v>
      </c>
      <c r="AD170" s="2">
        <f>SUMIFS(DataRegularSeason20242025!$AA$3:$AA$1315,DataRegularSeason20242025!$B$3:$B$1315, "&lt;=" &amp; $A170, DataRegularSeason20242025!$D$3:$D$1315, AD$1)+SUMIFS(DataRegularSeason20242025!$AB$3:$AB$1315,DataRegularSeason20242025!$B$3:$B$1315, "&lt;=" &amp; $A170, DataRegularSeason20242025!$E$3:$E$1315, AD$1)</f>
        <v>37</v>
      </c>
      <c r="AE170" s="2">
        <f>SUMIFS(DataRegularSeason20242025!$AA$3:$AA$1315,DataRegularSeason20242025!$B$3:$B$1315, "&lt;=" &amp; $A170, DataRegularSeason20242025!$D$3:$D$1315, AE$1)+SUMIFS(DataRegularSeason20242025!$AB$3:$AB$1315,DataRegularSeason20242025!$B$3:$B$1315, "&lt;=" &amp; $A170, DataRegularSeason20242025!$E$3:$E$1315, AE$1)</f>
        <v>43</v>
      </c>
      <c r="AF170" s="2">
        <f>SUMIFS(DataRegularSeason20242025!$AA$3:$AA$1315,DataRegularSeason20242025!$B$3:$B$1315, "&lt;=" &amp; $A170, DataRegularSeason20242025!$D$3:$D$1315, AF$1)+SUMIFS(DataRegularSeason20242025!$AB$3:$AB$1315,DataRegularSeason20242025!$B$3:$B$1315, "&lt;=" &amp; $A170, DataRegularSeason20242025!$E$3:$E$1315, AF$1)</f>
        <v>45</v>
      </c>
      <c r="AG170" s="2">
        <f>SUMIFS(DataRegularSeason20242025!$AA$3:$AA$1315,DataRegularSeason20242025!$B$3:$B$1315, "&lt;=" &amp; $A170, DataRegularSeason20242025!$D$3:$D$1315, AG$1)+SUMIFS(DataRegularSeason20242025!$AB$3:$AB$1315,DataRegularSeason20242025!$B$3:$B$1315, "&lt;=" &amp; $A170, DataRegularSeason20242025!$E$3:$E$1315, AG$1)</f>
        <v>44</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26</v>
      </c>
      <c r="C171" s="2">
        <f>SUMIFS(DataRegularSeason20242025!$AA$3:$AA$1315,DataRegularSeason20242025!$B$3:$B$1315, "&lt;=" &amp; $A171, DataRegularSeason20242025!$D$3:$D$1315, C$1)+SUMIFS(DataRegularSeason20242025!$AB$3:$AB$1315,DataRegularSeason20242025!$B$3:$B$1315, "&lt;=" &amp; $A171, DataRegularSeason20242025!$E$3:$E$1315, C$1)</f>
        <v>35</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41</v>
      </c>
      <c r="F171" s="2">
        <f>SUMIFS(DataRegularSeason20242025!$AA$3:$AA$1315,DataRegularSeason20242025!$B$3:$B$1315, "&lt;=" &amp; $A171, DataRegularSeason20242025!$D$3:$D$1315, F$1)+SUMIFS(DataRegularSeason20242025!$AB$3:$AB$1315,DataRegularSeason20242025!$B$3:$B$1315, "&lt;=" &amp; $A171, DataRegularSeason20242025!$E$3:$E$1315, F$1)</f>
        <v>29</v>
      </c>
      <c r="G171" s="2">
        <f>SUMIFS(DataRegularSeason20242025!$AA$3:$AA$1315,DataRegularSeason20242025!$B$3:$B$1315, "&lt;=" &amp; $A171, DataRegularSeason20242025!$D$3:$D$1315, G$1)+SUMIFS(DataRegularSeason20242025!$AB$3:$AB$1315,DataRegularSeason20242025!$B$3:$B$1315, "&lt;=" &amp; $A171, DataRegularSeason20242025!$E$3:$E$1315, G$1)</f>
        <v>35</v>
      </c>
      <c r="H171" s="2">
        <f>SUMIFS(DataRegularSeason20242025!$AA$3:$AA$1315,DataRegularSeason20242025!$B$3:$B$1315, "&lt;=" &amp; $A171, DataRegularSeason20242025!$D$3:$D$1315, H$1)+SUMIFS(DataRegularSeason20242025!$AB$3:$AB$1315,DataRegularSeason20242025!$B$3:$B$1315, "&lt;=" &amp; $A171, DataRegularSeason20242025!$E$3:$E$1315, H$1)</f>
        <v>22</v>
      </c>
      <c r="I171" s="2">
        <f>SUMIFS(DataRegularSeason20242025!$AA$3:$AA$1315,DataRegularSeason20242025!$B$3:$B$1315, "&lt;=" &amp; $A171, DataRegularSeason20242025!$D$3:$D$1315, I$1)+SUMIFS(DataRegularSeason20242025!$AB$3:$AB$1315,DataRegularSeason20242025!$B$3:$B$1315, "&lt;=" &amp; $A171, DataRegularSeason20242025!$E$3:$E$1315, I$1)</f>
        <v>36</v>
      </c>
      <c r="J171" s="2">
        <f>SUMIFS(DataRegularSeason20242025!$AA$3:$AA$1315,DataRegularSeason20242025!$B$3:$B$1315, "&lt;=" &amp; $A171, DataRegularSeason20242025!$D$3:$D$1315, J$1)+SUMIFS(DataRegularSeason20242025!$AB$3:$AB$1315,DataRegularSeason20242025!$B$3:$B$1315, "&lt;=" &amp; $A171, DataRegularSeason20242025!$E$3:$E$1315, J$1)</f>
        <v>38</v>
      </c>
      <c r="K171" s="2">
        <f>SUMIFS(DataRegularSeason20242025!$AA$3:$AA$1315,DataRegularSeason20242025!$B$3:$B$1315, "&lt;=" &amp; $A171, DataRegularSeason20242025!$D$3:$D$1315, K$1)+SUMIFS(DataRegularSeason20242025!$AB$3:$AB$1315,DataRegularSeason20242025!$B$3:$B$1315, "&lt;=" &amp; $A171, DataRegularSeason20242025!$E$3:$E$1315, K$1)</f>
        <v>28</v>
      </c>
      <c r="L171" s="2">
        <f>SUMIFS(DataRegularSeason20242025!$AA$3:$AA$1315,DataRegularSeason20242025!$B$3:$B$1315, "&lt;=" &amp; $A171, DataRegularSeason20242025!$D$3:$D$1315, L$1)+SUMIFS(DataRegularSeason20242025!$AB$3:$AB$1315,DataRegularSeason20242025!$B$3:$B$1315, "&lt;=" &amp; $A171, DataRegularSeason20242025!$E$3:$E$1315, L$1)</f>
        <v>38</v>
      </c>
      <c r="M171" s="2">
        <f>SUMIFS(DataRegularSeason20242025!$AA$3:$AA$1315,DataRegularSeason20242025!$B$3:$B$1315, "&lt;=" &amp; $A171, DataRegularSeason20242025!$D$3:$D$1315, M$1)+SUMIFS(DataRegularSeason20242025!$AB$3:$AB$1315,DataRegularSeason20242025!$B$3:$B$1315, "&lt;=" &amp; $A171, DataRegularSeason20242025!$E$3:$E$1315, M$1)</f>
        <v>40</v>
      </c>
      <c r="N171" s="2">
        <f>SUMIFS(DataRegularSeason20242025!$AA$3:$AA$1315,DataRegularSeason20242025!$B$3:$B$1315, "&lt;=" &amp; $A171, DataRegularSeason20242025!$D$3:$D$1315, N$1)+SUMIFS(DataRegularSeason20242025!$AB$3:$AB$1315,DataRegularSeason20242025!$B$3:$B$1315, "&lt;=" &amp; $A171, DataRegularSeason20242025!$E$3:$E$1315, N$1)</f>
        <v>40</v>
      </c>
      <c r="O171" s="2">
        <f>SUMIFS(DataRegularSeason20242025!$AA$3:$AA$1315,DataRegularSeason20242025!$B$3:$B$1315, "&lt;=" &amp; $A171, DataRegularSeason20242025!$D$3:$D$1315, O$1)+SUMIFS(DataRegularSeason20242025!$AB$3:$AB$1315,DataRegularSeason20242025!$B$3:$B$1315, "&lt;=" &amp; $A171, DataRegularSeason20242025!$E$3:$E$1315, O$1)</f>
        <v>44</v>
      </c>
      <c r="P171" s="2">
        <f>SUMIFS(DataRegularSeason20242025!$AA$3:$AA$1315,DataRegularSeason20242025!$B$3:$B$1315, "&lt;=" &amp; $A171, DataRegularSeason20242025!$D$3:$D$1315, P$1)+SUMIFS(DataRegularSeason20242025!$AB$3:$AB$1315,DataRegularSeason20242025!$B$3:$B$1315, "&lt;=" &amp; $A171, DataRegularSeason20242025!$E$3:$E$1315, P$1)</f>
        <v>27</v>
      </c>
      <c r="Q171" s="2">
        <f>SUMIFS(DataRegularSeason20242025!$AA$3:$AA$1315,DataRegularSeason20242025!$B$3:$B$1315, "&lt;=" &amp; $A171, DataRegularSeason20242025!$D$3:$D$1315, Q$1)+SUMIFS(DataRegularSeason20242025!$AB$3:$AB$1315,DataRegularSeason20242025!$B$3:$B$1315, "&lt;=" &amp; $A171, DataRegularSeason20242025!$E$3:$E$1315, Q$1)</f>
        <v>45</v>
      </c>
      <c r="R171" s="2">
        <f>SUMIFS(DataRegularSeason20242025!$AA$3:$AA$1315,DataRegularSeason20242025!$B$3:$B$1315, "&lt;=" &amp; $A171, DataRegularSeason20242025!$D$3:$D$1315, R$1)+SUMIFS(DataRegularSeason20242025!$AB$3:$AB$1315,DataRegularSeason20242025!$B$3:$B$1315, "&lt;=" &amp; $A171, DataRegularSeason20242025!$E$3:$E$1315, R$1)</f>
        <v>22</v>
      </c>
      <c r="S171" s="2">
        <f>SUMIFS(DataRegularSeason20242025!$AA$3:$AA$1315,DataRegularSeason20242025!$B$3:$B$1315, "&lt;=" &amp; $A171, DataRegularSeason20242025!$D$3:$D$1315, S$1)+SUMIFS(DataRegularSeason20242025!$AB$3:$AB$1315,DataRegularSeason20242025!$B$3:$B$1315, "&lt;=" &amp; $A171, DataRegularSeason20242025!$E$3:$E$1315, S$1)</f>
        <v>31</v>
      </c>
      <c r="T171" s="2">
        <f>SUMIFS(DataRegularSeason20242025!$AA$3:$AA$1315,DataRegularSeason20242025!$B$3:$B$1315, "&lt;=" &amp; $A171, DataRegularSeason20242025!$D$3:$D$1315, T$1)+SUMIFS(DataRegularSeason20242025!$AB$3:$AB$1315,DataRegularSeason20242025!$B$3:$B$1315, "&lt;=" &amp; $A171, DataRegularSeason20242025!$E$3:$E$1315, T$1)</f>
        <v>31</v>
      </c>
      <c r="U171" s="2">
        <f>SUMIFS(DataRegularSeason20242025!$AA$3:$AA$1315,DataRegularSeason20242025!$B$3:$B$1315, "&lt;=" &amp; $A171, DataRegularSeason20242025!$D$3:$D$1315, U$1)+SUMIFS(DataRegularSeason20242025!$AB$3:$AB$1315,DataRegularSeason20242025!$B$3:$B$1315, "&lt;=" &amp; $A171, DataRegularSeason20242025!$E$3:$E$1315, U$1)</f>
        <v>34</v>
      </c>
      <c r="V171" s="2">
        <f>SUMIFS(DataRegularSeason20242025!$AA$3:$AA$1315,DataRegularSeason20242025!$B$3:$B$1315, "&lt;=" &amp; $A171, DataRegularSeason20242025!$D$3:$D$1315, V$1)+SUMIFS(DataRegularSeason20242025!$AB$3:$AB$1315,DataRegularSeason20242025!$B$3:$B$1315, "&lt;=" &amp; $A171, DataRegularSeason20242025!$E$3:$E$1315, V$1)</f>
        <v>32</v>
      </c>
      <c r="W171" s="2">
        <f>SUMIFS(DataRegularSeason20242025!$AA$3:$AA$1315,DataRegularSeason20242025!$B$3:$B$1315, "&lt;=" &amp; $A171, DataRegularSeason20242025!$D$3:$D$1315, W$1)+SUMIFS(DataRegularSeason20242025!$AB$3:$AB$1315,DataRegularSeason20242025!$B$3:$B$1315, "&lt;=" &amp; $A171, DataRegularSeason20242025!$E$3:$E$1315, W$1)</f>
        <v>33</v>
      </c>
      <c r="X171" s="2">
        <f>SUMIFS(DataRegularSeason20242025!$AA$3:$AA$1315,DataRegularSeason20242025!$B$3:$B$1315, "&lt;=" &amp; $A171, DataRegularSeason20242025!$D$3:$D$1315, X$1)+SUMIFS(DataRegularSeason20242025!$AB$3:$AB$1315,DataRegularSeason20242025!$B$3:$B$1315, "&lt;=" &amp; $A171, DataRegularSeason20242025!$E$3:$E$1315, X$1)</f>
        <v>32</v>
      </c>
      <c r="Y171" s="2">
        <f>SUMIFS(DataRegularSeason20242025!$AA$3:$AA$1315,DataRegularSeason20242025!$B$3:$B$1315, "&lt;=" &amp; $A171, DataRegularSeason20242025!$D$3:$D$1315, Y$1)+SUMIFS(DataRegularSeason20242025!$AB$3:$AB$1315,DataRegularSeason20242025!$B$3:$B$1315, "&lt;=" &amp; $A171, DataRegularSeason20242025!$E$3:$E$1315, Y$1)</f>
        <v>27</v>
      </c>
      <c r="Z171" s="2">
        <f>SUMIFS(DataRegularSeason20242025!$AA$3:$AA$1315,DataRegularSeason20242025!$B$3:$B$1315, "&lt;=" &amp; $A171, DataRegularSeason20242025!$D$3:$D$1315, Z$1)+SUMIFS(DataRegularSeason20242025!$AB$3:$AB$1315,DataRegularSeason20242025!$B$3:$B$1315, "&lt;=" &amp; $A171, DataRegularSeason20242025!$E$3:$E$1315, Z$1)</f>
        <v>33</v>
      </c>
      <c r="AA171" s="2">
        <f>SUMIFS(DataRegularSeason20242025!$AA$3:$AA$1315,DataRegularSeason20242025!$B$3:$B$1315, "&lt;=" &amp; $A171, DataRegularSeason20242025!$D$3:$D$1315, AA$1)+SUMIFS(DataRegularSeason20242025!$AB$3:$AB$1315,DataRegularSeason20242025!$B$3:$B$1315, "&lt;=" &amp; $A171, DataRegularSeason20242025!$E$3:$E$1315, AA$1)</f>
        <v>36</v>
      </c>
      <c r="AB171" s="2">
        <f>SUMIFS(DataRegularSeason20242025!$AA$3:$AA$1315,DataRegularSeason20242025!$B$3:$B$1315, "&lt;=" &amp; $A171, DataRegularSeason20242025!$D$3:$D$1315, AB$1)+SUMIFS(DataRegularSeason20242025!$AB$3:$AB$1315,DataRegularSeason20242025!$B$3:$B$1315, "&lt;=" &amp; $A171, DataRegularSeason20242025!$E$3:$E$1315, AB$1)</f>
        <v>40</v>
      </c>
      <c r="AC171" s="2">
        <f>SUMIFS(DataRegularSeason20242025!$AA$3:$AA$1315,DataRegularSeason20242025!$B$3:$B$1315, "&lt;=" &amp; $A171, DataRegularSeason20242025!$D$3:$D$1315, AC$1)+SUMIFS(DataRegularSeason20242025!$AB$3:$AB$1315,DataRegularSeason20242025!$B$3:$B$1315, "&lt;=" &amp; $A171, DataRegularSeason20242025!$E$3:$E$1315, AC$1)</f>
        <v>33</v>
      </c>
      <c r="AD171" s="2">
        <f>SUMIFS(DataRegularSeason20242025!$AA$3:$AA$1315,DataRegularSeason20242025!$B$3:$B$1315, "&lt;=" &amp; $A171, DataRegularSeason20242025!$D$3:$D$1315, AD$1)+SUMIFS(DataRegularSeason20242025!$AB$3:$AB$1315,DataRegularSeason20242025!$B$3:$B$1315, "&lt;=" &amp; $A171, DataRegularSeason20242025!$E$3:$E$1315, AD$1)</f>
        <v>37</v>
      </c>
      <c r="AE171" s="2">
        <f>SUMIFS(DataRegularSeason20242025!$AA$3:$AA$1315,DataRegularSeason20242025!$B$3:$B$1315, "&lt;=" &amp; $A171, DataRegularSeason20242025!$D$3:$D$1315, AE$1)+SUMIFS(DataRegularSeason20242025!$AB$3:$AB$1315,DataRegularSeason20242025!$B$3:$B$1315, "&lt;=" &amp; $A171, DataRegularSeason20242025!$E$3:$E$1315, AE$1)</f>
        <v>43</v>
      </c>
      <c r="AF171" s="2">
        <f>SUMIFS(DataRegularSeason20242025!$AA$3:$AA$1315,DataRegularSeason20242025!$B$3:$B$1315, "&lt;=" &amp; $A171, DataRegularSeason20242025!$D$3:$D$1315, AF$1)+SUMIFS(DataRegularSeason20242025!$AB$3:$AB$1315,DataRegularSeason20242025!$B$3:$B$1315, "&lt;=" &amp; $A171, DataRegularSeason20242025!$E$3:$E$1315, AF$1)</f>
        <v>45</v>
      </c>
      <c r="AG171" s="2">
        <f>SUMIFS(DataRegularSeason20242025!$AA$3:$AA$1315,DataRegularSeason20242025!$B$3:$B$1315, "&lt;=" &amp; $A171, DataRegularSeason20242025!$D$3:$D$1315, AG$1)+SUMIFS(DataRegularSeason20242025!$AB$3:$AB$1315,DataRegularSeason20242025!$B$3:$B$1315, "&lt;=" &amp; $A171, DataRegularSeason20242025!$E$3:$E$1315, AG$1)</f>
        <v>44</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26</v>
      </c>
      <c r="C172" s="2">
        <f>SUMIFS(DataRegularSeason20242025!$AA$3:$AA$1315,DataRegularSeason20242025!$B$3:$B$1315, "&lt;=" &amp; $A172, DataRegularSeason20242025!$D$3:$D$1315, C$1)+SUMIFS(DataRegularSeason20242025!$AB$3:$AB$1315,DataRegularSeason20242025!$B$3:$B$1315, "&lt;=" &amp; $A172, DataRegularSeason20242025!$E$3:$E$1315, C$1)</f>
        <v>35</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41</v>
      </c>
      <c r="F172" s="2">
        <f>SUMIFS(DataRegularSeason20242025!$AA$3:$AA$1315,DataRegularSeason20242025!$B$3:$B$1315, "&lt;=" &amp; $A172, DataRegularSeason20242025!$D$3:$D$1315, F$1)+SUMIFS(DataRegularSeason20242025!$AB$3:$AB$1315,DataRegularSeason20242025!$B$3:$B$1315, "&lt;=" &amp; $A172, DataRegularSeason20242025!$E$3:$E$1315, F$1)</f>
        <v>29</v>
      </c>
      <c r="G172" s="2">
        <f>SUMIFS(DataRegularSeason20242025!$AA$3:$AA$1315,DataRegularSeason20242025!$B$3:$B$1315, "&lt;=" &amp; $A172, DataRegularSeason20242025!$D$3:$D$1315, G$1)+SUMIFS(DataRegularSeason20242025!$AB$3:$AB$1315,DataRegularSeason20242025!$B$3:$B$1315, "&lt;=" &amp; $A172, DataRegularSeason20242025!$E$3:$E$1315, G$1)</f>
        <v>35</v>
      </c>
      <c r="H172" s="2">
        <f>SUMIFS(DataRegularSeason20242025!$AA$3:$AA$1315,DataRegularSeason20242025!$B$3:$B$1315, "&lt;=" &amp; $A172, DataRegularSeason20242025!$D$3:$D$1315, H$1)+SUMIFS(DataRegularSeason20242025!$AB$3:$AB$1315,DataRegularSeason20242025!$B$3:$B$1315, "&lt;=" &amp; $A172, DataRegularSeason20242025!$E$3:$E$1315, H$1)</f>
        <v>22</v>
      </c>
      <c r="I172" s="2">
        <f>SUMIFS(DataRegularSeason20242025!$AA$3:$AA$1315,DataRegularSeason20242025!$B$3:$B$1315, "&lt;=" &amp; $A172, DataRegularSeason20242025!$D$3:$D$1315, I$1)+SUMIFS(DataRegularSeason20242025!$AB$3:$AB$1315,DataRegularSeason20242025!$B$3:$B$1315, "&lt;=" &amp; $A172, DataRegularSeason20242025!$E$3:$E$1315, I$1)</f>
        <v>36</v>
      </c>
      <c r="J172" s="2">
        <f>SUMIFS(DataRegularSeason20242025!$AA$3:$AA$1315,DataRegularSeason20242025!$B$3:$B$1315, "&lt;=" &amp; $A172, DataRegularSeason20242025!$D$3:$D$1315, J$1)+SUMIFS(DataRegularSeason20242025!$AB$3:$AB$1315,DataRegularSeason20242025!$B$3:$B$1315, "&lt;=" &amp; $A172, DataRegularSeason20242025!$E$3:$E$1315, J$1)</f>
        <v>38</v>
      </c>
      <c r="K172" s="2">
        <f>SUMIFS(DataRegularSeason20242025!$AA$3:$AA$1315,DataRegularSeason20242025!$B$3:$B$1315, "&lt;=" &amp; $A172, DataRegularSeason20242025!$D$3:$D$1315, K$1)+SUMIFS(DataRegularSeason20242025!$AB$3:$AB$1315,DataRegularSeason20242025!$B$3:$B$1315, "&lt;=" &amp; $A172, DataRegularSeason20242025!$E$3:$E$1315, K$1)</f>
        <v>28</v>
      </c>
      <c r="L172" s="2">
        <f>SUMIFS(DataRegularSeason20242025!$AA$3:$AA$1315,DataRegularSeason20242025!$B$3:$B$1315, "&lt;=" &amp; $A172, DataRegularSeason20242025!$D$3:$D$1315, L$1)+SUMIFS(DataRegularSeason20242025!$AB$3:$AB$1315,DataRegularSeason20242025!$B$3:$B$1315, "&lt;=" &amp; $A172, DataRegularSeason20242025!$E$3:$E$1315, L$1)</f>
        <v>38</v>
      </c>
      <c r="M172" s="2">
        <f>SUMIFS(DataRegularSeason20242025!$AA$3:$AA$1315,DataRegularSeason20242025!$B$3:$B$1315, "&lt;=" &amp; $A172, DataRegularSeason20242025!$D$3:$D$1315, M$1)+SUMIFS(DataRegularSeason20242025!$AB$3:$AB$1315,DataRegularSeason20242025!$B$3:$B$1315, "&lt;=" &amp; $A172, DataRegularSeason20242025!$E$3:$E$1315, M$1)</f>
        <v>40</v>
      </c>
      <c r="N172" s="2">
        <f>SUMIFS(DataRegularSeason20242025!$AA$3:$AA$1315,DataRegularSeason20242025!$B$3:$B$1315, "&lt;=" &amp; $A172, DataRegularSeason20242025!$D$3:$D$1315, N$1)+SUMIFS(DataRegularSeason20242025!$AB$3:$AB$1315,DataRegularSeason20242025!$B$3:$B$1315, "&lt;=" &amp; $A172, DataRegularSeason20242025!$E$3:$E$1315, N$1)</f>
        <v>40</v>
      </c>
      <c r="O172" s="2">
        <f>SUMIFS(DataRegularSeason20242025!$AA$3:$AA$1315,DataRegularSeason20242025!$B$3:$B$1315, "&lt;=" &amp; $A172, DataRegularSeason20242025!$D$3:$D$1315, O$1)+SUMIFS(DataRegularSeason20242025!$AB$3:$AB$1315,DataRegularSeason20242025!$B$3:$B$1315, "&lt;=" &amp; $A172, DataRegularSeason20242025!$E$3:$E$1315, O$1)</f>
        <v>44</v>
      </c>
      <c r="P172" s="2">
        <f>SUMIFS(DataRegularSeason20242025!$AA$3:$AA$1315,DataRegularSeason20242025!$B$3:$B$1315, "&lt;=" &amp; $A172, DataRegularSeason20242025!$D$3:$D$1315, P$1)+SUMIFS(DataRegularSeason20242025!$AB$3:$AB$1315,DataRegularSeason20242025!$B$3:$B$1315, "&lt;=" &amp; $A172, DataRegularSeason20242025!$E$3:$E$1315, P$1)</f>
        <v>27</v>
      </c>
      <c r="Q172" s="2">
        <f>SUMIFS(DataRegularSeason20242025!$AA$3:$AA$1315,DataRegularSeason20242025!$B$3:$B$1315, "&lt;=" &amp; $A172, DataRegularSeason20242025!$D$3:$D$1315, Q$1)+SUMIFS(DataRegularSeason20242025!$AB$3:$AB$1315,DataRegularSeason20242025!$B$3:$B$1315, "&lt;=" &amp; $A172, DataRegularSeason20242025!$E$3:$E$1315, Q$1)</f>
        <v>45</v>
      </c>
      <c r="R172" s="2">
        <f>SUMIFS(DataRegularSeason20242025!$AA$3:$AA$1315,DataRegularSeason20242025!$B$3:$B$1315, "&lt;=" &amp; $A172, DataRegularSeason20242025!$D$3:$D$1315, R$1)+SUMIFS(DataRegularSeason20242025!$AB$3:$AB$1315,DataRegularSeason20242025!$B$3:$B$1315, "&lt;=" &amp; $A172, DataRegularSeason20242025!$E$3:$E$1315, R$1)</f>
        <v>22</v>
      </c>
      <c r="S172" s="2">
        <f>SUMIFS(DataRegularSeason20242025!$AA$3:$AA$1315,DataRegularSeason20242025!$B$3:$B$1315, "&lt;=" &amp; $A172, DataRegularSeason20242025!$D$3:$D$1315, S$1)+SUMIFS(DataRegularSeason20242025!$AB$3:$AB$1315,DataRegularSeason20242025!$B$3:$B$1315, "&lt;=" &amp; $A172, DataRegularSeason20242025!$E$3:$E$1315, S$1)</f>
        <v>31</v>
      </c>
      <c r="T172" s="2">
        <f>SUMIFS(DataRegularSeason20242025!$AA$3:$AA$1315,DataRegularSeason20242025!$B$3:$B$1315, "&lt;=" &amp; $A172, DataRegularSeason20242025!$D$3:$D$1315, T$1)+SUMIFS(DataRegularSeason20242025!$AB$3:$AB$1315,DataRegularSeason20242025!$B$3:$B$1315, "&lt;=" &amp; $A172, DataRegularSeason20242025!$E$3:$E$1315, T$1)</f>
        <v>31</v>
      </c>
      <c r="U172" s="2">
        <f>SUMIFS(DataRegularSeason20242025!$AA$3:$AA$1315,DataRegularSeason20242025!$B$3:$B$1315, "&lt;=" &amp; $A172, DataRegularSeason20242025!$D$3:$D$1315, U$1)+SUMIFS(DataRegularSeason20242025!$AB$3:$AB$1315,DataRegularSeason20242025!$B$3:$B$1315, "&lt;=" &amp; $A172, DataRegularSeason20242025!$E$3:$E$1315, U$1)</f>
        <v>34</v>
      </c>
      <c r="V172" s="2">
        <f>SUMIFS(DataRegularSeason20242025!$AA$3:$AA$1315,DataRegularSeason20242025!$B$3:$B$1315, "&lt;=" &amp; $A172, DataRegularSeason20242025!$D$3:$D$1315, V$1)+SUMIFS(DataRegularSeason20242025!$AB$3:$AB$1315,DataRegularSeason20242025!$B$3:$B$1315, "&lt;=" &amp; $A172, DataRegularSeason20242025!$E$3:$E$1315, V$1)</f>
        <v>32</v>
      </c>
      <c r="W172" s="2">
        <f>SUMIFS(DataRegularSeason20242025!$AA$3:$AA$1315,DataRegularSeason20242025!$B$3:$B$1315, "&lt;=" &amp; $A172, DataRegularSeason20242025!$D$3:$D$1315, W$1)+SUMIFS(DataRegularSeason20242025!$AB$3:$AB$1315,DataRegularSeason20242025!$B$3:$B$1315, "&lt;=" &amp; $A172, DataRegularSeason20242025!$E$3:$E$1315, W$1)</f>
        <v>33</v>
      </c>
      <c r="X172" s="2">
        <f>SUMIFS(DataRegularSeason20242025!$AA$3:$AA$1315,DataRegularSeason20242025!$B$3:$B$1315, "&lt;=" &amp; $A172, DataRegularSeason20242025!$D$3:$D$1315, X$1)+SUMIFS(DataRegularSeason20242025!$AB$3:$AB$1315,DataRegularSeason20242025!$B$3:$B$1315, "&lt;=" &amp; $A172, DataRegularSeason20242025!$E$3:$E$1315, X$1)</f>
        <v>32</v>
      </c>
      <c r="Y172" s="2">
        <f>SUMIFS(DataRegularSeason20242025!$AA$3:$AA$1315,DataRegularSeason20242025!$B$3:$B$1315, "&lt;=" &amp; $A172, DataRegularSeason20242025!$D$3:$D$1315, Y$1)+SUMIFS(DataRegularSeason20242025!$AB$3:$AB$1315,DataRegularSeason20242025!$B$3:$B$1315, "&lt;=" &amp; $A172, DataRegularSeason20242025!$E$3:$E$1315, Y$1)</f>
        <v>27</v>
      </c>
      <c r="Z172" s="2">
        <f>SUMIFS(DataRegularSeason20242025!$AA$3:$AA$1315,DataRegularSeason20242025!$B$3:$B$1315, "&lt;=" &amp; $A172, DataRegularSeason20242025!$D$3:$D$1315, Z$1)+SUMIFS(DataRegularSeason20242025!$AB$3:$AB$1315,DataRegularSeason20242025!$B$3:$B$1315, "&lt;=" &amp; $A172, DataRegularSeason20242025!$E$3:$E$1315, Z$1)</f>
        <v>33</v>
      </c>
      <c r="AA172" s="2">
        <f>SUMIFS(DataRegularSeason20242025!$AA$3:$AA$1315,DataRegularSeason20242025!$B$3:$B$1315, "&lt;=" &amp; $A172, DataRegularSeason20242025!$D$3:$D$1315, AA$1)+SUMIFS(DataRegularSeason20242025!$AB$3:$AB$1315,DataRegularSeason20242025!$B$3:$B$1315, "&lt;=" &amp; $A172, DataRegularSeason20242025!$E$3:$E$1315, AA$1)</f>
        <v>36</v>
      </c>
      <c r="AB172" s="2">
        <f>SUMIFS(DataRegularSeason20242025!$AA$3:$AA$1315,DataRegularSeason20242025!$B$3:$B$1315, "&lt;=" &amp; $A172, DataRegularSeason20242025!$D$3:$D$1315, AB$1)+SUMIFS(DataRegularSeason20242025!$AB$3:$AB$1315,DataRegularSeason20242025!$B$3:$B$1315, "&lt;=" &amp; $A172, DataRegularSeason20242025!$E$3:$E$1315, AB$1)</f>
        <v>40</v>
      </c>
      <c r="AC172" s="2">
        <f>SUMIFS(DataRegularSeason20242025!$AA$3:$AA$1315,DataRegularSeason20242025!$B$3:$B$1315, "&lt;=" &amp; $A172, DataRegularSeason20242025!$D$3:$D$1315, AC$1)+SUMIFS(DataRegularSeason20242025!$AB$3:$AB$1315,DataRegularSeason20242025!$B$3:$B$1315, "&lt;=" &amp; $A172, DataRegularSeason20242025!$E$3:$E$1315, AC$1)</f>
        <v>33</v>
      </c>
      <c r="AD172" s="2">
        <f>SUMIFS(DataRegularSeason20242025!$AA$3:$AA$1315,DataRegularSeason20242025!$B$3:$B$1315, "&lt;=" &amp; $A172, DataRegularSeason20242025!$D$3:$D$1315, AD$1)+SUMIFS(DataRegularSeason20242025!$AB$3:$AB$1315,DataRegularSeason20242025!$B$3:$B$1315, "&lt;=" &amp; $A172, DataRegularSeason20242025!$E$3:$E$1315, AD$1)</f>
        <v>37</v>
      </c>
      <c r="AE172" s="2">
        <f>SUMIFS(DataRegularSeason20242025!$AA$3:$AA$1315,DataRegularSeason20242025!$B$3:$B$1315, "&lt;=" &amp; $A172, DataRegularSeason20242025!$D$3:$D$1315, AE$1)+SUMIFS(DataRegularSeason20242025!$AB$3:$AB$1315,DataRegularSeason20242025!$B$3:$B$1315, "&lt;=" &amp; $A172, DataRegularSeason20242025!$E$3:$E$1315, AE$1)</f>
        <v>43</v>
      </c>
      <c r="AF172" s="2">
        <f>SUMIFS(DataRegularSeason20242025!$AA$3:$AA$1315,DataRegularSeason20242025!$B$3:$B$1315, "&lt;=" &amp; $A172, DataRegularSeason20242025!$D$3:$D$1315, AF$1)+SUMIFS(DataRegularSeason20242025!$AB$3:$AB$1315,DataRegularSeason20242025!$B$3:$B$1315, "&lt;=" &amp; $A172, DataRegularSeason20242025!$E$3:$E$1315, AF$1)</f>
        <v>45</v>
      </c>
      <c r="AG172" s="2">
        <f>SUMIFS(DataRegularSeason20242025!$AA$3:$AA$1315,DataRegularSeason20242025!$B$3:$B$1315, "&lt;=" &amp; $A172, DataRegularSeason20242025!$D$3:$D$1315, AG$1)+SUMIFS(DataRegularSeason20242025!$AB$3:$AB$1315,DataRegularSeason20242025!$B$3:$B$1315, "&lt;=" &amp; $A172, DataRegularSeason20242025!$E$3:$E$1315, AG$1)</f>
        <v>44</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26</v>
      </c>
      <c r="C173" s="2">
        <f>SUMIFS(DataRegularSeason20242025!$AA$3:$AA$1315,DataRegularSeason20242025!$B$3:$B$1315, "&lt;=" &amp; $A173, DataRegularSeason20242025!$D$3:$D$1315, C$1)+SUMIFS(DataRegularSeason20242025!$AB$3:$AB$1315,DataRegularSeason20242025!$B$3:$B$1315, "&lt;=" &amp; $A173, DataRegularSeason20242025!$E$3:$E$1315, C$1)</f>
        <v>35</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41</v>
      </c>
      <c r="F173" s="2">
        <f>SUMIFS(DataRegularSeason20242025!$AA$3:$AA$1315,DataRegularSeason20242025!$B$3:$B$1315, "&lt;=" &amp; $A173, DataRegularSeason20242025!$D$3:$D$1315, F$1)+SUMIFS(DataRegularSeason20242025!$AB$3:$AB$1315,DataRegularSeason20242025!$B$3:$B$1315, "&lt;=" &amp; $A173, DataRegularSeason20242025!$E$3:$E$1315, F$1)</f>
        <v>29</v>
      </c>
      <c r="G173" s="2">
        <f>SUMIFS(DataRegularSeason20242025!$AA$3:$AA$1315,DataRegularSeason20242025!$B$3:$B$1315, "&lt;=" &amp; $A173, DataRegularSeason20242025!$D$3:$D$1315, G$1)+SUMIFS(DataRegularSeason20242025!$AB$3:$AB$1315,DataRegularSeason20242025!$B$3:$B$1315, "&lt;=" &amp; $A173, DataRegularSeason20242025!$E$3:$E$1315, G$1)</f>
        <v>35</v>
      </c>
      <c r="H173" s="2">
        <f>SUMIFS(DataRegularSeason20242025!$AA$3:$AA$1315,DataRegularSeason20242025!$B$3:$B$1315, "&lt;=" &amp; $A173, DataRegularSeason20242025!$D$3:$D$1315, H$1)+SUMIFS(DataRegularSeason20242025!$AB$3:$AB$1315,DataRegularSeason20242025!$B$3:$B$1315, "&lt;=" &amp; $A173, DataRegularSeason20242025!$E$3:$E$1315, H$1)</f>
        <v>22</v>
      </c>
      <c r="I173" s="2">
        <f>SUMIFS(DataRegularSeason20242025!$AA$3:$AA$1315,DataRegularSeason20242025!$B$3:$B$1315, "&lt;=" &amp; $A173, DataRegularSeason20242025!$D$3:$D$1315, I$1)+SUMIFS(DataRegularSeason20242025!$AB$3:$AB$1315,DataRegularSeason20242025!$B$3:$B$1315, "&lt;=" &amp; $A173, DataRegularSeason20242025!$E$3:$E$1315, I$1)</f>
        <v>36</v>
      </c>
      <c r="J173" s="2">
        <f>SUMIFS(DataRegularSeason20242025!$AA$3:$AA$1315,DataRegularSeason20242025!$B$3:$B$1315, "&lt;=" &amp; $A173, DataRegularSeason20242025!$D$3:$D$1315, J$1)+SUMIFS(DataRegularSeason20242025!$AB$3:$AB$1315,DataRegularSeason20242025!$B$3:$B$1315, "&lt;=" &amp; $A173, DataRegularSeason20242025!$E$3:$E$1315, J$1)</f>
        <v>38</v>
      </c>
      <c r="K173" s="2">
        <f>SUMIFS(DataRegularSeason20242025!$AA$3:$AA$1315,DataRegularSeason20242025!$B$3:$B$1315, "&lt;=" &amp; $A173, DataRegularSeason20242025!$D$3:$D$1315, K$1)+SUMIFS(DataRegularSeason20242025!$AB$3:$AB$1315,DataRegularSeason20242025!$B$3:$B$1315, "&lt;=" &amp; $A173, DataRegularSeason20242025!$E$3:$E$1315, K$1)</f>
        <v>28</v>
      </c>
      <c r="L173" s="2">
        <f>SUMIFS(DataRegularSeason20242025!$AA$3:$AA$1315,DataRegularSeason20242025!$B$3:$B$1315, "&lt;=" &amp; $A173, DataRegularSeason20242025!$D$3:$D$1315, L$1)+SUMIFS(DataRegularSeason20242025!$AB$3:$AB$1315,DataRegularSeason20242025!$B$3:$B$1315, "&lt;=" &amp; $A173, DataRegularSeason20242025!$E$3:$E$1315, L$1)</f>
        <v>38</v>
      </c>
      <c r="M173" s="2">
        <f>SUMIFS(DataRegularSeason20242025!$AA$3:$AA$1315,DataRegularSeason20242025!$B$3:$B$1315, "&lt;=" &amp; $A173, DataRegularSeason20242025!$D$3:$D$1315, M$1)+SUMIFS(DataRegularSeason20242025!$AB$3:$AB$1315,DataRegularSeason20242025!$B$3:$B$1315, "&lt;=" &amp; $A173, DataRegularSeason20242025!$E$3:$E$1315, M$1)</f>
        <v>40</v>
      </c>
      <c r="N173" s="2">
        <f>SUMIFS(DataRegularSeason20242025!$AA$3:$AA$1315,DataRegularSeason20242025!$B$3:$B$1315, "&lt;=" &amp; $A173, DataRegularSeason20242025!$D$3:$D$1315, N$1)+SUMIFS(DataRegularSeason20242025!$AB$3:$AB$1315,DataRegularSeason20242025!$B$3:$B$1315, "&lt;=" &amp; $A173, DataRegularSeason20242025!$E$3:$E$1315, N$1)</f>
        <v>40</v>
      </c>
      <c r="O173" s="2">
        <f>SUMIFS(DataRegularSeason20242025!$AA$3:$AA$1315,DataRegularSeason20242025!$B$3:$B$1315, "&lt;=" &amp; $A173, DataRegularSeason20242025!$D$3:$D$1315, O$1)+SUMIFS(DataRegularSeason20242025!$AB$3:$AB$1315,DataRegularSeason20242025!$B$3:$B$1315, "&lt;=" &amp; $A173, DataRegularSeason20242025!$E$3:$E$1315, O$1)</f>
        <v>44</v>
      </c>
      <c r="P173" s="2">
        <f>SUMIFS(DataRegularSeason20242025!$AA$3:$AA$1315,DataRegularSeason20242025!$B$3:$B$1315, "&lt;=" &amp; $A173, DataRegularSeason20242025!$D$3:$D$1315, P$1)+SUMIFS(DataRegularSeason20242025!$AB$3:$AB$1315,DataRegularSeason20242025!$B$3:$B$1315, "&lt;=" &amp; $A173, DataRegularSeason20242025!$E$3:$E$1315, P$1)</f>
        <v>27</v>
      </c>
      <c r="Q173" s="2">
        <f>SUMIFS(DataRegularSeason20242025!$AA$3:$AA$1315,DataRegularSeason20242025!$B$3:$B$1315, "&lt;=" &amp; $A173, DataRegularSeason20242025!$D$3:$D$1315, Q$1)+SUMIFS(DataRegularSeason20242025!$AB$3:$AB$1315,DataRegularSeason20242025!$B$3:$B$1315, "&lt;=" &amp; $A173, DataRegularSeason20242025!$E$3:$E$1315, Q$1)</f>
        <v>45</v>
      </c>
      <c r="R173" s="2">
        <f>SUMIFS(DataRegularSeason20242025!$AA$3:$AA$1315,DataRegularSeason20242025!$B$3:$B$1315, "&lt;=" &amp; $A173, DataRegularSeason20242025!$D$3:$D$1315, R$1)+SUMIFS(DataRegularSeason20242025!$AB$3:$AB$1315,DataRegularSeason20242025!$B$3:$B$1315, "&lt;=" &amp; $A173, DataRegularSeason20242025!$E$3:$E$1315, R$1)</f>
        <v>22</v>
      </c>
      <c r="S173" s="2">
        <f>SUMIFS(DataRegularSeason20242025!$AA$3:$AA$1315,DataRegularSeason20242025!$B$3:$B$1315, "&lt;=" &amp; $A173, DataRegularSeason20242025!$D$3:$D$1315, S$1)+SUMIFS(DataRegularSeason20242025!$AB$3:$AB$1315,DataRegularSeason20242025!$B$3:$B$1315, "&lt;=" &amp; $A173, DataRegularSeason20242025!$E$3:$E$1315, S$1)</f>
        <v>31</v>
      </c>
      <c r="T173" s="2">
        <f>SUMIFS(DataRegularSeason20242025!$AA$3:$AA$1315,DataRegularSeason20242025!$B$3:$B$1315, "&lt;=" &amp; $A173, DataRegularSeason20242025!$D$3:$D$1315, T$1)+SUMIFS(DataRegularSeason20242025!$AB$3:$AB$1315,DataRegularSeason20242025!$B$3:$B$1315, "&lt;=" &amp; $A173, DataRegularSeason20242025!$E$3:$E$1315, T$1)</f>
        <v>31</v>
      </c>
      <c r="U173" s="2">
        <f>SUMIFS(DataRegularSeason20242025!$AA$3:$AA$1315,DataRegularSeason20242025!$B$3:$B$1315, "&lt;=" &amp; $A173, DataRegularSeason20242025!$D$3:$D$1315, U$1)+SUMIFS(DataRegularSeason20242025!$AB$3:$AB$1315,DataRegularSeason20242025!$B$3:$B$1315, "&lt;=" &amp; $A173, DataRegularSeason20242025!$E$3:$E$1315, U$1)</f>
        <v>34</v>
      </c>
      <c r="V173" s="2">
        <f>SUMIFS(DataRegularSeason20242025!$AA$3:$AA$1315,DataRegularSeason20242025!$B$3:$B$1315, "&lt;=" &amp; $A173, DataRegularSeason20242025!$D$3:$D$1315, V$1)+SUMIFS(DataRegularSeason20242025!$AB$3:$AB$1315,DataRegularSeason20242025!$B$3:$B$1315, "&lt;=" &amp; $A173, DataRegularSeason20242025!$E$3:$E$1315, V$1)</f>
        <v>32</v>
      </c>
      <c r="W173" s="2">
        <f>SUMIFS(DataRegularSeason20242025!$AA$3:$AA$1315,DataRegularSeason20242025!$B$3:$B$1315, "&lt;=" &amp; $A173, DataRegularSeason20242025!$D$3:$D$1315, W$1)+SUMIFS(DataRegularSeason20242025!$AB$3:$AB$1315,DataRegularSeason20242025!$B$3:$B$1315, "&lt;=" &amp; $A173, DataRegularSeason20242025!$E$3:$E$1315, W$1)</f>
        <v>33</v>
      </c>
      <c r="X173" s="2">
        <f>SUMIFS(DataRegularSeason20242025!$AA$3:$AA$1315,DataRegularSeason20242025!$B$3:$B$1315, "&lt;=" &amp; $A173, DataRegularSeason20242025!$D$3:$D$1315, X$1)+SUMIFS(DataRegularSeason20242025!$AB$3:$AB$1315,DataRegularSeason20242025!$B$3:$B$1315, "&lt;=" &amp; $A173, DataRegularSeason20242025!$E$3:$E$1315, X$1)</f>
        <v>32</v>
      </c>
      <c r="Y173" s="2">
        <f>SUMIFS(DataRegularSeason20242025!$AA$3:$AA$1315,DataRegularSeason20242025!$B$3:$B$1315, "&lt;=" &amp; $A173, DataRegularSeason20242025!$D$3:$D$1315, Y$1)+SUMIFS(DataRegularSeason20242025!$AB$3:$AB$1315,DataRegularSeason20242025!$B$3:$B$1315, "&lt;=" &amp; $A173, DataRegularSeason20242025!$E$3:$E$1315, Y$1)</f>
        <v>27</v>
      </c>
      <c r="Z173" s="2">
        <f>SUMIFS(DataRegularSeason20242025!$AA$3:$AA$1315,DataRegularSeason20242025!$B$3:$B$1315, "&lt;=" &amp; $A173, DataRegularSeason20242025!$D$3:$D$1315, Z$1)+SUMIFS(DataRegularSeason20242025!$AB$3:$AB$1315,DataRegularSeason20242025!$B$3:$B$1315, "&lt;=" &amp; $A173, DataRegularSeason20242025!$E$3:$E$1315, Z$1)</f>
        <v>33</v>
      </c>
      <c r="AA173" s="2">
        <f>SUMIFS(DataRegularSeason20242025!$AA$3:$AA$1315,DataRegularSeason20242025!$B$3:$B$1315, "&lt;=" &amp; $A173, DataRegularSeason20242025!$D$3:$D$1315, AA$1)+SUMIFS(DataRegularSeason20242025!$AB$3:$AB$1315,DataRegularSeason20242025!$B$3:$B$1315, "&lt;=" &amp; $A173, DataRegularSeason20242025!$E$3:$E$1315, AA$1)</f>
        <v>36</v>
      </c>
      <c r="AB173" s="2">
        <f>SUMIFS(DataRegularSeason20242025!$AA$3:$AA$1315,DataRegularSeason20242025!$B$3:$B$1315, "&lt;=" &amp; $A173, DataRegularSeason20242025!$D$3:$D$1315, AB$1)+SUMIFS(DataRegularSeason20242025!$AB$3:$AB$1315,DataRegularSeason20242025!$B$3:$B$1315, "&lt;=" &amp; $A173, DataRegularSeason20242025!$E$3:$E$1315, AB$1)</f>
        <v>40</v>
      </c>
      <c r="AC173" s="2">
        <f>SUMIFS(DataRegularSeason20242025!$AA$3:$AA$1315,DataRegularSeason20242025!$B$3:$B$1315, "&lt;=" &amp; $A173, DataRegularSeason20242025!$D$3:$D$1315, AC$1)+SUMIFS(DataRegularSeason20242025!$AB$3:$AB$1315,DataRegularSeason20242025!$B$3:$B$1315, "&lt;=" &amp; $A173, DataRegularSeason20242025!$E$3:$E$1315, AC$1)</f>
        <v>33</v>
      </c>
      <c r="AD173" s="2">
        <f>SUMIFS(DataRegularSeason20242025!$AA$3:$AA$1315,DataRegularSeason20242025!$B$3:$B$1315, "&lt;=" &amp; $A173, DataRegularSeason20242025!$D$3:$D$1315, AD$1)+SUMIFS(DataRegularSeason20242025!$AB$3:$AB$1315,DataRegularSeason20242025!$B$3:$B$1315, "&lt;=" &amp; $A173, DataRegularSeason20242025!$E$3:$E$1315, AD$1)</f>
        <v>37</v>
      </c>
      <c r="AE173" s="2">
        <f>SUMIFS(DataRegularSeason20242025!$AA$3:$AA$1315,DataRegularSeason20242025!$B$3:$B$1315, "&lt;=" &amp; $A173, DataRegularSeason20242025!$D$3:$D$1315, AE$1)+SUMIFS(DataRegularSeason20242025!$AB$3:$AB$1315,DataRegularSeason20242025!$B$3:$B$1315, "&lt;=" &amp; $A173, DataRegularSeason20242025!$E$3:$E$1315, AE$1)</f>
        <v>43</v>
      </c>
      <c r="AF173" s="2">
        <f>SUMIFS(DataRegularSeason20242025!$AA$3:$AA$1315,DataRegularSeason20242025!$B$3:$B$1315, "&lt;=" &amp; $A173, DataRegularSeason20242025!$D$3:$D$1315, AF$1)+SUMIFS(DataRegularSeason20242025!$AB$3:$AB$1315,DataRegularSeason20242025!$B$3:$B$1315, "&lt;=" &amp; $A173, DataRegularSeason20242025!$E$3:$E$1315, AF$1)</f>
        <v>45</v>
      </c>
      <c r="AG173" s="2">
        <f>SUMIFS(DataRegularSeason20242025!$AA$3:$AA$1315,DataRegularSeason20242025!$B$3:$B$1315, "&lt;=" &amp; $A173, DataRegularSeason20242025!$D$3:$D$1315, AG$1)+SUMIFS(DataRegularSeason20242025!$AB$3:$AB$1315,DataRegularSeason20242025!$B$3:$B$1315, "&lt;=" &amp; $A173, DataRegularSeason20242025!$E$3:$E$1315, AG$1)</f>
        <v>44</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26</v>
      </c>
      <c r="C174" s="2">
        <f>SUMIFS(DataRegularSeason20242025!$AA$3:$AA$1315,DataRegularSeason20242025!$B$3:$B$1315, "&lt;=" &amp; $A174, DataRegularSeason20242025!$D$3:$D$1315, C$1)+SUMIFS(DataRegularSeason20242025!$AB$3:$AB$1315,DataRegularSeason20242025!$B$3:$B$1315, "&lt;=" &amp; $A174, DataRegularSeason20242025!$E$3:$E$1315, C$1)</f>
        <v>35</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41</v>
      </c>
      <c r="F174" s="2">
        <f>SUMIFS(DataRegularSeason20242025!$AA$3:$AA$1315,DataRegularSeason20242025!$B$3:$B$1315, "&lt;=" &amp; $A174, DataRegularSeason20242025!$D$3:$D$1315, F$1)+SUMIFS(DataRegularSeason20242025!$AB$3:$AB$1315,DataRegularSeason20242025!$B$3:$B$1315, "&lt;=" &amp; $A174, DataRegularSeason20242025!$E$3:$E$1315, F$1)</f>
        <v>29</v>
      </c>
      <c r="G174" s="2">
        <f>SUMIFS(DataRegularSeason20242025!$AA$3:$AA$1315,DataRegularSeason20242025!$B$3:$B$1315, "&lt;=" &amp; $A174, DataRegularSeason20242025!$D$3:$D$1315, G$1)+SUMIFS(DataRegularSeason20242025!$AB$3:$AB$1315,DataRegularSeason20242025!$B$3:$B$1315, "&lt;=" &amp; $A174, DataRegularSeason20242025!$E$3:$E$1315, G$1)</f>
        <v>35</v>
      </c>
      <c r="H174" s="2">
        <f>SUMIFS(DataRegularSeason20242025!$AA$3:$AA$1315,DataRegularSeason20242025!$B$3:$B$1315, "&lt;=" &amp; $A174, DataRegularSeason20242025!$D$3:$D$1315, H$1)+SUMIFS(DataRegularSeason20242025!$AB$3:$AB$1315,DataRegularSeason20242025!$B$3:$B$1315, "&lt;=" &amp; $A174, DataRegularSeason20242025!$E$3:$E$1315, H$1)</f>
        <v>22</v>
      </c>
      <c r="I174" s="2">
        <f>SUMIFS(DataRegularSeason20242025!$AA$3:$AA$1315,DataRegularSeason20242025!$B$3:$B$1315, "&lt;=" &amp; $A174, DataRegularSeason20242025!$D$3:$D$1315, I$1)+SUMIFS(DataRegularSeason20242025!$AB$3:$AB$1315,DataRegularSeason20242025!$B$3:$B$1315, "&lt;=" &amp; $A174, DataRegularSeason20242025!$E$3:$E$1315, I$1)</f>
        <v>36</v>
      </c>
      <c r="J174" s="2">
        <f>SUMIFS(DataRegularSeason20242025!$AA$3:$AA$1315,DataRegularSeason20242025!$B$3:$B$1315, "&lt;=" &amp; $A174, DataRegularSeason20242025!$D$3:$D$1315, J$1)+SUMIFS(DataRegularSeason20242025!$AB$3:$AB$1315,DataRegularSeason20242025!$B$3:$B$1315, "&lt;=" &amp; $A174, DataRegularSeason20242025!$E$3:$E$1315, J$1)</f>
        <v>38</v>
      </c>
      <c r="K174" s="2">
        <f>SUMIFS(DataRegularSeason20242025!$AA$3:$AA$1315,DataRegularSeason20242025!$B$3:$B$1315, "&lt;=" &amp; $A174, DataRegularSeason20242025!$D$3:$D$1315, K$1)+SUMIFS(DataRegularSeason20242025!$AB$3:$AB$1315,DataRegularSeason20242025!$B$3:$B$1315, "&lt;=" &amp; $A174, DataRegularSeason20242025!$E$3:$E$1315, K$1)</f>
        <v>28</v>
      </c>
      <c r="L174" s="2">
        <f>SUMIFS(DataRegularSeason20242025!$AA$3:$AA$1315,DataRegularSeason20242025!$B$3:$B$1315, "&lt;=" &amp; $A174, DataRegularSeason20242025!$D$3:$D$1315, L$1)+SUMIFS(DataRegularSeason20242025!$AB$3:$AB$1315,DataRegularSeason20242025!$B$3:$B$1315, "&lt;=" &amp; $A174, DataRegularSeason20242025!$E$3:$E$1315, L$1)</f>
        <v>38</v>
      </c>
      <c r="M174" s="2">
        <f>SUMIFS(DataRegularSeason20242025!$AA$3:$AA$1315,DataRegularSeason20242025!$B$3:$B$1315, "&lt;=" &amp; $A174, DataRegularSeason20242025!$D$3:$D$1315, M$1)+SUMIFS(DataRegularSeason20242025!$AB$3:$AB$1315,DataRegularSeason20242025!$B$3:$B$1315, "&lt;=" &amp; $A174, DataRegularSeason20242025!$E$3:$E$1315, M$1)</f>
        <v>40</v>
      </c>
      <c r="N174" s="2">
        <f>SUMIFS(DataRegularSeason20242025!$AA$3:$AA$1315,DataRegularSeason20242025!$B$3:$B$1315, "&lt;=" &amp; $A174, DataRegularSeason20242025!$D$3:$D$1315, N$1)+SUMIFS(DataRegularSeason20242025!$AB$3:$AB$1315,DataRegularSeason20242025!$B$3:$B$1315, "&lt;=" &amp; $A174, DataRegularSeason20242025!$E$3:$E$1315, N$1)</f>
        <v>40</v>
      </c>
      <c r="O174" s="2">
        <f>SUMIFS(DataRegularSeason20242025!$AA$3:$AA$1315,DataRegularSeason20242025!$B$3:$B$1315, "&lt;=" &amp; $A174, DataRegularSeason20242025!$D$3:$D$1315, O$1)+SUMIFS(DataRegularSeason20242025!$AB$3:$AB$1315,DataRegularSeason20242025!$B$3:$B$1315, "&lt;=" &amp; $A174, DataRegularSeason20242025!$E$3:$E$1315, O$1)</f>
        <v>44</v>
      </c>
      <c r="P174" s="2">
        <f>SUMIFS(DataRegularSeason20242025!$AA$3:$AA$1315,DataRegularSeason20242025!$B$3:$B$1315, "&lt;=" &amp; $A174, DataRegularSeason20242025!$D$3:$D$1315, P$1)+SUMIFS(DataRegularSeason20242025!$AB$3:$AB$1315,DataRegularSeason20242025!$B$3:$B$1315, "&lt;=" &amp; $A174, DataRegularSeason20242025!$E$3:$E$1315, P$1)</f>
        <v>27</v>
      </c>
      <c r="Q174" s="2">
        <f>SUMIFS(DataRegularSeason20242025!$AA$3:$AA$1315,DataRegularSeason20242025!$B$3:$B$1315, "&lt;=" &amp; $A174, DataRegularSeason20242025!$D$3:$D$1315, Q$1)+SUMIFS(DataRegularSeason20242025!$AB$3:$AB$1315,DataRegularSeason20242025!$B$3:$B$1315, "&lt;=" &amp; $A174, DataRegularSeason20242025!$E$3:$E$1315, Q$1)</f>
        <v>45</v>
      </c>
      <c r="R174" s="2">
        <f>SUMIFS(DataRegularSeason20242025!$AA$3:$AA$1315,DataRegularSeason20242025!$B$3:$B$1315, "&lt;=" &amp; $A174, DataRegularSeason20242025!$D$3:$D$1315, R$1)+SUMIFS(DataRegularSeason20242025!$AB$3:$AB$1315,DataRegularSeason20242025!$B$3:$B$1315, "&lt;=" &amp; $A174, DataRegularSeason20242025!$E$3:$E$1315, R$1)</f>
        <v>22</v>
      </c>
      <c r="S174" s="2">
        <f>SUMIFS(DataRegularSeason20242025!$AA$3:$AA$1315,DataRegularSeason20242025!$B$3:$B$1315, "&lt;=" &amp; $A174, DataRegularSeason20242025!$D$3:$D$1315, S$1)+SUMIFS(DataRegularSeason20242025!$AB$3:$AB$1315,DataRegularSeason20242025!$B$3:$B$1315, "&lt;=" &amp; $A174, DataRegularSeason20242025!$E$3:$E$1315, S$1)</f>
        <v>31</v>
      </c>
      <c r="T174" s="2">
        <f>SUMIFS(DataRegularSeason20242025!$AA$3:$AA$1315,DataRegularSeason20242025!$B$3:$B$1315, "&lt;=" &amp; $A174, DataRegularSeason20242025!$D$3:$D$1315, T$1)+SUMIFS(DataRegularSeason20242025!$AB$3:$AB$1315,DataRegularSeason20242025!$B$3:$B$1315, "&lt;=" &amp; $A174, DataRegularSeason20242025!$E$3:$E$1315, T$1)</f>
        <v>31</v>
      </c>
      <c r="U174" s="2">
        <f>SUMIFS(DataRegularSeason20242025!$AA$3:$AA$1315,DataRegularSeason20242025!$B$3:$B$1315, "&lt;=" &amp; $A174, DataRegularSeason20242025!$D$3:$D$1315, U$1)+SUMIFS(DataRegularSeason20242025!$AB$3:$AB$1315,DataRegularSeason20242025!$B$3:$B$1315, "&lt;=" &amp; $A174, DataRegularSeason20242025!$E$3:$E$1315, U$1)</f>
        <v>34</v>
      </c>
      <c r="V174" s="2">
        <f>SUMIFS(DataRegularSeason20242025!$AA$3:$AA$1315,DataRegularSeason20242025!$B$3:$B$1315, "&lt;=" &amp; $A174, DataRegularSeason20242025!$D$3:$D$1315, V$1)+SUMIFS(DataRegularSeason20242025!$AB$3:$AB$1315,DataRegularSeason20242025!$B$3:$B$1315, "&lt;=" &amp; $A174, DataRegularSeason20242025!$E$3:$E$1315, V$1)</f>
        <v>32</v>
      </c>
      <c r="W174" s="2">
        <f>SUMIFS(DataRegularSeason20242025!$AA$3:$AA$1315,DataRegularSeason20242025!$B$3:$B$1315, "&lt;=" &amp; $A174, DataRegularSeason20242025!$D$3:$D$1315, W$1)+SUMIFS(DataRegularSeason20242025!$AB$3:$AB$1315,DataRegularSeason20242025!$B$3:$B$1315, "&lt;=" &amp; $A174, DataRegularSeason20242025!$E$3:$E$1315, W$1)</f>
        <v>33</v>
      </c>
      <c r="X174" s="2">
        <f>SUMIFS(DataRegularSeason20242025!$AA$3:$AA$1315,DataRegularSeason20242025!$B$3:$B$1315, "&lt;=" &amp; $A174, DataRegularSeason20242025!$D$3:$D$1315, X$1)+SUMIFS(DataRegularSeason20242025!$AB$3:$AB$1315,DataRegularSeason20242025!$B$3:$B$1315, "&lt;=" &amp; $A174, DataRegularSeason20242025!$E$3:$E$1315, X$1)</f>
        <v>32</v>
      </c>
      <c r="Y174" s="2">
        <f>SUMIFS(DataRegularSeason20242025!$AA$3:$AA$1315,DataRegularSeason20242025!$B$3:$B$1315, "&lt;=" &amp; $A174, DataRegularSeason20242025!$D$3:$D$1315, Y$1)+SUMIFS(DataRegularSeason20242025!$AB$3:$AB$1315,DataRegularSeason20242025!$B$3:$B$1315, "&lt;=" &amp; $A174, DataRegularSeason20242025!$E$3:$E$1315, Y$1)</f>
        <v>27</v>
      </c>
      <c r="Z174" s="2">
        <f>SUMIFS(DataRegularSeason20242025!$AA$3:$AA$1315,DataRegularSeason20242025!$B$3:$B$1315, "&lt;=" &amp; $A174, DataRegularSeason20242025!$D$3:$D$1315, Z$1)+SUMIFS(DataRegularSeason20242025!$AB$3:$AB$1315,DataRegularSeason20242025!$B$3:$B$1315, "&lt;=" &amp; $A174, DataRegularSeason20242025!$E$3:$E$1315, Z$1)</f>
        <v>33</v>
      </c>
      <c r="AA174" s="2">
        <f>SUMIFS(DataRegularSeason20242025!$AA$3:$AA$1315,DataRegularSeason20242025!$B$3:$B$1315, "&lt;=" &amp; $A174, DataRegularSeason20242025!$D$3:$D$1315, AA$1)+SUMIFS(DataRegularSeason20242025!$AB$3:$AB$1315,DataRegularSeason20242025!$B$3:$B$1315, "&lt;=" &amp; $A174, DataRegularSeason20242025!$E$3:$E$1315, AA$1)</f>
        <v>36</v>
      </c>
      <c r="AB174" s="2">
        <f>SUMIFS(DataRegularSeason20242025!$AA$3:$AA$1315,DataRegularSeason20242025!$B$3:$B$1315, "&lt;=" &amp; $A174, DataRegularSeason20242025!$D$3:$D$1315, AB$1)+SUMIFS(DataRegularSeason20242025!$AB$3:$AB$1315,DataRegularSeason20242025!$B$3:$B$1315, "&lt;=" &amp; $A174, DataRegularSeason20242025!$E$3:$E$1315, AB$1)</f>
        <v>40</v>
      </c>
      <c r="AC174" s="2">
        <f>SUMIFS(DataRegularSeason20242025!$AA$3:$AA$1315,DataRegularSeason20242025!$B$3:$B$1315, "&lt;=" &amp; $A174, DataRegularSeason20242025!$D$3:$D$1315, AC$1)+SUMIFS(DataRegularSeason20242025!$AB$3:$AB$1315,DataRegularSeason20242025!$B$3:$B$1315, "&lt;=" &amp; $A174, DataRegularSeason20242025!$E$3:$E$1315, AC$1)</f>
        <v>33</v>
      </c>
      <c r="AD174" s="2">
        <f>SUMIFS(DataRegularSeason20242025!$AA$3:$AA$1315,DataRegularSeason20242025!$B$3:$B$1315, "&lt;=" &amp; $A174, DataRegularSeason20242025!$D$3:$D$1315, AD$1)+SUMIFS(DataRegularSeason20242025!$AB$3:$AB$1315,DataRegularSeason20242025!$B$3:$B$1315, "&lt;=" &amp; $A174, DataRegularSeason20242025!$E$3:$E$1315, AD$1)</f>
        <v>37</v>
      </c>
      <c r="AE174" s="2">
        <f>SUMIFS(DataRegularSeason20242025!$AA$3:$AA$1315,DataRegularSeason20242025!$B$3:$B$1315, "&lt;=" &amp; $A174, DataRegularSeason20242025!$D$3:$D$1315, AE$1)+SUMIFS(DataRegularSeason20242025!$AB$3:$AB$1315,DataRegularSeason20242025!$B$3:$B$1315, "&lt;=" &amp; $A174, DataRegularSeason20242025!$E$3:$E$1315, AE$1)</f>
        <v>43</v>
      </c>
      <c r="AF174" s="2">
        <f>SUMIFS(DataRegularSeason20242025!$AA$3:$AA$1315,DataRegularSeason20242025!$B$3:$B$1315, "&lt;=" &amp; $A174, DataRegularSeason20242025!$D$3:$D$1315, AF$1)+SUMIFS(DataRegularSeason20242025!$AB$3:$AB$1315,DataRegularSeason20242025!$B$3:$B$1315, "&lt;=" &amp; $A174, DataRegularSeason20242025!$E$3:$E$1315, AF$1)</f>
        <v>45</v>
      </c>
      <c r="AG174" s="2">
        <f>SUMIFS(DataRegularSeason20242025!$AA$3:$AA$1315,DataRegularSeason20242025!$B$3:$B$1315, "&lt;=" &amp; $A174, DataRegularSeason20242025!$D$3:$D$1315, AG$1)+SUMIFS(DataRegularSeason20242025!$AB$3:$AB$1315,DataRegularSeason20242025!$B$3:$B$1315, "&lt;=" &amp; $A174, DataRegularSeason20242025!$E$3:$E$1315, AG$1)</f>
        <v>44</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26</v>
      </c>
      <c r="C175" s="2">
        <f>SUMIFS(DataRegularSeason20242025!$AA$3:$AA$1315,DataRegularSeason20242025!$B$3:$B$1315, "&lt;=" &amp; $A175, DataRegularSeason20242025!$D$3:$D$1315, C$1)+SUMIFS(DataRegularSeason20242025!$AB$3:$AB$1315,DataRegularSeason20242025!$B$3:$B$1315, "&lt;=" &amp; $A175, DataRegularSeason20242025!$E$3:$E$1315, C$1)</f>
        <v>35</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41</v>
      </c>
      <c r="F175" s="2">
        <f>SUMIFS(DataRegularSeason20242025!$AA$3:$AA$1315,DataRegularSeason20242025!$B$3:$B$1315, "&lt;=" &amp; $A175, DataRegularSeason20242025!$D$3:$D$1315, F$1)+SUMIFS(DataRegularSeason20242025!$AB$3:$AB$1315,DataRegularSeason20242025!$B$3:$B$1315, "&lt;=" &amp; $A175, DataRegularSeason20242025!$E$3:$E$1315, F$1)</f>
        <v>29</v>
      </c>
      <c r="G175" s="2">
        <f>SUMIFS(DataRegularSeason20242025!$AA$3:$AA$1315,DataRegularSeason20242025!$B$3:$B$1315, "&lt;=" &amp; $A175, DataRegularSeason20242025!$D$3:$D$1315, G$1)+SUMIFS(DataRegularSeason20242025!$AB$3:$AB$1315,DataRegularSeason20242025!$B$3:$B$1315, "&lt;=" &amp; $A175, DataRegularSeason20242025!$E$3:$E$1315, G$1)</f>
        <v>35</v>
      </c>
      <c r="H175" s="2">
        <f>SUMIFS(DataRegularSeason20242025!$AA$3:$AA$1315,DataRegularSeason20242025!$B$3:$B$1315, "&lt;=" &amp; $A175, DataRegularSeason20242025!$D$3:$D$1315, H$1)+SUMIFS(DataRegularSeason20242025!$AB$3:$AB$1315,DataRegularSeason20242025!$B$3:$B$1315, "&lt;=" &amp; $A175, DataRegularSeason20242025!$E$3:$E$1315, H$1)</f>
        <v>22</v>
      </c>
      <c r="I175" s="2">
        <f>SUMIFS(DataRegularSeason20242025!$AA$3:$AA$1315,DataRegularSeason20242025!$B$3:$B$1315, "&lt;=" &amp; $A175, DataRegularSeason20242025!$D$3:$D$1315, I$1)+SUMIFS(DataRegularSeason20242025!$AB$3:$AB$1315,DataRegularSeason20242025!$B$3:$B$1315, "&lt;=" &amp; $A175, DataRegularSeason20242025!$E$3:$E$1315, I$1)</f>
        <v>36</v>
      </c>
      <c r="J175" s="2">
        <f>SUMIFS(DataRegularSeason20242025!$AA$3:$AA$1315,DataRegularSeason20242025!$B$3:$B$1315, "&lt;=" &amp; $A175, DataRegularSeason20242025!$D$3:$D$1315, J$1)+SUMIFS(DataRegularSeason20242025!$AB$3:$AB$1315,DataRegularSeason20242025!$B$3:$B$1315, "&lt;=" &amp; $A175, DataRegularSeason20242025!$E$3:$E$1315, J$1)</f>
        <v>38</v>
      </c>
      <c r="K175" s="2">
        <f>SUMIFS(DataRegularSeason20242025!$AA$3:$AA$1315,DataRegularSeason20242025!$B$3:$B$1315, "&lt;=" &amp; $A175, DataRegularSeason20242025!$D$3:$D$1315, K$1)+SUMIFS(DataRegularSeason20242025!$AB$3:$AB$1315,DataRegularSeason20242025!$B$3:$B$1315, "&lt;=" &amp; $A175, DataRegularSeason20242025!$E$3:$E$1315, K$1)</f>
        <v>28</v>
      </c>
      <c r="L175" s="2">
        <f>SUMIFS(DataRegularSeason20242025!$AA$3:$AA$1315,DataRegularSeason20242025!$B$3:$B$1315, "&lt;=" &amp; $A175, DataRegularSeason20242025!$D$3:$D$1315, L$1)+SUMIFS(DataRegularSeason20242025!$AB$3:$AB$1315,DataRegularSeason20242025!$B$3:$B$1315, "&lt;=" &amp; $A175, DataRegularSeason20242025!$E$3:$E$1315, L$1)</f>
        <v>38</v>
      </c>
      <c r="M175" s="2">
        <f>SUMIFS(DataRegularSeason20242025!$AA$3:$AA$1315,DataRegularSeason20242025!$B$3:$B$1315, "&lt;=" &amp; $A175, DataRegularSeason20242025!$D$3:$D$1315, M$1)+SUMIFS(DataRegularSeason20242025!$AB$3:$AB$1315,DataRegularSeason20242025!$B$3:$B$1315, "&lt;=" &amp; $A175, DataRegularSeason20242025!$E$3:$E$1315, M$1)</f>
        <v>40</v>
      </c>
      <c r="N175" s="2">
        <f>SUMIFS(DataRegularSeason20242025!$AA$3:$AA$1315,DataRegularSeason20242025!$B$3:$B$1315, "&lt;=" &amp; $A175, DataRegularSeason20242025!$D$3:$D$1315, N$1)+SUMIFS(DataRegularSeason20242025!$AB$3:$AB$1315,DataRegularSeason20242025!$B$3:$B$1315, "&lt;=" &amp; $A175, DataRegularSeason20242025!$E$3:$E$1315, N$1)</f>
        <v>40</v>
      </c>
      <c r="O175" s="2">
        <f>SUMIFS(DataRegularSeason20242025!$AA$3:$AA$1315,DataRegularSeason20242025!$B$3:$B$1315, "&lt;=" &amp; $A175, DataRegularSeason20242025!$D$3:$D$1315, O$1)+SUMIFS(DataRegularSeason20242025!$AB$3:$AB$1315,DataRegularSeason20242025!$B$3:$B$1315, "&lt;=" &amp; $A175, DataRegularSeason20242025!$E$3:$E$1315, O$1)</f>
        <v>44</v>
      </c>
      <c r="P175" s="2">
        <f>SUMIFS(DataRegularSeason20242025!$AA$3:$AA$1315,DataRegularSeason20242025!$B$3:$B$1315, "&lt;=" &amp; $A175, DataRegularSeason20242025!$D$3:$D$1315, P$1)+SUMIFS(DataRegularSeason20242025!$AB$3:$AB$1315,DataRegularSeason20242025!$B$3:$B$1315, "&lt;=" &amp; $A175, DataRegularSeason20242025!$E$3:$E$1315, P$1)</f>
        <v>27</v>
      </c>
      <c r="Q175" s="2">
        <f>SUMIFS(DataRegularSeason20242025!$AA$3:$AA$1315,DataRegularSeason20242025!$B$3:$B$1315, "&lt;=" &amp; $A175, DataRegularSeason20242025!$D$3:$D$1315, Q$1)+SUMIFS(DataRegularSeason20242025!$AB$3:$AB$1315,DataRegularSeason20242025!$B$3:$B$1315, "&lt;=" &amp; $A175, DataRegularSeason20242025!$E$3:$E$1315, Q$1)</f>
        <v>45</v>
      </c>
      <c r="R175" s="2">
        <f>SUMIFS(DataRegularSeason20242025!$AA$3:$AA$1315,DataRegularSeason20242025!$B$3:$B$1315, "&lt;=" &amp; $A175, DataRegularSeason20242025!$D$3:$D$1315, R$1)+SUMIFS(DataRegularSeason20242025!$AB$3:$AB$1315,DataRegularSeason20242025!$B$3:$B$1315, "&lt;=" &amp; $A175, DataRegularSeason20242025!$E$3:$E$1315, R$1)</f>
        <v>22</v>
      </c>
      <c r="S175" s="2">
        <f>SUMIFS(DataRegularSeason20242025!$AA$3:$AA$1315,DataRegularSeason20242025!$B$3:$B$1315, "&lt;=" &amp; $A175, DataRegularSeason20242025!$D$3:$D$1315, S$1)+SUMIFS(DataRegularSeason20242025!$AB$3:$AB$1315,DataRegularSeason20242025!$B$3:$B$1315, "&lt;=" &amp; $A175, DataRegularSeason20242025!$E$3:$E$1315, S$1)</f>
        <v>31</v>
      </c>
      <c r="T175" s="2">
        <f>SUMIFS(DataRegularSeason20242025!$AA$3:$AA$1315,DataRegularSeason20242025!$B$3:$B$1315, "&lt;=" &amp; $A175, DataRegularSeason20242025!$D$3:$D$1315, T$1)+SUMIFS(DataRegularSeason20242025!$AB$3:$AB$1315,DataRegularSeason20242025!$B$3:$B$1315, "&lt;=" &amp; $A175, DataRegularSeason20242025!$E$3:$E$1315, T$1)</f>
        <v>31</v>
      </c>
      <c r="U175" s="2">
        <f>SUMIFS(DataRegularSeason20242025!$AA$3:$AA$1315,DataRegularSeason20242025!$B$3:$B$1315, "&lt;=" &amp; $A175, DataRegularSeason20242025!$D$3:$D$1315, U$1)+SUMIFS(DataRegularSeason20242025!$AB$3:$AB$1315,DataRegularSeason20242025!$B$3:$B$1315, "&lt;=" &amp; $A175, DataRegularSeason20242025!$E$3:$E$1315, U$1)</f>
        <v>34</v>
      </c>
      <c r="V175" s="2">
        <f>SUMIFS(DataRegularSeason20242025!$AA$3:$AA$1315,DataRegularSeason20242025!$B$3:$B$1315, "&lt;=" &amp; $A175, DataRegularSeason20242025!$D$3:$D$1315, V$1)+SUMIFS(DataRegularSeason20242025!$AB$3:$AB$1315,DataRegularSeason20242025!$B$3:$B$1315, "&lt;=" &amp; $A175, DataRegularSeason20242025!$E$3:$E$1315, V$1)</f>
        <v>32</v>
      </c>
      <c r="W175" s="2">
        <f>SUMIFS(DataRegularSeason20242025!$AA$3:$AA$1315,DataRegularSeason20242025!$B$3:$B$1315, "&lt;=" &amp; $A175, DataRegularSeason20242025!$D$3:$D$1315, W$1)+SUMIFS(DataRegularSeason20242025!$AB$3:$AB$1315,DataRegularSeason20242025!$B$3:$B$1315, "&lt;=" &amp; $A175, DataRegularSeason20242025!$E$3:$E$1315, W$1)</f>
        <v>33</v>
      </c>
      <c r="X175" s="2">
        <f>SUMIFS(DataRegularSeason20242025!$AA$3:$AA$1315,DataRegularSeason20242025!$B$3:$B$1315, "&lt;=" &amp; $A175, DataRegularSeason20242025!$D$3:$D$1315, X$1)+SUMIFS(DataRegularSeason20242025!$AB$3:$AB$1315,DataRegularSeason20242025!$B$3:$B$1315, "&lt;=" &amp; $A175, DataRegularSeason20242025!$E$3:$E$1315, X$1)</f>
        <v>32</v>
      </c>
      <c r="Y175" s="2">
        <f>SUMIFS(DataRegularSeason20242025!$AA$3:$AA$1315,DataRegularSeason20242025!$B$3:$B$1315, "&lt;=" &amp; $A175, DataRegularSeason20242025!$D$3:$D$1315, Y$1)+SUMIFS(DataRegularSeason20242025!$AB$3:$AB$1315,DataRegularSeason20242025!$B$3:$B$1315, "&lt;=" &amp; $A175, DataRegularSeason20242025!$E$3:$E$1315, Y$1)</f>
        <v>27</v>
      </c>
      <c r="Z175" s="2">
        <f>SUMIFS(DataRegularSeason20242025!$AA$3:$AA$1315,DataRegularSeason20242025!$B$3:$B$1315, "&lt;=" &amp; $A175, DataRegularSeason20242025!$D$3:$D$1315, Z$1)+SUMIFS(DataRegularSeason20242025!$AB$3:$AB$1315,DataRegularSeason20242025!$B$3:$B$1315, "&lt;=" &amp; $A175, DataRegularSeason20242025!$E$3:$E$1315, Z$1)</f>
        <v>33</v>
      </c>
      <c r="AA175" s="2">
        <f>SUMIFS(DataRegularSeason20242025!$AA$3:$AA$1315,DataRegularSeason20242025!$B$3:$B$1315, "&lt;=" &amp; $A175, DataRegularSeason20242025!$D$3:$D$1315, AA$1)+SUMIFS(DataRegularSeason20242025!$AB$3:$AB$1315,DataRegularSeason20242025!$B$3:$B$1315, "&lt;=" &amp; $A175, DataRegularSeason20242025!$E$3:$E$1315, AA$1)</f>
        <v>36</v>
      </c>
      <c r="AB175" s="2">
        <f>SUMIFS(DataRegularSeason20242025!$AA$3:$AA$1315,DataRegularSeason20242025!$B$3:$B$1315, "&lt;=" &amp; $A175, DataRegularSeason20242025!$D$3:$D$1315, AB$1)+SUMIFS(DataRegularSeason20242025!$AB$3:$AB$1315,DataRegularSeason20242025!$B$3:$B$1315, "&lt;=" &amp; $A175, DataRegularSeason20242025!$E$3:$E$1315, AB$1)</f>
        <v>40</v>
      </c>
      <c r="AC175" s="2">
        <f>SUMIFS(DataRegularSeason20242025!$AA$3:$AA$1315,DataRegularSeason20242025!$B$3:$B$1315, "&lt;=" &amp; $A175, DataRegularSeason20242025!$D$3:$D$1315, AC$1)+SUMIFS(DataRegularSeason20242025!$AB$3:$AB$1315,DataRegularSeason20242025!$B$3:$B$1315, "&lt;=" &amp; $A175, DataRegularSeason20242025!$E$3:$E$1315, AC$1)</f>
        <v>33</v>
      </c>
      <c r="AD175" s="2">
        <f>SUMIFS(DataRegularSeason20242025!$AA$3:$AA$1315,DataRegularSeason20242025!$B$3:$B$1315, "&lt;=" &amp; $A175, DataRegularSeason20242025!$D$3:$D$1315, AD$1)+SUMIFS(DataRegularSeason20242025!$AB$3:$AB$1315,DataRegularSeason20242025!$B$3:$B$1315, "&lt;=" &amp; $A175, DataRegularSeason20242025!$E$3:$E$1315, AD$1)</f>
        <v>37</v>
      </c>
      <c r="AE175" s="2">
        <f>SUMIFS(DataRegularSeason20242025!$AA$3:$AA$1315,DataRegularSeason20242025!$B$3:$B$1315, "&lt;=" &amp; $A175, DataRegularSeason20242025!$D$3:$D$1315, AE$1)+SUMIFS(DataRegularSeason20242025!$AB$3:$AB$1315,DataRegularSeason20242025!$B$3:$B$1315, "&lt;=" &amp; $A175, DataRegularSeason20242025!$E$3:$E$1315, AE$1)</f>
        <v>43</v>
      </c>
      <c r="AF175" s="2">
        <f>SUMIFS(DataRegularSeason20242025!$AA$3:$AA$1315,DataRegularSeason20242025!$B$3:$B$1315, "&lt;=" &amp; $A175, DataRegularSeason20242025!$D$3:$D$1315, AF$1)+SUMIFS(DataRegularSeason20242025!$AB$3:$AB$1315,DataRegularSeason20242025!$B$3:$B$1315, "&lt;=" &amp; $A175, DataRegularSeason20242025!$E$3:$E$1315, AF$1)</f>
        <v>45</v>
      </c>
      <c r="AG175" s="2">
        <f>SUMIFS(DataRegularSeason20242025!$AA$3:$AA$1315,DataRegularSeason20242025!$B$3:$B$1315, "&lt;=" &amp; $A175, DataRegularSeason20242025!$D$3:$D$1315, AG$1)+SUMIFS(DataRegularSeason20242025!$AB$3:$AB$1315,DataRegularSeason20242025!$B$3:$B$1315, "&lt;=" &amp; $A175, DataRegularSeason20242025!$E$3:$E$1315, AG$1)</f>
        <v>44</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26</v>
      </c>
      <c r="C176" s="2">
        <f>SUMIFS(DataRegularSeason20242025!$AA$3:$AA$1315,DataRegularSeason20242025!$B$3:$B$1315, "&lt;=" &amp; $A176, DataRegularSeason20242025!$D$3:$D$1315, C$1)+SUMIFS(DataRegularSeason20242025!$AB$3:$AB$1315,DataRegularSeason20242025!$B$3:$B$1315, "&lt;=" &amp; $A176, DataRegularSeason20242025!$E$3:$E$1315, C$1)</f>
        <v>35</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41</v>
      </c>
      <c r="F176" s="2">
        <f>SUMIFS(DataRegularSeason20242025!$AA$3:$AA$1315,DataRegularSeason20242025!$B$3:$B$1315, "&lt;=" &amp; $A176, DataRegularSeason20242025!$D$3:$D$1315, F$1)+SUMIFS(DataRegularSeason20242025!$AB$3:$AB$1315,DataRegularSeason20242025!$B$3:$B$1315, "&lt;=" &amp; $A176, DataRegularSeason20242025!$E$3:$E$1315, F$1)</f>
        <v>29</v>
      </c>
      <c r="G176" s="2">
        <f>SUMIFS(DataRegularSeason20242025!$AA$3:$AA$1315,DataRegularSeason20242025!$B$3:$B$1315, "&lt;=" &amp; $A176, DataRegularSeason20242025!$D$3:$D$1315, G$1)+SUMIFS(DataRegularSeason20242025!$AB$3:$AB$1315,DataRegularSeason20242025!$B$3:$B$1315, "&lt;=" &amp; $A176, DataRegularSeason20242025!$E$3:$E$1315, G$1)</f>
        <v>35</v>
      </c>
      <c r="H176" s="2">
        <f>SUMIFS(DataRegularSeason20242025!$AA$3:$AA$1315,DataRegularSeason20242025!$B$3:$B$1315, "&lt;=" &amp; $A176, DataRegularSeason20242025!$D$3:$D$1315, H$1)+SUMIFS(DataRegularSeason20242025!$AB$3:$AB$1315,DataRegularSeason20242025!$B$3:$B$1315, "&lt;=" &amp; $A176, DataRegularSeason20242025!$E$3:$E$1315, H$1)</f>
        <v>22</v>
      </c>
      <c r="I176" s="2">
        <f>SUMIFS(DataRegularSeason20242025!$AA$3:$AA$1315,DataRegularSeason20242025!$B$3:$B$1315, "&lt;=" &amp; $A176, DataRegularSeason20242025!$D$3:$D$1315, I$1)+SUMIFS(DataRegularSeason20242025!$AB$3:$AB$1315,DataRegularSeason20242025!$B$3:$B$1315, "&lt;=" &amp; $A176, DataRegularSeason20242025!$E$3:$E$1315, I$1)</f>
        <v>36</v>
      </c>
      <c r="J176" s="2">
        <f>SUMIFS(DataRegularSeason20242025!$AA$3:$AA$1315,DataRegularSeason20242025!$B$3:$B$1315, "&lt;=" &amp; $A176, DataRegularSeason20242025!$D$3:$D$1315, J$1)+SUMIFS(DataRegularSeason20242025!$AB$3:$AB$1315,DataRegularSeason20242025!$B$3:$B$1315, "&lt;=" &amp; $A176, DataRegularSeason20242025!$E$3:$E$1315, J$1)</f>
        <v>38</v>
      </c>
      <c r="K176" s="2">
        <f>SUMIFS(DataRegularSeason20242025!$AA$3:$AA$1315,DataRegularSeason20242025!$B$3:$B$1315, "&lt;=" &amp; $A176, DataRegularSeason20242025!$D$3:$D$1315, K$1)+SUMIFS(DataRegularSeason20242025!$AB$3:$AB$1315,DataRegularSeason20242025!$B$3:$B$1315, "&lt;=" &amp; $A176, DataRegularSeason20242025!$E$3:$E$1315, K$1)</f>
        <v>28</v>
      </c>
      <c r="L176" s="2">
        <f>SUMIFS(DataRegularSeason20242025!$AA$3:$AA$1315,DataRegularSeason20242025!$B$3:$B$1315, "&lt;=" &amp; $A176, DataRegularSeason20242025!$D$3:$D$1315, L$1)+SUMIFS(DataRegularSeason20242025!$AB$3:$AB$1315,DataRegularSeason20242025!$B$3:$B$1315, "&lt;=" &amp; $A176, DataRegularSeason20242025!$E$3:$E$1315, L$1)</f>
        <v>38</v>
      </c>
      <c r="M176" s="2">
        <f>SUMIFS(DataRegularSeason20242025!$AA$3:$AA$1315,DataRegularSeason20242025!$B$3:$B$1315, "&lt;=" &amp; $A176, DataRegularSeason20242025!$D$3:$D$1315, M$1)+SUMIFS(DataRegularSeason20242025!$AB$3:$AB$1315,DataRegularSeason20242025!$B$3:$B$1315, "&lt;=" &amp; $A176, DataRegularSeason20242025!$E$3:$E$1315, M$1)</f>
        <v>40</v>
      </c>
      <c r="N176" s="2">
        <f>SUMIFS(DataRegularSeason20242025!$AA$3:$AA$1315,DataRegularSeason20242025!$B$3:$B$1315, "&lt;=" &amp; $A176, DataRegularSeason20242025!$D$3:$D$1315, N$1)+SUMIFS(DataRegularSeason20242025!$AB$3:$AB$1315,DataRegularSeason20242025!$B$3:$B$1315, "&lt;=" &amp; $A176, DataRegularSeason20242025!$E$3:$E$1315, N$1)</f>
        <v>40</v>
      </c>
      <c r="O176" s="2">
        <f>SUMIFS(DataRegularSeason20242025!$AA$3:$AA$1315,DataRegularSeason20242025!$B$3:$B$1315, "&lt;=" &amp; $A176, DataRegularSeason20242025!$D$3:$D$1315, O$1)+SUMIFS(DataRegularSeason20242025!$AB$3:$AB$1315,DataRegularSeason20242025!$B$3:$B$1315, "&lt;=" &amp; $A176, DataRegularSeason20242025!$E$3:$E$1315, O$1)</f>
        <v>44</v>
      </c>
      <c r="P176" s="2">
        <f>SUMIFS(DataRegularSeason20242025!$AA$3:$AA$1315,DataRegularSeason20242025!$B$3:$B$1315, "&lt;=" &amp; $A176, DataRegularSeason20242025!$D$3:$D$1315, P$1)+SUMIFS(DataRegularSeason20242025!$AB$3:$AB$1315,DataRegularSeason20242025!$B$3:$B$1315, "&lt;=" &amp; $A176, DataRegularSeason20242025!$E$3:$E$1315, P$1)</f>
        <v>27</v>
      </c>
      <c r="Q176" s="2">
        <f>SUMIFS(DataRegularSeason20242025!$AA$3:$AA$1315,DataRegularSeason20242025!$B$3:$B$1315, "&lt;=" &amp; $A176, DataRegularSeason20242025!$D$3:$D$1315, Q$1)+SUMIFS(DataRegularSeason20242025!$AB$3:$AB$1315,DataRegularSeason20242025!$B$3:$B$1315, "&lt;=" &amp; $A176, DataRegularSeason20242025!$E$3:$E$1315, Q$1)</f>
        <v>45</v>
      </c>
      <c r="R176" s="2">
        <f>SUMIFS(DataRegularSeason20242025!$AA$3:$AA$1315,DataRegularSeason20242025!$B$3:$B$1315, "&lt;=" &amp; $A176, DataRegularSeason20242025!$D$3:$D$1315, R$1)+SUMIFS(DataRegularSeason20242025!$AB$3:$AB$1315,DataRegularSeason20242025!$B$3:$B$1315, "&lt;=" &amp; $A176, DataRegularSeason20242025!$E$3:$E$1315, R$1)</f>
        <v>22</v>
      </c>
      <c r="S176" s="2">
        <f>SUMIFS(DataRegularSeason20242025!$AA$3:$AA$1315,DataRegularSeason20242025!$B$3:$B$1315, "&lt;=" &amp; $A176, DataRegularSeason20242025!$D$3:$D$1315, S$1)+SUMIFS(DataRegularSeason20242025!$AB$3:$AB$1315,DataRegularSeason20242025!$B$3:$B$1315, "&lt;=" &amp; $A176, DataRegularSeason20242025!$E$3:$E$1315, S$1)</f>
        <v>31</v>
      </c>
      <c r="T176" s="2">
        <f>SUMIFS(DataRegularSeason20242025!$AA$3:$AA$1315,DataRegularSeason20242025!$B$3:$B$1315, "&lt;=" &amp; $A176, DataRegularSeason20242025!$D$3:$D$1315, T$1)+SUMIFS(DataRegularSeason20242025!$AB$3:$AB$1315,DataRegularSeason20242025!$B$3:$B$1315, "&lt;=" &amp; $A176, DataRegularSeason20242025!$E$3:$E$1315, T$1)</f>
        <v>31</v>
      </c>
      <c r="U176" s="2">
        <f>SUMIFS(DataRegularSeason20242025!$AA$3:$AA$1315,DataRegularSeason20242025!$B$3:$B$1315, "&lt;=" &amp; $A176, DataRegularSeason20242025!$D$3:$D$1315, U$1)+SUMIFS(DataRegularSeason20242025!$AB$3:$AB$1315,DataRegularSeason20242025!$B$3:$B$1315, "&lt;=" &amp; $A176, DataRegularSeason20242025!$E$3:$E$1315, U$1)</f>
        <v>34</v>
      </c>
      <c r="V176" s="2">
        <f>SUMIFS(DataRegularSeason20242025!$AA$3:$AA$1315,DataRegularSeason20242025!$B$3:$B$1315, "&lt;=" &amp; $A176, DataRegularSeason20242025!$D$3:$D$1315, V$1)+SUMIFS(DataRegularSeason20242025!$AB$3:$AB$1315,DataRegularSeason20242025!$B$3:$B$1315, "&lt;=" &amp; $A176, DataRegularSeason20242025!$E$3:$E$1315, V$1)</f>
        <v>32</v>
      </c>
      <c r="W176" s="2">
        <f>SUMIFS(DataRegularSeason20242025!$AA$3:$AA$1315,DataRegularSeason20242025!$B$3:$B$1315, "&lt;=" &amp; $A176, DataRegularSeason20242025!$D$3:$D$1315, W$1)+SUMIFS(DataRegularSeason20242025!$AB$3:$AB$1315,DataRegularSeason20242025!$B$3:$B$1315, "&lt;=" &amp; $A176, DataRegularSeason20242025!$E$3:$E$1315, W$1)</f>
        <v>33</v>
      </c>
      <c r="X176" s="2">
        <f>SUMIFS(DataRegularSeason20242025!$AA$3:$AA$1315,DataRegularSeason20242025!$B$3:$B$1315, "&lt;=" &amp; $A176, DataRegularSeason20242025!$D$3:$D$1315, X$1)+SUMIFS(DataRegularSeason20242025!$AB$3:$AB$1315,DataRegularSeason20242025!$B$3:$B$1315, "&lt;=" &amp; $A176, DataRegularSeason20242025!$E$3:$E$1315, X$1)</f>
        <v>32</v>
      </c>
      <c r="Y176" s="2">
        <f>SUMIFS(DataRegularSeason20242025!$AA$3:$AA$1315,DataRegularSeason20242025!$B$3:$B$1315, "&lt;=" &amp; $A176, DataRegularSeason20242025!$D$3:$D$1315, Y$1)+SUMIFS(DataRegularSeason20242025!$AB$3:$AB$1315,DataRegularSeason20242025!$B$3:$B$1315, "&lt;=" &amp; $A176, DataRegularSeason20242025!$E$3:$E$1315, Y$1)</f>
        <v>27</v>
      </c>
      <c r="Z176" s="2">
        <f>SUMIFS(DataRegularSeason20242025!$AA$3:$AA$1315,DataRegularSeason20242025!$B$3:$B$1315, "&lt;=" &amp; $A176, DataRegularSeason20242025!$D$3:$D$1315, Z$1)+SUMIFS(DataRegularSeason20242025!$AB$3:$AB$1315,DataRegularSeason20242025!$B$3:$B$1315, "&lt;=" &amp; $A176, DataRegularSeason20242025!$E$3:$E$1315, Z$1)</f>
        <v>33</v>
      </c>
      <c r="AA176" s="2">
        <f>SUMIFS(DataRegularSeason20242025!$AA$3:$AA$1315,DataRegularSeason20242025!$B$3:$B$1315, "&lt;=" &amp; $A176, DataRegularSeason20242025!$D$3:$D$1315, AA$1)+SUMIFS(DataRegularSeason20242025!$AB$3:$AB$1315,DataRegularSeason20242025!$B$3:$B$1315, "&lt;=" &amp; $A176, DataRegularSeason20242025!$E$3:$E$1315, AA$1)</f>
        <v>36</v>
      </c>
      <c r="AB176" s="2">
        <f>SUMIFS(DataRegularSeason20242025!$AA$3:$AA$1315,DataRegularSeason20242025!$B$3:$B$1315, "&lt;=" &amp; $A176, DataRegularSeason20242025!$D$3:$D$1315, AB$1)+SUMIFS(DataRegularSeason20242025!$AB$3:$AB$1315,DataRegularSeason20242025!$B$3:$B$1315, "&lt;=" &amp; $A176, DataRegularSeason20242025!$E$3:$E$1315, AB$1)</f>
        <v>40</v>
      </c>
      <c r="AC176" s="2">
        <f>SUMIFS(DataRegularSeason20242025!$AA$3:$AA$1315,DataRegularSeason20242025!$B$3:$B$1315, "&lt;=" &amp; $A176, DataRegularSeason20242025!$D$3:$D$1315, AC$1)+SUMIFS(DataRegularSeason20242025!$AB$3:$AB$1315,DataRegularSeason20242025!$B$3:$B$1315, "&lt;=" &amp; $A176, DataRegularSeason20242025!$E$3:$E$1315, AC$1)</f>
        <v>33</v>
      </c>
      <c r="AD176" s="2">
        <f>SUMIFS(DataRegularSeason20242025!$AA$3:$AA$1315,DataRegularSeason20242025!$B$3:$B$1315, "&lt;=" &amp; $A176, DataRegularSeason20242025!$D$3:$D$1315, AD$1)+SUMIFS(DataRegularSeason20242025!$AB$3:$AB$1315,DataRegularSeason20242025!$B$3:$B$1315, "&lt;=" &amp; $A176, DataRegularSeason20242025!$E$3:$E$1315, AD$1)</f>
        <v>37</v>
      </c>
      <c r="AE176" s="2">
        <f>SUMIFS(DataRegularSeason20242025!$AA$3:$AA$1315,DataRegularSeason20242025!$B$3:$B$1315, "&lt;=" &amp; $A176, DataRegularSeason20242025!$D$3:$D$1315, AE$1)+SUMIFS(DataRegularSeason20242025!$AB$3:$AB$1315,DataRegularSeason20242025!$B$3:$B$1315, "&lt;=" &amp; $A176, DataRegularSeason20242025!$E$3:$E$1315, AE$1)</f>
        <v>43</v>
      </c>
      <c r="AF176" s="2">
        <f>SUMIFS(DataRegularSeason20242025!$AA$3:$AA$1315,DataRegularSeason20242025!$B$3:$B$1315, "&lt;=" &amp; $A176, DataRegularSeason20242025!$D$3:$D$1315, AF$1)+SUMIFS(DataRegularSeason20242025!$AB$3:$AB$1315,DataRegularSeason20242025!$B$3:$B$1315, "&lt;=" &amp; $A176, DataRegularSeason20242025!$E$3:$E$1315, AF$1)</f>
        <v>45</v>
      </c>
      <c r="AG176" s="2">
        <f>SUMIFS(DataRegularSeason20242025!$AA$3:$AA$1315,DataRegularSeason20242025!$B$3:$B$1315, "&lt;=" &amp; $A176, DataRegularSeason20242025!$D$3:$D$1315, AG$1)+SUMIFS(DataRegularSeason20242025!$AB$3:$AB$1315,DataRegularSeason20242025!$B$3:$B$1315, "&lt;=" &amp; $A176, DataRegularSeason20242025!$E$3:$E$1315, AG$1)</f>
        <v>44</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26</v>
      </c>
      <c r="C177" s="2">
        <f>SUMIFS(DataRegularSeason20242025!$AA$3:$AA$1315,DataRegularSeason20242025!$B$3:$B$1315, "&lt;=" &amp; $A177, DataRegularSeason20242025!$D$3:$D$1315, C$1)+SUMIFS(DataRegularSeason20242025!$AB$3:$AB$1315,DataRegularSeason20242025!$B$3:$B$1315, "&lt;=" &amp; $A177, DataRegularSeason20242025!$E$3:$E$1315, C$1)</f>
        <v>35</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41</v>
      </c>
      <c r="F177" s="2">
        <f>SUMIFS(DataRegularSeason20242025!$AA$3:$AA$1315,DataRegularSeason20242025!$B$3:$B$1315, "&lt;=" &amp; $A177, DataRegularSeason20242025!$D$3:$D$1315, F$1)+SUMIFS(DataRegularSeason20242025!$AB$3:$AB$1315,DataRegularSeason20242025!$B$3:$B$1315, "&lt;=" &amp; $A177, DataRegularSeason20242025!$E$3:$E$1315, F$1)</f>
        <v>29</v>
      </c>
      <c r="G177" s="2">
        <f>SUMIFS(DataRegularSeason20242025!$AA$3:$AA$1315,DataRegularSeason20242025!$B$3:$B$1315, "&lt;=" &amp; $A177, DataRegularSeason20242025!$D$3:$D$1315, G$1)+SUMIFS(DataRegularSeason20242025!$AB$3:$AB$1315,DataRegularSeason20242025!$B$3:$B$1315, "&lt;=" &amp; $A177, DataRegularSeason20242025!$E$3:$E$1315, G$1)</f>
        <v>35</v>
      </c>
      <c r="H177" s="2">
        <f>SUMIFS(DataRegularSeason20242025!$AA$3:$AA$1315,DataRegularSeason20242025!$B$3:$B$1315, "&lt;=" &amp; $A177, DataRegularSeason20242025!$D$3:$D$1315, H$1)+SUMIFS(DataRegularSeason20242025!$AB$3:$AB$1315,DataRegularSeason20242025!$B$3:$B$1315, "&lt;=" &amp; $A177, DataRegularSeason20242025!$E$3:$E$1315, H$1)</f>
        <v>22</v>
      </c>
      <c r="I177" s="2">
        <f>SUMIFS(DataRegularSeason20242025!$AA$3:$AA$1315,DataRegularSeason20242025!$B$3:$B$1315, "&lt;=" &amp; $A177, DataRegularSeason20242025!$D$3:$D$1315, I$1)+SUMIFS(DataRegularSeason20242025!$AB$3:$AB$1315,DataRegularSeason20242025!$B$3:$B$1315, "&lt;=" &amp; $A177, DataRegularSeason20242025!$E$3:$E$1315, I$1)</f>
        <v>36</v>
      </c>
      <c r="J177" s="2">
        <f>SUMIFS(DataRegularSeason20242025!$AA$3:$AA$1315,DataRegularSeason20242025!$B$3:$B$1315, "&lt;=" &amp; $A177, DataRegularSeason20242025!$D$3:$D$1315, J$1)+SUMIFS(DataRegularSeason20242025!$AB$3:$AB$1315,DataRegularSeason20242025!$B$3:$B$1315, "&lt;=" &amp; $A177, DataRegularSeason20242025!$E$3:$E$1315, J$1)</f>
        <v>38</v>
      </c>
      <c r="K177" s="2">
        <f>SUMIFS(DataRegularSeason20242025!$AA$3:$AA$1315,DataRegularSeason20242025!$B$3:$B$1315, "&lt;=" &amp; $A177, DataRegularSeason20242025!$D$3:$D$1315, K$1)+SUMIFS(DataRegularSeason20242025!$AB$3:$AB$1315,DataRegularSeason20242025!$B$3:$B$1315, "&lt;=" &amp; $A177, DataRegularSeason20242025!$E$3:$E$1315, K$1)</f>
        <v>28</v>
      </c>
      <c r="L177" s="2">
        <f>SUMIFS(DataRegularSeason20242025!$AA$3:$AA$1315,DataRegularSeason20242025!$B$3:$B$1315, "&lt;=" &amp; $A177, DataRegularSeason20242025!$D$3:$D$1315, L$1)+SUMIFS(DataRegularSeason20242025!$AB$3:$AB$1315,DataRegularSeason20242025!$B$3:$B$1315, "&lt;=" &amp; $A177, DataRegularSeason20242025!$E$3:$E$1315, L$1)</f>
        <v>38</v>
      </c>
      <c r="M177" s="2">
        <f>SUMIFS(DataRegularSeason20242025!$AA$3:$AA$1315,DataRegularSeason20242025!$B$3:$B$1315, "&lt;=" &amp; $A177, DataRegularSeason20242025!$D$3:$D$1315, M$1)+SUMIFS(DataRegularSeason20242025!$AB$3:$AB$1315,DataRegularSeason20242025!$B$3:$B$1315, "&lt;=" &amp; $A177, DataRegularSeason20242025!$E$3:$E$1315, M$1)</f>
        <v>40</v>
      </c>
      <c r="N177" s="2">
        <f>SUMIFS(DataRegularSeason20242025!$AA$3:$AA$1315,DataRegularSeason20242025!$B$3:$B$1315, "&lt;=" &amp; $A177, DataRegularSeason20242025!$D$3:$D$1315, N$1)+SUMIFS(DataRegularSeason20242025!$AB$3:$AB$1315,DataRegularSeason20242025!$B$3:$B$1315, "&lt;=" &amp; $A177, DataRegularSeason20242025!$E$3:$E$1315, N$1)</f>
        <v>40</v>
      </c>
      <c r="O177" s="2">
        <f>SUMIFS(DataRegularSeason20242025!$AA$3:$AA$1315,DataRegularSeason20242025!$B$3:$B$1315, "&lt;=" &amp; $A177, DataRegularSeason20242025!$D$3:$D$1315, O$1)+SUMIFS(DataRegularSeason20242025!$AB$3:$AB$1315,DataRegularSeason20242025!$B$3:$B$1315, "&lt;=" &amp; $A177, DataRegularSeason20242025!$E$3:$E$1315, O$1)</f>
        <v>44</v>
      </c>
      <c r="P177" s="2">
        <f>SUMIFS(DataRegularSeason20242025!$AA$3:$AA$1315,DataRegularSeason20242025!$B$3:$B$1315, "&lt;=" &amp; $A177, DataRegularSeason20242025!$D$3:$D$1315, P$1)+SUMIFS(DataRegularSeason20242025!$AB$3:$AB$1315,DataRegularSeason20242025!$B$3:$B$1315, "&lt;=" &amp; $A177, DataRegularSeason20242025!$E$3:$E$1315, P$1)</f>
        <v>27</v>
      </c>
      <c r="Q177" s="2">
        <f>SUMIFS(DataRegularSeason20242025!$AA$3:$AA$1315,DataRegularSeason20242025!$B$3:$B$1315, "&lt;=" &amp; $A177, DataRegularSeason20242025!$D$3:$D$1315, Q$1)+SUMIFS(DataRegularSeason20242025!$AB$3:$AB$1315,DataRegularSeason20242025!$B$3:$B$1315, "&lt;=" &amp; $A177, DataRegularSeason20242025!$E$3:$E$1315, Q$1)</f>
        <v>45</v>
      </c>
      <c r="R177" s="2">
        <f>SUMIFS(DataRegularSeason20242025!$AA$3:$AA$1315,DataRegularSeason20242025!$B$3:$B$1315, "&lt;=" &amp; $A177, DataRegularSeason20242025!$D$3:$D$1315, R$1)+SUMIFS(DataRegularSeason20242025!$AB$3:$AB$1315,DataRegularSeason20242025!$B$3:$B$1315, "&lt;=" &amp; $A177, DataRegularSeason20242025!$E$3:$E$1315, R$1)</f>
        <v>22</v>
      </c>
      <c r="S177" s="2">
        <f>SUMIFS(DataRegularSeason20242025!$AA$3:$AA$1315,DataRegularSeason20242025!$B$3:$B$1315, "&lt;=" &amp; $A177, DataRegularSeason20242025!$D$3:$D$1315, S$1)+SUMIFS(DataRegularSeason20242025!$AB$3:$AB$1315,DataRegularSeason20242025!$B$3:$B$1315, "&lt;=" &amp; $A177, DataRegularSeason20242025!$E$3:$E$1315, S$1)</f>
        <v>31</v>
      </c>
      <c r="T177" s="2">
        <f>SUMIFS(DataRegularSeason20242025!$AA$3:$AA$1315,DataRegularSeason20242025!$B$3:$B$1315, "&lt;=" &amp; $A177, DataRegularSeason20242025!$D$3:$D$1315, T$1)+SUMIFS(DataRegularSeason20242025!$AB$3:$AB$1315,DataRegularSeason20242025!$B$3:$B$1315, "&lt;=" &amp; $A177, DataRegularSeason20242025!$E$3:$E$1315, T$1)</f>
        <v>31</v>
      </c>
      <c r="U177" s="2">
        <f>SUMIFS(DataRegularSeason20242025!$AA$3:$AA$1315,DataRegularSeason20242025!$B$3:$B$1315, "&lt;=" &amp; $A177, DataRegularSeason20242025!$D$3:$D$1315, U$1)+SUMIFS(DataRegularSeason20242025!$AB$3:$AB$1315,DataRegularSeason20242025!$B$3:$B$1315, "&lt;=" &amp; $A177, DataRegularSeason20242025!$E$3:$E$1315, U$1)</f>
        <v>34</v>
      </c>
      <c r="V177" s="2">
        <f>SUMIFS(DataRegularSeason20242025!$AA$3:$AA$1315,DataRegularSeason20242025!$B$3:$B$1315, "&lt;=" &amp; $A177, DataRegularSeason20242025!$D$3:$D$1315, V$1)+SUMIFS(DataRegularSeason20242025!$AB$3:$AB$1315,DataRegularSeason20242025!$B$3:$B$1315, "&lt;=" &amp; $A177, DataRegularSeason20242025!$E$3:$E$1315, V$1)</f>
        <v>32</v>
      </c>
      <c r="W177" s="2">
        <f>SUMIFS(DataRegularSeason20242025!$AA$3:$AA$1315,DataRegularSeason20242025!$B$3:$B$1315, "&lt;=" &amp; $A177, DataRegularSeason20242025!$D$3:$D$1315, W$1)+SUMIFS(DataRegularSeason20242025!$AB$3:$AB$1315,DataRegularSeason20242025!$B$3:$B$1315, "&lt;=" &amp; $A177, DataRegularSeason20242025!$E$3:$E$1315, W$1)</f>
        <v>33</v>
      </c>
      <c r="X177" s="2">
        <f>SUMIFS(DataRegularSeason20242025!$AA$3:$AA$1315,DataRegularSeason20242025!$B$3:$B$1315, "&lt;=" &amp; $A177, DataRegularSeason20242025!$D$3:$D$1315, X$1)+SUMIFS(DataRegularSeason20242025!$AB$3:$AB$1315,DataRegularSeason20242025!$B$3:$B$1315, "&lt;=" &amp; $A177, DataRegularSeason20242025!$E$3:$E$1315, X$1)</f>
        <v>32</v>
      </c>
      <c r="Y177" s="2">
        <f>SUMIFS(DataRegularSeason20242025!$AA$3:$AA$1315,DataRegularSeason20242025!$B$3:$B$1315, "&lt;=" &amp; $A177, DataRegularSeason20242025!$D$3:$D$1315, Y$1)+SUMIFS(DataRegularSeason20242025!$AB$3:$AB$1315,DataRegularSeason20242025!$B$3:$B$1315, "&lt;=" &amp; $A177, DataRegularSeason20242025!$E$3:$E$1315, Y$1)</f>
        <v>27</v>
      </c>
      <c r="Z177" s="2">
        <f>SUMIFS(DataRegularSeason20242025!$AA$3:$AA$1315,DataRegularSeason20242025!$B$3:$B$1315, "&lt;=" &amp; $A177, DataRegularSeason20242025!$D$3:$D$1315, Z$1)+SUMIFS(DataRegularSeason20242025!$AB$3:$AB$1315,DataRegularSeason20242025!$B$3:$B$1315, "&lt;=" &amp; $A177, DataRegularSeason20242025!$E$3:$E$1315, Z$1)</f>
        <v>33</v>
      </c>
      <c r="AA177" s="2">
        <f>SUMIFS(DataRegularSeason20242025!$AA$3:$AA$1315,DataRegularSeason20242025!$B$3:$B$1315, "&lt;=" &amp; $A177, DataRegularSeason20242025!$D$3:$D$1315, AA$1)+SUMIFS(DataRegularSeason20242025!$AB$3:$AB$1315,DataRegularSeason20242025!$B$3:$B$1315, "&lt;=" &amp; $A177, DataRegularSeason20242025!$E$3:$E$1315, AA$1)</f>
        <v>36</v>
      </c>
      <c r="AB177" s="2">
        <f>SUMIFS(DataRegularSeason20242025!$AA$3:$AA$1315,DataRegularSeason20242025!$B$3:$B$1315, "&lt;=" &amp; $A177, DataRegularSeason20242025!$D$3:$D$1315, AB$1)+SUMIFS(DataRegularSeason20242025!$AB$3:$AB$1315,DataRegularSeason20242025!$B$3:$B$1315, "&lt;=" &amp; $A177, DataRegularSeason20242025!$E$3:$E$1315, AB$1)</f>
        <v>40</v>
      </c>
      <c r="AC177" s="2">
        <f>SUMIFS(DataRegularSeason20242025!$AA$3:$AA$1315,DataRegularSeason20242025!$B$3:$B$1315, "&lt;=" &amp; $A177, DataRegularSeason20242025!$D$3:$D$1315, AC$1)+SUMIFS(DataRegularSeason20242025!$AB$3:$AB$1315,DataRegularSeason20242025!$B$3:$B$1315, "&lt;=" &amp; $A177, DataRegularSeason20242025!$E$3:$E$1315, AC$1)</f>
        <v>33</v>
      </c>
      <c r="AD177" s="2">
        <f>SUMIFS(DataRegularSeason20242025!$AA$3:$AA$1315,DataRegularSeason20242025!$B$3:$B$1315, "&lt;=" &amp; $A177, DataRegularSeason20242025!$D$3:$D$1315, AD$1)+SUMIFS(DataRegularSeason20242025!$AB$3:$AB$1315,DataRegularSeason20242025!$B$3:$B$1315, "&lt;=" &amp; $A177, DataRegularSeason20242025!$E$3:$E$1315, AD$1)</f>
        <v>37</v>
      </c>
      <c r="AE177" s="2">
        <f>SUMIFS(DataRegularSeason20242025!$AA$3:$AA$1315,DataRegularSeason20242025!$B$3:$B$1315, "&lt;=" &amp; $A177, DataRegularSeason20242025!$D$3:$D$1315, AE$1)+SUMIFS(DataRegularSeason20242025!$AB$3:$AB$1315,DataRegularSeason20242025!$B$3:$B$1315, "&lt;=" &amp; $A177, DataRegularSeason20242025!$E$3:$E$1315, AE$1)</f>
        <v>43</v>
      </c>
      <c r="AF177" s="2">
        <f>SUMIFS(DataRegularSeason20242025!$AA$3:$AA$1315,DataRegularSeason20242025!$B$3:$B$1315, "&lt;=" &amp; $A177, DataRegularSeason20242025!$D$3:$D$1315, AF$1)+SUMIFS(DataRegularSeason20242025!$AB$3:$AB$1315,DataRegularSeason20242025!$B$3:$B$1315, "&lt;=" &amp; $A177, DataRegularSeason20242025!$E$3:$E$1315, AF$1)</f>
        <v>45</v>
      </c>
      <c r="AG177" s="2">
        <f>SUMIFS(DataRegularSeason20242025!$AA$3:$AA$1315,DataRegularSeason20242025!$B$3:$B$1315, "&lt;=" &amp; $A177, DataRegularSeason20242025!$D$3:$D$1315, AG$1)+SUMIFS(DataRegularSeason20242025!$AB$3:$AB$1315,DataRegularSeason20242025!$B$3:$B$1315, "&lt;=" &amp; $A177, DataRegularSeason20242025!$E$3:$E$1315, AG$1)</f>
        <v>44</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26</v>
      </c>
      <c r="C178" s="2">
        <f>SUMIFS(DataRegularSeason20242025!$AA$3:$AA$1315,DataRegularSeason20242025!$B$3:$B$1315, "&lt;=" &amp; $A178, DataRegularSeason20242025!$D$3:$D$1315, C$1)+SUMIFS(DataRegularSeason20242025!$AB$3:$AB$1315,DataRegularSeason20242025!$B$3:$B$1315, "&lt;=" &amp; $A178, DataRegularSeason20242025!$E$3:$E$1315, C$1)</f>
        <v>35</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41</v>
      </c>
      <c r="F178" s="2">
        <f>SUMIFS(DataRegularSeason20242025!$AA$3:$AA$1315,DataRegularSeason20242025!$B$3:$B$1315, "&lt;=" &amp; $A178, DataRegularSeason20242025!$D$3:$D$1315, F$1)+SUMIFS(DataRegularSeason20242025!$AB$3:$AB$1315,DataRegularSeason20242025!$B$3:$B$1315, "&lt;=" &amp; $A178, DataRegularSeason20242025!$E$3:$E$1315, F$1)</f>
        <v>29</v>
      </c>
      <c r="G178" s="2">
        <f>SUMIFS(DataRegularSeason20242025!$AA$3:$AA$1315,DataRegularSeason20242025!$B$3:$B$1315, "&lt;=" &amp; $A178, DataRegularSeason20242025!$D$3:$D$1315, G$1)+SUMIFS(DataRegularSeason20242025!$AB$3:$AB$1315,DataRegularSeason20242025!$B$3:$B$1315, "&lt;=" &amp; $A178, DataRegularSeason20242025!$E$3:$E$1315, G$1)</f>
        <v>35</v>
      </c>
      <c r="H178" s="2">
        <f>SUMIFS(DataRegularSeason20242025!$AA$3:$AA$1315,DataRegularSeason20242025!$B$3:$B$1315, "&lt;=" &amp; $A178, DataRegularSeason20242025!$D$3:$D$1315, H$1)+SUMIFS(DataRegularSeason20242025!$AB$3:$AB$1315,DataRegularSeason20242025!$B$3:$B$1315, "&lt;=" &amp; $A178, DataRegularSeason20242025!$E$3:$E$1315, H$1)</f>
        <v>22</v>
      </c>
      <c r="I178" s="2">
        <f>SUMIFS(DataRegularSeason20242025!$AA$3:$AA$1315,DataRegularSeason20242025!$B$3:$B$1315, "&lt;=" &amp; $A178, DataRegularSeason20242025!$D$3:$D$1315, I$1)+SUMIFS(DataRegularSeason20242025!$AB$3:$AB$1315,DataRegularSeason20242025!$B$3:$B$1315, "&lt;=" &amp; $A178, DataRegularSeason20242025!$E$3:$E$1315, I$1)</f>
        <v>36</v>
      </c>
      <c r="J178" s="2">
        <f>SUMIFS(DataRegularSeason20242025!$AA$3:$AA$1315,DataRegularSeason20242025!$B$3:$B$1315, "&lt;=" &amp; $A178, DataRegularSeason20242025!$D$3:$D$1315, J$1)+SUMIFS(DataRegularSeason20242025!$AB$3:$AB$1315,DataRegularSeason20242025!$B$3:$B$1315, "&lt;=" &amp; $A178, DataRegularSeason20242025!$E$3:$E$1315, J$1)</f>
        <v>38</v>
      </c>
      <c r="K178" s="2">
        <f>SUMIFS(DataRegularSeason20242025!$AA$3:$AA$1315,DataRegularSeason20242025!$B$3:$B$1315, "&lt;=" &amp; $A178, DataRegularSeason20242025!$D$3:$D$1315, K$1)+SUMIFS(DataRegularSeason20242025!$AB$3:$AB$1315,DataRegularSeason20242025!$B$3:$B$1315, "&lt;=" &amp; $A178, DataRegularSeason20242025!$E$3:$E$1315, K$1)</f>
        <v>28</v>
      </c>
      <c r="L178" s="2">
        <f>SUMIFS(DataRegularSeason20242025!$AA$3:$AA$1315,DataRegularSeason20242025!$B$3:$B$1315, "&lt;=" &amp; $A178, DataRegularSeason20242025!$D$3:$D$1315, L$1)+SUMIFS(DataRegularSeason20242025!$AB$3:$AB$1315,DataRegularSeason20242025!$B$3:$B$1315, "&lt;=" &amp; $A178, DataRegularSeason20242025!$E$3:$E$1315, L$1)</f>
        <v>38</v>
      </c>
      <c r="M178" s="2">
        <f>SUMIFS(DataRegularSeason20242025!$AA$3:$AA$1315,DataRegularSeason20242025!$B$3:$B$1315, "&lt;=" &amp; $A178, DataRegularSeason20242025!$D$3:$D$1315, M$1)+SUMIFS(DataRegularSeason20242025!$AB$3:$AB$1315,DataRegularSeason20242025!$B$3:$B$1315, "&lt;=" &amp; $A178, DataRegularSeason20242025!$E$3:$E$1315, M$1)</f>
        <v>40</v>
      </c>
      <c r="N178" s="2">
        <f>SUMIFS(DataRegularSeason20242025!$AA$3:$AA$1315,DataRegularSeason20242025!$B$3:$B$1315, "&lt;=" &amp; $A178, DataRegularSeason20242025!$D$3:$D$1315, N$1)+SUMIFS(DataRegularSeason20242025!$AB$3:$AB$1315,DataRegularSeason20242025!$B$3:$B$1315, "&lt;=" &amp; $A178, DataRegularSeason20242025!$E$3:$E$1315, N$1)</f>
        <v>40</v>
      </c>
      <c r="O178" s="2">
        <f>SUMIFS(DataRegularSeason20242025!$AA$3:$AA$1315,DataRegularSeason20242025!$B$3:$B$1315, "&lt;=" &amp; $A178, DataRegularSeason20242025!$D$3:$D$1315, O$1)+SUMIFS(DataRegularSeason20242025!$AB$3:$AB$1315,DataRegularSeason20242025!$B$3:$B$1315, "&lt;=" &amp; $A178, DataRegularSeason20242025!$E$3:$E$1315, O$1)</f>
        <v>44</v>
      </c>
      <c r="P178" s="2">
        <f>SUMIFS(DataRegularSeason20242025!$AA$3:$AA$1315,DataRegularSeason20242025!$B$3:$B$1315, "&lt;=" &amp; $A178, DataRegularSeason20242025!$D$3:$D$1315, P$1)+SUMIFS(DataRegularSeason20242025!$AB$3:$AB$1315,DataRegularSeason20242025!$B$3:$B$1315, "&lt;=" &amp; $A178, DataRegularSeason20242025!$E$3:$E$1315, P$1)</f>
        <v>27</v>
      </c>
      <c r="Q178" s="2">
        <f>SUMIFS(DataRegularSeason20242025!$AA$3:$AA$1315,DataRegularSeason20242025!$B$3:$B$1315, "&lt;=" &amp; $A178, DataRegularSeason20242025!$D$3:$D$1315, Q$1)+SUMIFS(DataRegularSeason20242025!$AB$3:$AB$1315,DataRegularSeason20242025!$B$3:$B$1315, "&lt;=" &amp; $A178, DataRegularSeason20242025!$E$3:$E$1315, Q$1)</f>
        <v>45</v>
      </c>
      <c r="R178" s="2">
        <f>SUMIFS(DataRegularSeason20242025!$AA$3:$AA$1315,DataRegularSeason20242025!$B$3:$B$1315, "&lt;=" &amp; $A178, DataRegularSeason20242025!$D$3:$D$1315, R$1)+SUMIFS(DataRegularSeason20242025!$AB$3:$AB$1315,DataRegularSeason20242025!$B$3:$B$1315, "&lt;=" &amp; $A178, DataRegularSeason20242025!$E$3:$E$1315, R$1)</f>
        <v>22</v>
      </c>
      <c r="S178" s="2">
        <f>SUMIFS(DataRegularSeason20242025!$AA$3:$AA$1315,DataRegularSeason20242025!$B$3:$B$1315, "&lt;=" &amp; $A178, DataRegularSeason20242025!$D$3:$D$1315, S$1)+SUMIFS(DataRegularSeason20242025!$AB$3:$AB$1315,DataRegularSeason20242025!$B$3:$B$1315, "&lt;=" &amp; $A178, DataRegularSeason20242025!$E$3:$E$1315, S$1)</f>
        <v>31</v>
      </c>
      <c r="T178" s="2">
        <f>SUMIFS(DataRegularSeason20242025!$AA$3:$AA$1315,DataRegularSeason20242025!$B$3:$B$1315, "&lt;=" &amp; $A178, DataRegularSeason20242025!$D$3:$D$1315, T$1)+SUMIFS(DataRegularSeason20242025!$AB$3:$AB$1315,DataRegularSeason20242025!$B$3:$B$1315, "&lt;=" &amp; $A178, DataRegularSeason20242025!$E$3:$E$1315, T$1)</f>
        <v>31</v>
      </c>
      <c r="U178" s="2">
        <f>SUMIFS(DataRegularSeason20242025!$AA$3:$AA$1315,DataRegularSeason20242025!$B$3:$B$1315, "&lt;=" &amp; $A178, DataRegularSeason20242025!$D$3:$D$1315, U$1)+SUMIFS(DataRegularSeason20242025!$AB$3:$AB$1315,DataRegularSeason20242025!$B$3:$B$1315, "&lt;=" &amp; $A178, DataRegularSeason20242025!$E$3:$E$1315, U$1)</f>
        <v>34</v>
      </c>
      <c r="V178" s="2">
        <f>SUMIFS(DataRegularSeason20242025!$AA$3:$AA$1315,DataRegularSeason20242025!$B$3:$B$1315, "&lt;=" &amp; $A178, DataRegularSeason20242025!$D$3:$D$1315, V$1)+SUMIFS(DataRegularSeason20242025!$AB$3:$AB$1315,DataRegularSeason20242025!$B$3:$B$1315, "&lt;=" &amp; $A178, DataRegularSeason20242025!$E$3:$E$1315, V$1)</f>
        <v>32</v>
      </c>
      <c r="W178" s="2">
        <f>SUMIFS(DataRegularSeason20242025!$AA$3:$AA$1315,DataRegularSeason20242025!$B$3:$B$1315, "&lt;=" &amp; $A178, DataRegularSeason20242025!$D$3:$D$1315, W$1)+SUMIFS(DataRegularSeason20242025!$AB$3:$AB$1315,DataRegularSeason20242025!$B$3:$B$1315, "&lt;=" &amp; $A178, DataRegularSeason20242025!$E$3:$E$1315, W$1)</f>
        <v>33</v>
      </c>
      <c r="X178" s="2">
        <f>SUMIFS(DataRegularSeason20242025!$AA$3:$AA$1315,DataRegularSeason20242025!$B$3:$B$1315, "&lt;=" &amp; $A178, DataRegularSeason20242025!$D$3:$D$1315, X$1)+SUMIFS(DataRegularSeason20242025!$AB$3:$AB$1315,DataRegularSeason20242025!$B$3:$B$1315, "&lt;=" &amp; $A178, DataRegularSeason20242025!$E$3:$E$1315, X$1)</f>
        <v>32</v>
      </c>
      <c r="Y178" s="2">
        <f>SUMIFS(DataRegularSeason20242025!$AA$3:$AA$1315,DataRegularSeason20242025!$B$3:$B$1315, "&lt;=" &amp; $A178, DataRegularSeason20242025!$D$3:$D$1315, Y$1)+SUMIFS(DataRegularSeason20242025!$AB$3:$AB$1315,DataRegularSeason20242025!$B$3:$B$1315, "&lt;=" &amp; $A178, DataRegularSeason20242025!$E$3:$E$1315, Y$1)</f>
        <v>27</v>
      </c>
      <c r="Z178" s="2">
        <f>SUMIFS(DataRegularSeason20242025!$AA$3:$AA$1315,DataRegularSeason20242025!$B$3:$B$1315, "&lt;=" &amp; $A178, DataRegularSeason20242025!$D$3:$D$1315, Z$1)+SUMIFS(DataRegularSeason20242025!$AB$3:$AB$1315,DataRegularSeason20242025!$B$3:$B$1315, "&lt;=" &amp; $A178, DataRegularSeason20242025!$E$3:$E$1315, Z$1)</f>
        <v>33</v>
      </c>
      <c r="AA178" s="2">
        <f>SUMIFS(DataRegularSeason20242025!$AA$3:$AA$1315,DataRegularSeason20242025!$B$3:$B$1315, "&lt;=" &amp; $A178, DataRegularSeason20242025!$D$3:$D$1315, AA$1)+SUMIFS(DataRegularSeason20242025!$AB$3:$AB$1315,DataRegularSeason20242025!$B$3:$B$1315, "&lt;=" &amp; $A178, DataRegularSeason20242025!$E$3:$E$1315, AA$1)</f>
        <v>36</v>
      </c>
      <c r="AB178" s="2">
        <f>SUMIFS(DataRegularSeason20242025!$AA$3:$AA$1315,DataRegularSeason20242025!$B$3:$B$1315, "&lt;=" &amp; $A178, DataRegularSeason20242025!$D$3:$D$1315, AB$1)+SUMIFS(DataRegularSeason20242025!$AB$3:$AB$1315,DataRegularSeason20242025!$B$3:$B$1315, "&lt;=" &amp; $A178, DataRegularSeason20242025!$E$3:$E$1315, AB$1)</f>
        <v>40</v>
      </c>
      <c r="AC178" s="2">
        <f>SUMIFS(DataRegularSeason20242025!$AA$3:$AA$1315,DataRegularSeason20242025!$B$3:$B$1315, "&lt;=" &amp; $A178, DataRegularSeason20242025!$D$3:$D$1315, AC$1)+SUMIFS(DataRegularSeason20242025!$AB$3:$AB$1315,DataRegularSeason20242025!$B$3:$B$1315, "&lt;=" &amp; $A178, DataRegularSeason20242025!$E$3:$E$1315, AC$1)</f>
        <v>33</v>
      </c>
      <c r="AD178" s="2">
        <f>SUMIFS(DataRegularSeason20242025!$AA$3:$AA$1315,DataRegularSeason20242025!$B$3:$B$1315, "&lt;=" &amp; $A178, DataRegularSeason20242025!$D$3:$D$1315, AD$1)+SUMIFS(DataRegularSeason20242025!$AB$3:$AB$1315,DataRegularSeason20242025!$B$3:$B$1315, "&lt;=" &amp; $A178, DataRegularSeason20242025!$E$3:$E$1315, AD$1)</f>
        <v>37</v>
      </c>
      <c r="AE178" s="2">
        <f>SUMIFS(DataRegularSeason20242025!$AA$3:$AA$1315,DataRegularSeason20242025!$B$3:$B$1315, "&lt;=" &amp; $A178, DataRegularSeason20242025!$D$3:$D$1315, AE$1)+SUMIFS(DataRegularSeason20242025!$AB$3:$AB$1315,DataRegularSeason20242025!$B$3:$B$1315, "&lt;=" &amp; $A178, DataRegularSeason20242025!$E$3:$E$1315, AE$1)</f>
        <v>43</v>
      </c>
      <c r="AF178" s="2">
        <f>SUMIFS(DataRegularSeason20242025!$AA$3:$AA$1315,DataRegularSeason20242025!$B$3:$B$1315, "&lt;=" &amp; $A178, DataRegularSeason20242025!$D$3:$D$1315, AF$1)+SUMIFS(DataRegularSeason20242025!$AB$3:$AB$1315,DataRegularSeason20242025!$B$3:$B$1315, "&lt;=" &amp; $A178, DataRegularSeason20242025!$E$3:$E$1315, AF$1)</f>
        <v>45</v>
      </c>
      <c r="AG178" s="2">
        <f>SUMIFS(DataRegularSeason20242025!$AA$3:$AA$1315,DataRegularSeason20242025!$B$3:$B$1315, "&lt;=" &amp; $A178, DataRegularSeason20242025!$D$3:$D$1315, AG$1)+SUMIFS(DataRegularSeason20242025!$AB$3:$AB$1315,DataRegularSeason20242025!$B$3:$B$1315, "&lt;=" &amp; $A178, DataRegularSeason20242025!$E$3:$E$1315, AG$1)</f>
        <v>44</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26</v>
      </c>
      <c r="C179" s="2">
        <f>SUMIFS(DataRegularSeason20242025!$AA$3:$AA$1315,DataRegularSeason20242025!$B$3:$B$1315, "&lt;=" &amp; $A179, DataRegularSeason20242025!$D$3:$D$1315, C$1)+SUMIFS(DataRegularSeason20242025!$AB$3:$AB$1315,DataRegularSeason20242025!$B$3:$B$1315, "&lt;=" &amp; $A179, DataRegularSeason20242025!$E$3:$E$1315, C$1)</f>
        <v>35</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41</v>
      </c>
      <c r="F179" s="2">
        <f>SUMIFS(DataRegularSeason20242025!$AA$3:$AA$1315,DataRegularSeason20242025!$B$3:$B$1315, "&lt;=" &amp; $A179, DataRegularSeason20242025!$D$3:$D$1315, F$1)+SUMIFS(DataRegularSeason20242025!$AB$3:$AB$1315,DataRegularSeason20242025!$B$3:$B$1315, "&lt;=" &amp; $A179, DataRegularSeason20242025!$E$3:$E$1315, F$1)</f>
        <v>29</v>
      </c>
      <c r="G179" s="2">
        <f>SUMIFS(DataRegularSeason20242025!$AA$3:$AA$1315,DataRegularSeason20242025!$B$3:$B$1315, "&lt;=" &amp; $A179, DataRegularSeason20242025!$D$3:$D$1315, G$1)+SUMIFS(DataRegularSeason20242025!$AB$3:$AB$1315,DataRegularSeason20242025!$B$3:$B$1315, "&lt;=" &amp; $A179, DataRegularSeason20242025!$E$3:$E$1315, G$1)</f>
        <v>35</v>
      </c>
      <c r="H179" s="2">
        <f>SUMIFS(DataRegularSeason20242025!$AA$3:$AA$1315,DataRegularSeason20242025!$B$3:$B$1315, "&lt;=" &amp; $A179, DataRegularSeason20242025!$D$3:$D$1315, H$1)+SUMIFS(DataRegularSeason20242025!$AB$3:$AB$1315,DataRegularSeason20242025!$B$3:$B$1315, "&lt;=" &amp; $A179, DataRegularSeason20242025!$E$3:$E$1315, H$1)</f>
        <v>22</v>
      </c>
      <c r="I179" s="2">
        <f>SUMIFS(DataRegularSeason20242025!$AA$3:$AA$1315,DataRegularSeason20242025!$B$3:$B$1315, "&lt;=" &amp; $A179, DataRegularSeason20242025!$D$3:$D$1315, I$1)+SUMIFS(DataRegularSeason20242025!$AB$3:$AB$1315,DataRegularSeason20242025!$B$3:$B$1315, "&lt;=" &amp; $A179, DataRegularSeason20242025!$E$3:$E$1315, I$1)</f>
        <v>36</v>
      </c>
      <c r="J179" s="2">
        <f>SUMIFS(DataRegularSeason20242025!$AA$3:$AA$1315,DataRegularSeason20242025!$B$3:$B$1315, "&lt;=" &amp; $A179, DataRegularSeason20242025!$D$3:$D$1315, J$1)+SUMIFS(DataRegularSeason20242025!$AB$3:$AB$1315,DataRegularSeason20242025!$B$3:$B$1315, "&lt;=" &amp; $A179, DataRegularSeason20242025!$E$3:$E$1315, J$1)</f>
        <v>38</v>
      </c>
      <c r="K179" s="2">
        <f>SUMIFS(DataRegularSeason20242025!$AA$3:$AA$1315,DataRegularSeason20242025!$B$3:$B$1315, "&lt;=" &amp; $A179, DataRegularSeason20242025!$D$3:$D$1315, K$1)+SUMIFS(DataRegularSeason20242025!$AB$3:$AB$1315,DataRegularSeason20242025!$B$3:$B$1315, "&lt;=" &amp; $A179, DataRegularSeason20242025!$E$3:$E$1315, K$1)</f>
        <v>28</v>
      </c>
      <c r="L179" s="2">
        <f>SUMIFS(DataRegularSeason20242025!$AA$3:$AA$1315,DataRegularSeason20242025!$B$3:$B$1315, "&lt;=" &amp; $A179, DataRegularSeason20242025!$D$3:$D$1315, L$1)+SUMIFS(DataRegularSeason20242025!$AB$3:$AB$1315,DataRegularSeason20242025!$B$3:$B$1315, "&lt;=" &amp; $A179, DataRegularSeason20242025!$E$3:$E$1315, L$1)</f>
        <v>38</v>
      </c>
      <c r="M179" s="2">
        <f>SUMIFS(DataRegularSeason20242025!$AA$3:$AA$1315,DataRegularSeason20242025!$B$3:$B$1315, "&lt;=" &amp; $A179, DataRegularSeason20242025!$D$3:$D$1315, M$1)+SUMIFS(DataRegularSeason20242025!$AB$3:$AB$1315,DataRegularSeason20242025!$B$3:$B$1315, "&lt;=" &amp; $A179, DataRegularSeason20242025!$E$3:$E$1315, M$1)</f>
        <v>40</v>
      </c>
      <c r="N179" s="2">
        <f>SUMIFS(DataRegularSeason20242025!$AA$3:$AA$1315,DataRegularSeason20242025!$B$3:$B$1315, "&lt;=" &amp; $A179, DataRegularSeason20242025!$D$3:$D$1315, N$1)+SUMIFS(DataRegularSeason20242025!$AB$3:$AB$1315,DataRegularSeason20242025!$B$3:$B$1315, "&lt;=" &amp; $A179, DataRegularSeason20242025!$E$3:$E$1315, N$1)</f>
        <v>40</v>
      </c>
      <c r="O179" s="2">
        <f>SUMIFS(DataRegularSeason20242025!$AA$3:$AA$1315,DataRegularSeason20242025!$B$3:$B$1315, "&lt;=" &amp; $A179, DataRegularSeason20242025!$D$3:$D$1315, O$1)+SUMIFS(DataRegularSeason20242025!$AB$3:$AB$1315,DataRegularSeason20242025!$B$3:$B$1315, "&lt;=" &amp; $A179, DataRegularSeason20242025!$E$3:$E$1315, O$1)</f>
        <v>44</v>
      </c>
      <c r="P179" s="2">
        <f>SUMIFS(DataRegularSeason20242025!$AA$3:$AA$1315,DataRegularSeason20242025!$B$3:$B$1315, "&lt;=" &amp; $A179, DataRegularSeason20242025!$D$3:$D$1315, P$1)+SUMIFS(DataRegularSeason20242025!$AB$3:$AB$1315,DataRegularSeason20242025!$B$3:$B$1315, "&lt;=" &amp; $A179, DataRegularSeason20242025!$E$3:$E$1315, P$1)</f>
        <v>27</v>
      </c>
      <c r="Q179" s="2">
        <f>SUMIFS(DataRegularSeason20242025!$AA$3:$AA$1315,DataRegularSeason20242025!$B$3:$B$1315, "&lt;=" &amp; $A179, DataRegularSeason20242025!$D$3:$D$1315, Q$1)+SUMIFS(DataRegularSeason20242025!$AB$3:$AB$1315,DataRegularSeason20242025!$B$3:$B$1315, "&lt;=" &amp; $A179, DataRegularSeason20242025!$E$3:$E$1315, Q$1)</f>
        <v>45</v>
      </c>
      <c r="R179" s="2">
        <f>SUMIFS(DataRegularSeason20242025!$AA$3:$AA$1315,DataRegularSeason20242025!$B$3:$B$1315, "&lt;=" &amp; $A179, DataRegularSeason20242025!$D$3:$D$1315, R$1)+SUMIFS(DataRegularSeason20242025!$AB$3:$AB$1315,DataRegularSeason20242025!$B$3:$B$1315, "&lt;=" &amp; $A179, DataRegularSeason20242025!$E$3:$E$1315, R$1)</f>
        <v>22</v>
      </c>
      <c r="S179" s="2">
        <f>SUMIFS(DataRegularSeason20242025!$AA$3:$AA$1315,DataRegularSeason20242025!$B$3:$B$1315, "&lt;=" &amp; $A179, DataRegularSeason20242025!$D$3:$D$1315, S$1)+SUMIFS(DataRegularSeason20242025!$AB$3:$AB$1315,DataRegularSeason20242025!$B$3:$B$1315, "&lt;=" &amp; $A179, DataRegularSeason20242025!$E$3:$E$1315, S$1)</f>
        <v>31</v>
      </c>
      <c r="T179" s="2">
        <f>SUMIFS(DataRegularSeason20242025!$AA$3:$AA$1315,DataRegularSeason20242025!$B$3:$B$1315, "&lt;=" &amp; $A179, DataRegularSeason20242025!$D$3:$D$1315, T$1)+SUMIFS(DataRegularSeason20242025!$AB$3:$AB$1315,DataRegularSeason20242025!$B$3:$B$1315, "&lt;=" &amp; $A179, DataRegularSeason20242025!$E$3:$E$1315, T$1)</f>
        <v>31</v>
      </c>
      <c r="U179" s="2">
        <f>SUMIFS(DataRegularSeason20242025!$AA$3:$AA$1315,DataRegularSeason20242025!$B$3:$B$1315, "&lt;=" &amp; $A179, DataRegularSeason20242025!$D$3:$D$1315, U$1)+SUMIFS(DataRegularSeason20242025!$AB$3:$AB$1315,DataRegularSeason20242025!$B$3:$B$1315, "&lt;=" &amp; $A179, DataRegularSeason20242025!$E$3:$E$1315, U$1)</f>
        <v>34</v>
      </c>
      <c r="V179" s="2">
        <f>SUMIFS(DataRegularSeason20242025!$AA$3:$AA$1315,DataRegularSeason20242025!$B$3:$B$1315, "&lt;=" &amp; $A179, DataRegularSeason20242025!$D$3:$D$1315, V$1)+SUMIFS(DataRegularSeason20242025!$AB$3:$AB$1315,DataRegularSeason20242025!$B$3:$B$1315, "&lt;=" &amp; $A179, DataRegularSeason20242025!$E$3:$E$1315, V$1)</f>
        <v>32</v>
      </c>
      <c r="W179" s="2">
        <f>SUMIFS(DataRegularSeason20242025!$AA$3:$AA$1315,DataRegularSeason20242025!$B$3:$B$1315, "&lt;=" &amp; $A179, DataRegularSeason20242025!$D$3:$D$1315, W$1)+SUMIFS(DataRegularSeason20242025!$AB$3:$AB$1315,DataRegularSeason20242025!$B$3:$B$1315, "&lt;=" &amp; $A179, DataRegularSeason20242025!$E$3:$E$1315, W$1)</f>
        <v>33</v>
      </c>
      <c r="X179" s="2">
        <f>SUMIFS(DataRegularSeason20242025!$AA$3:$AA$1315,DataRegularSeason20242025!$B$3:$B$1315, "&lt;=" &amp; $A179, DataRegularSeason20242025!$D$3:$D$1315, X$1)+SUMIFS(DataRegularSeason20242025!$AB$3:$AB$1315,DataRegularSeason20242025!$B$3:$B$1315, "&lt;=" &amp; $A179, DataRegularSeason20242025!$E$3:$E$1315, X$1)</f>
        <v>32</v>
      </c>
      <c r="Y179" s="2">
        <f>SUMIFS(DataRegularSeason20242025!$AA$3:$AA$1315,DataRegularSeason20242025!$B$3:$B$1315, "&lt;=" &amp; $A179, DataRegularSeason20242025!$D$3:$D$1315, Y$1)+SUMIFS(DataRegularSeason20242025!$AB$3:$AB$1315,DataRegularSeason20242025!$B$3:$B$1315, "&lt;=" &amp; $A179, DataRegularSeason20242025!$E$3:$E$1315, Y$1)</f>
        <v>27</v>
      </c>
      <c r="Z179" s="2">
        <f>SUMIFS(DataRegularSeason20242025!$AA$3:$AA$1315,DataRegularSeason20242025!$B$3:$B$1315, "&lt;=" &amp; $A179, DataRegularSeason20242025!$D$3:$D$1315, Z$1)+SUMIFS(DataRegularSeason20242025!$AB$3:$AB$1315,DataRegularSeason20242025!$B$3:$B$1315, "&lt;=" &amp; $A179, DataRegularSeason20242025!$E$3:$E$1315, Z$1)</f>
        <v>33</v>
      </c>
      <c r="AA179" s="2">
        <f>SUMIFS(DataRegularSeason20242025!$AA$3:$AA$1315,DataRegularSeason20242025!$B$3:$B$1315, "&lt;=" &amp; $A179, DataRegularSeason20242025!$D$3:$D$1315, AA$1)+SUMIFS(DataRegularSeason20242025!$AB$3:$AB$1315,DataRegularSeason20242025!$B$3:$B$1315, "&lt;=" &amp; $A179, DataRegularSeason20242025!$E$3:$E$1315, AA$1)</f>
        <v>36</v>
      </c>
      <c r="AB179" s="2">
        <f>SUMIFS(DataRegularSeason20242025!$AA$3:$AA$1315,DataRegularSeason20242025!$B$3:$B$1315, "&lt;=" &amp; $A179, DataRegularSeason20242025!$D$3:$D$1315, AB$1)+SUMIFS(DataRegularSeason20242025!$AB$3:$AB$1315,DataRegularSeason20242025!$B$3:$B$1315, "&lt;=" &amp; $A179, DataRegularSeason20242025!$E$3:$E$1315, AB$1)</f>
        <v>40</v>
      </c>
      <c r="AC179" s="2">
        <f>SUMIFS(DataRegularSeason20242025!$AA$3:$AA$1315,DataRegularSeason20242025!$B$3:$B$1315, "&lt;=" &amp; $A179, DataRegularSeason20242025!$D$3:$D$1315, AC$1)+SUMIFS(DataRegularSeason20242025!$AB$3:$AB$1315,DataRegularSeason20242025!$B$3:$B$1315, "&lt;=" &amp; $A179, DataRegularSeason20242025!$E$3:$E$1315, AC$1)</f>
        <v>33</v>
      </c>
      <c r="AD179" s="2">
        <f>SUMIFS(DataRegularSeason20242025!$AA$3:$AA$1315,DataRegularSeason20242025!$B$3:$B$1315, "&lt;=" &amp; $A179, DataRegularSeason20242025!$D$3:$D$1315, AD$1)+SUMIFS(DataRegularSeason20242025!$AB$3:$AB$1315,DataRegularSeason20242025!$B$3:$B$1315, "&lt;=" &amp; $A179, DataRegularSeason20242025!$E$3:$E$1315, AD$1)</f>
        <v>37</v>
      </c>
      <c r="AE179" s="2">
        <f>SUMIFS(DataRegularSeason20242025!$AA$3:$AA$1315,DataRegularSeason20242025!$B$3:$B$1315, "&lt;=" &amp; $A179, DataRegularSeason20242025!$D$3:$D$1315, AE$1)+SUMIFS(DataRegularSeason20242025!$AB$3:$AB$1315,DataRegularSeason20242025!$B$3:$B$1315, "&lt;=" &amp; $A179, DataRegularSeason20242025!$E$3:$E$1315, AE$1)</f>
        <v>43</v>
      </c>
      <c r="AF179" s="2">
        <f>SUMIFS(DataRegularSeason20242025!$AA$3:$AA$1315,DataRegularSeason20242025!$B$3:$B$1315, "&lt;=" &amp; $A179, DataRegularSeason20242025!$D$3:$D$1315, AF$1)+SUMIFS(DataRegularSeason20242025!$AB$3:$AB$1315,DataRegularSeason20242025!$B$3:$B$1315, "&lt;=" &amp; $A179, DataRegularSeason20242025!$E$3:$E$1315, AF$1)</f>
        <v>45</v>
      </c>
      <c r="AG179" s="2">
        <f>SUMIFS(DataRegularSeason20242025!$AA$3:$AA$1315,DataRegularSeason20242025!$B$3:$B$1315, "&lt;=" &amp; $A179, DataRegularSeason20242025!$D$3:$D$1315, AG$1)+SUMIFS(DataRegularSeason20242025!$AB$3:$AB$1315,DataRegularSeason20242025!$B$3:$B$1315, "&lt;=" &amp; $A179, DataRegularSeason20242025!$E$3:$E$1315, AG$1)</f>
        <v>44</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26</v>
      </c>
      <c r="C180" s="2">
        <f>SUMIFS(DataRegularSeason20242025!$AA$3:$AA$1315,DataRegularSeason20242025!$B$3:$B$1315, "&lt;=" &amp; $A180, DataRegularSeason20242025!$D$3:$D$1315, C$1)+SUMIFS(DataRegularSeason20242025!$AB$3:$AB$1315,DataRegularSeason20242025!$B$3:$B$1315, "&lt;=" &amp; $A180, DataRegularSeason20242025!$E$3:$E$1315, C$1)</f>
        <v>35</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41</v>
      </c>
      <c r="F180" s="2">
        <f>SUMIFS(DataRegularSeason20242025!$AA$3:$AA$1315,DataRegularSeason20242025!$B$3:$B$1315, "&lt;=" &amp; $A180, DataRegularSeason20242025!$D$3:$D$1315, F$1)+SUMIFS(DataRegularSeason20242025!$AB$3:$AB$1315,DataRegularSeason20242025!$B$3:$B$1315, "&lt;=" &amp; $A180, DataRegularSeason20242025!$E$3:$E$1315, F$1)</f>
        <v>29</v>
      </c>
      <c r="G180" s="2">
        <f>SUMIFS(DataRegularSeason20242025!$AA$3:$AA$1315,DataRegularSeason20242025!$B$3:$B$1315, "&lt;=" &amp; $A180, DataRegularSeason20242025!$D$3:$D$1315, G$1)+SUMIFS(DataRegularSeason20242025!$AB$3:$AB$1315,DataRegularSeason20242025!$B$3:$B$1315, "&lt;=" &amp; $A180, DataRegularSeason20242025!$E$3:$E$1315, G$1)</f>
        <v>35</v>
      </c>
      <c r="H180" s="2">
        <f>SUMIFS(DataRegularSeason20242025!$AA$3:$AA$1315,DataRegularSeason20242025!$B$3:$B$1315, "&lt;=" &amp; $A180, DataRegularSeason20242025!$D$3:$D$1315, H$1)+SUMIFS(DataRegularSeason20242025!$AB$3:$AB$1315,DataRegularSeason20242025!$B$3:$B$1315, "&lt;=" &amp; $A180, DataRegularSeason20242025!$E$3:$E$1315, H$1)</f>
        <v>22</v>
      </c>
      <c r="I180" s="2">
        <f>SUMIFS(DataRegularSeason20242025!$AA$3:$AA$1315,DataRegularSeason20242025!$B$3:$B$1315, "&lt;=" &amp; $A180, DataRegularSeason20242025!$D$3:$D$1315, I$1)+SUMIFS(DataRegularSeason20242025!$AB$3:$AB$1315,DataRegularSeason20242025!$B$3:$B$1315, "&lt;=" &amp; $A180, DataRegularSeason20242025!$E$3:$E$1315, I$1)</f>
        <v>36</v>
      </c>
      <c r="J180" s="2">
        <f>SUMIFS(DataRegularSeason20242025!$AA$3:$AA$1315,DataRegularSeason20242025!$B$3:$B$1315, "&lt;=" &amp; $A180, DataRegularSeason20242025!$D$3:$D$1315, J$1)+SUMIFS(DataRegularSeason20242025!$AB$3:$AB$1315,DataRegularSeason20242025!$B$3:$B$1315, "&lt;=" &amp; $A180, DataRegularSeason20242025!$E$3:$E$1315, J$1)</f>
        <v>38</v>
      </c>
      <c r="K180" s="2">
        <f>SUMIFS(DataRegularSeason20242025!$AA$3:$AA$1315,DataRegularSeason20242025!$B$3:$B$1315, "&lt;=" &amp; $A180, DataRegularSeason20242025!$D$3:$D$1315, K$1)+SUMIFS(DataRegularSeason20242025!$AB$3:$AB$1315,DataRegularSeason20242025!$B$3:$B$1315, "&lt;=" &amp; $A180, DataRegularSeason20242025!$E$3:$E$1315, K$1)</f>
        <v>28</v>
      </c>
      <c r="L180" s="2">
        <f>SUMIFS(DataRegularSeason20242025!$AA$3:$AA$1315,DataRegularSeason20242025!$B$3:$B$1315, "&lt;=" &amp; $A180, DataRegularSeason20242025!$D$3:$D$1315, L$1)+SUMIFS(DataRegularSeason20242025!$AB$3:$AB$1315,DataRegularSeason20242025!$B$3:$B$1315, "&lt;=" &amp; $A180, DataRegularSeason20242025!$E$3:$E$1315, L$1)</f>
        <v>38</v>
      </c>
      <c r="M180" s="2">
        <f>SUMIFS(DataRegularSeason20242025!$AA$3:$AA$1315,DataRegularSeason20242025!$B$3:$B$1315, "&lt;=" &amp; $A180, DataRegularSeason20242025!$D$3:$D$1315, M$1)+SUMIFS(DataRegularSeason20242025!$AB$3:$AB$1315,DataRegularSeason20242025!$B$3:$B$1315, "&lt;=" &amp; $A180, DataRegularSeason20242025!$E$3:$E$1315, M$1)</f>
        <v>40</v>
      </c>
      <c r="N180" s="2">
        <f>SUMIFS(DataRegularSeason20242025!$AA$3:$AA$1315,DataRegularSeason20242025!$B$3:$B$1315, "&lt;=" &amp; $A180, DataRegularSeason20242025!$D$3:$D$1315, N$1)+SUMIFS(DataRegularSeason20242025!$AB$3:$AB$1315,DataRegularSeason20242025!$B$3:$B$1315, "&lt;=" &amp; $A180, DataRegularSeason20242025!$E$3:$E$1315, N$1)</f>
        <v>40</v>
      </c>
      <c r="O180" s="2">
        <f>SUMIFS(DataRegularSeason20242025!$AA$3:$AA$1315,DataRegularSeason20242025!$B$3:$B$1315, "&lt;=" &amp; $A180, DataRegularSeason20242025!$D$3:$D$1315, O$1)+SUMIFS(DataRegularSeason20242025!$AB$3:$AB$1315,DataRegularSeason20242025!$B$3:$B$1315, "&lt;=" &amp; $A180, DataRegularSeason20242025!$E$3:$E$1315, O$1)</f>
        <v>44</v>
      </c>
      <c r="P180" s="2">
        <f>SUMIFS(DataRegularSeason20242025!$AA$3:$AA$1315,DataRegularSeason20242025!$B$3:$B$1315, "&lt;=" &amp; $A180, DataRegularSeason20242025!$D$3:$D$1315, P$1)+SUMIFS(DataRegularSeason20242025!$AB$3:$AB$1315,DataRegularSeason20242025!$B$3:$B$1315, "&lt;=" &amp; $A180, DataRegularSeason20242025!$E$3:$E$1315, P$1)</f>
        <v>27</v>
      </c>
      <c r="Q180" s="2">
        <f>SUMIFS(DataRegularSeason20242025!$AA$3:$AA$1315,DataRegularSeason20242025!$B$3:$B$1315, "&lt;=" &amp; $A180, DataRegularSeason20242025!$D$3:$D$1315, Q$1)+SUMIFS(DataRegularSeason20242025!$AB$3:$AB$1315,DataRegularSeason20242025!$B$3:$B$1315, "&lt;=" &amp; $A180, DataRegularSeason20242025!$E$3:$E$1315, Q$1)</f>
        <v>45</v>
      </c>
      <c r="R180" s="2">
        <f>SUMIFS(DataRegularSeason20242025!$AA$3:$AA$1315,DataRegularSeason20242025!$B$3:$B$1315, "&lt;=" &amp; $A180, DataRegularSeason20242025!$D$3:$D$1315, R$1)+SUMIFS(DataRegularSeason20242025!$AB$3:$AB$1315,DataRegularSeason20242025!$B$3:$B$1315, "&lt;=" &amp; $A180, DataRegularSeason20242025!$E$3:$E$1315, R$1)</f>
        <v>22</v>
      </c>
      <c r="S180" s="2">
        <f>SUMIFS(DataRegularSeason20242025!$AA$3:$AA$1315,DataRegularSeason20242025!$B$3:$B$1315, "&lt;=" &amp; $A180, DataRegularSeason20242025!$D$3:$D$1315, S$1)+SUMIFS(DataRegularSeason20242025!$AB$3:$AB$1315,DataRegularSeason20242025!$B$3:$B$1315, "&lt;=" &amp; $A180, DataRegularSeason20242025!$E$3:$E$1315, S$1)</f>
        <v>31</v>
      </c>
      <c r="T180" s="2">
        <f>SUMIFS(DataRegularSeason20242025!$AA$3:$AA$1315,DataRegularSeason20242025!$B$3:$B$1315, "&lt;=" &amp; $A180, DataRegularSeason20242025!$D$3:$D$1315, T$1)+SUMIFS(DataRegularSeason20242025!$AB$3:$AB$1315,DataRegularSeason20242025!$B$3:$B$1315, "&lt;=" &amp; $A180, DataRegularSeason20242025!$E$3:$E$1315, T$1)</f>
        <v>31</v>
      </c>
      <c r="U180" s="2">
        <f>SUMIFS(DataRegularSeason20242025!$AA$3:$AA$1315,DataRegularSeason20242025!$B$3:$B$1315, "&lt;=" &amp; $A180, DataRegularSeason20242025!$D$3:$D$1315, U$1)+SUMIFS(DataRegularSeason20242025!$AB$3:$AB$1315,DataRegularSeason20242025!$B$3:$B$1315, "&lt;=" &amp; $A180, DataRegularSeason20242025!$E$3:$E$1315, U$1)</f>
        <v>34</v>
      </c>
      <c r="V180" s="2">
        <f>SUMIFS(DataRegularSeason20242025!$AA$3:$AA$1315,DataRegularSeason20242025!$B$3:$B$1315, "&lt;=" &amp; $A180, DataRegularSeason20242025!$D$3:$D$1315, V$1)+SUMIFS(DataRegularSeason20242025!$AB$3:$AB$1315,DataRegularSeason20242025!$B$3:$B$1315, "&lt;=" &amp; $A180, DataRegularSeason20242025!$E$3:$E$1315, V$1)</f>
        <v>32</v>
      </c>
      <c r="W180" s="2">
        <f>SUMIFS(DataRegularSeason20242025!$AA$3:$AA$1315,DataRegularSeason20242025!$B$3:$B$1315, "&lt;=" &amp; $A180, DataRegularSeason20242025!$D$3:$D$1315, W$1)+SUMIFS(DataRegularSeason20242025!$AB$3:$AB$1315,DataRegularSeason20242025!$B$3:$B$1315, "&lt;=" &amp; $A180, DataRegularSeason20242025!$E$3:$E$1315, W$1)</f>
        <v>33</v>
      </c>
      <c r="X180" s="2">
        <f>SUMIFS(DataRegularSeason20242025!$AA$3:$AA$1315,DataRegularSeason20242025!$B$3:$B$1315, "&lt;=" &amp; $A180, DataRegularSeason20242025!$D$3:$D$1315, X$1)+SUMIFS(DataRegularSeason20242025!$AB$3:$AB$1315,DataRegularSeason20242025!$B$3:$B$1315, "&lt;=" &amp; $A180, DataRegularSeason20242025!$E$3:$E$1315, X$1)</f>
        <v>32</v>
      </c>
      <c r="Y180" s="2">
        <f>SUMIFS(DataRegularSeason20242025!$AA$3:$AA$1315,DataRegularSeason20242025!$B$3:$B$1315, "&lt;=" &amp; $A180, DataRegularSeason20242025!$D$3:$D$1315, Y$1)+SUMIFS(DataRegularSeason20242025!$AB$3:$AB$1315,DataRegularSeason20242025!$B$3:$B$1315, "&lt;=" &amp; $A180, DataRegularSeason20242025!$E$3:$E$1315, Y$1)</f>
        <v>27</v>
      </c>
      <c r="Z180" s="2">
        <f>SUMIFS(DataRegularSeason20242025!$AA$3:$AA$1315,DataRegularSeason20242025!$B$3:$B$1315, "&lt;=" &amp; $A180, DataRegularSeason20242025!$D$3:$D$1315, Z$1)+SUMIFS(DataRegularSeason20242025!$AB$3:$AB$1315,DataRegularSeason20242025!$B$3:$B$1315, "&lt;=" &amp; $A180, DataRegularSeason20242025!$E$3:$E$1315, Z$1)</f>
        <v>33</v>
      </c>
      <c r="AA180" s="2">
        <f>SUMIFS(DataRegularSeason20242025!$AA$3:$AA$1315,DataRegularSeason20242025!$B$3:$B$1315, "&lt;=" &amp; $A180, DataRegularSeason20242025!$D$3:$D$1315, AA$1)+SUMIFS(DataRegularSeason20242025!$AB$3:$AB$1315,DataRegularSeason20242025!$B$3:$B$1315, "&lt;=" &amp; $A180, DataRegularSeason20242025!$E$3:$E$1315, AA$1)</f>
        <v>36</v>
      </c>
      <c r="AB180" s="2">
        <f>SUMIFS(DataRegularSeason20242025!$AA$3:$AA$1315,DataRegularSeason20242025!$B$3:$B$1315, "&lt;=" &amp; $A180, DataRegularSeason20242025!$D$3:$D$1315, AB$1)+SUMIFS(DataRegularSeason20242025!$AB$3:$AB$1315,DataRegularSeason20242025!$B$3:$B$1315, "&lt;=" &amp; $A180, DataRegularSeason20242025!$E$3:$E$1315, AB$1)</f>
        <v>40</v>
      </c>
      <c r="AC180" s="2">
        <f>SUMIFS(DataRegularSeason20242025!$AA$3:$AA$1315,DataRegularSeason20242025!$B$3:$B$1315, "&lt;=" &amp; $A180, DataRegularSeason20242025!$D$3:$D$1315, AC$1)+SUMIFS(DataRegularSeason20242025!$AB$3:$AB$1315,DataRegularSeason20242025!$B$3:$B$1315, "&lt;=" &amp; $A180, DataRegularSeason20242025!$E$3:$E$1315, AC$1)</f>
        <v>33</v>
      </c>
      <c r="AD180" s="2">
        <f>SUMIFS(DataRegularSeason20242025!$AA$3:$AA$1315,DataRegularSeason20242025!$B$3:$B$1315, "&lt;=" &amp; $A180, DataRegularSeason20242025!$D$3:$D$1315, AD$1)+SUMIFS(DataRegularSeason20242025!$AB$3:$AB$1315,DataRegularSeason20242025!$B$3:$B$1315, "&lt;=" &amp; $A180, DataRegularSeason20242025!$E$3:$E$1315, AD$1)</f>
        <v>37</v>
      </c>
      <c r="AE180" s="2">
        <f>SUMIFS(DataRegularSeason20242025!$AA$3:$AA$1315,DataRegularSeason20242025!$B$3:$B$1315, "&lt;=" &amp; $A180, DataRegularSeason20242025!$D$3:$D$1315, AE$1)+SUMIFS(DataRegularSeason20242025!$AB$3:$AB$1315,DataRegularSeason20242025!$B$3:$B$1315, "&lt;=" &amp; $A180, DataRegularSeason20242025!$E$3:$E$1315, AE$1)</f>
        <v>43</v>
      </c>
      <c r="AF180" s="2">
        <f>SUMIFS(DataRegularSeason20242025!$AA$3:$AA$1315,DataRegularSeason20242025!$B$3:$B$1315, "&lt;=" &amp; $A180, DataRegularSeason20242025!$D$3:$D$1315, AF$1)+SUMIFS(DataRegularSeason20242025!$AB$3:$AB$1315,DataRegularSeason20242025!$B$3:$B$1315, "&lt;=" &amp; $A180, DataRegularSeason20242025!$E$3:$E$1315, AF$1)</f>
        <v>45</v>
      </c>
      <c r="AG180" s="2">
        <f>SUMIFS(DataRegularSeason20242025!$AA$3:$AA$1315,DataRegularSeason20242025!$B$3:$B$1315, "&lt;=" &amp; $A180, DataRegularSeason20242025!$D$3:$D$1315, AG$1)+SUMIFS(DataRegularSeason20242025!$AB$3:$AB$1315,DataRegularSeason20242025!$B$3:$B$1315, "&lt;=" &amp; $A180, DataRegularSeason20242025!$E$3:$E$1315, AG$1)</f>
        <v>44</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26</v>
      </c>
      <c r="C181" s="2">
        <f>SUMIFS(DataRegularSeason20242025!$AA$3:$AA$1315,DataRegularSeason20242025!$B$3:$B$1315, "&lt;=" &amp; $A181, DataRegularSeason20242025!$D$3:$D$1315, C$1)+SUMIFS(DataRegularSeason20242025!$AB$3:$AB$1315,DataRegularSeason20242025!$B$3:$B$1315, "&lt;=" &amp; $A181, DataRegularSeason20242025!$E$3:$E$1315, C$1)</f>
        <v>35</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41</v>
      </c>
      <c r="F181" s="2">
        <f>SUMIFS(DataRegularSeason20242025!$AA$3:$AA$1315,DataRegularSeason20242025!$B$3:$B$1315, "&lt;=" &amp; $A181, DataRegularSeason20242025!$D$3:$D$1315, F$1)+SUMIFS(DataRegularSeason20242025!$AB$3:$AB$1315,DataRegularSeason20242025!$B$3:$B$1315, "&lt;=" &amp; $A181, DataRegularSeason20242025!$E$3:$E$1315, F$1)</f>
        <v>29</v>
      </c>
      <c r="G181" s="2">
        <f>SUMIFS(DataRegularSeason20242025!$AA$3:$AA$1315,DataRegularSeason20242025!$B$3:$B$1315, "&lt;=" &amp; $A181, DataRegularSeason20242025!$D$3:$D$1315, G$1)+SUMIFS(DataRegularSeason20242025!$AB$3:$AB$1315,DataRegularSeason20242025!$B$3:$B$1315, "&lt;=" &amp; $A181, DataRegularSeason20242025!$E$3:$E$1315, G$1)</f>
        <v>35</v>
      </c>
      <c r="H181" s="2">
        <f>SUMIFS(DataRegularSeason20242025!$AA$3:$AA$1315,DataRegularSeason20242025!$B$3:$B$1315, "&lt;=" &amp; $A181, DataRegularSeason20242025!$D$3:$D$1315, H$1)+SUMIFS(DataRegularSeason20242025!$AB$3:$AB$1315,DataRegularSeason20242025!$B$3:$B$1315, "&lt;=" &amp; $A181, DataRegularSeason20242025!$E$3:$E$1315, H$1)</f>
        <v>22</v>
      </c>
      <c r="I181" s="2">
        <f>SUMIFS(DataRegularSeason20242025!$AA$3:$AA$1315,DataRegularSeason20242025!$B$3:$B$1315, "&lt;=" &amp; $A181, DataRegularSeason20242025!$D$3:$D$1315, I$1)+SUMIFS(DataRegularSeason20242025!$AB$3:$AB$1315,DataRegularSeason20242025!$B$3:$B$1315, "&lt;=" &amp; $A181, DataRegularSeason20242025!$E$3:$E$1315, I$1)</f>
        <v>36</v>
      </c>
      <c r="J181" s="2">
        <f>SUMIFS(DataRegularSeason20242025!$AA$3:$AA$1315,DataRegularSeason20242025!$B$3:$B$1315, "&lt;=" &amp; $A181, DataRegularSeason20242025!$D$3:$D$1315, J$1)+SUMIFS(DataRegularSeason20242025!$AB$3:$AB$1315,DataRegularSeason20242025!$B$3:$B$1315, "&lt;=" &amp; $A181, DataRegularSeason20242025!$E$3:$E$1315, J$1)</f>
        <v>38</v>
      </c>
      <c r="K181" s="2">
        <f>SUMIFS(DataRegularSeason20242025!$AA$3:$AA$1315,DataRegularSeason20242025!$B$3:$B$1315, "&lt;=" &amp; $A181, DataRegularSeason20242025!$D$3:$D$1315, K$1)+SUMIFS(DataRegularSeason20242025!$AB$3:$AB$1315,DataRegularSeason20242025!$B$3:$B$1315, "&lt;=" &amp; $A181, DataRegularSeason20242025!$E$3:$E$1315, K$1)</f>
        <v>28</v>
      </c>
      <c r="L181" s="2">
        <f>SUMIFS(DataRegularSeason20242025!$AA$3:$AA$1315,DataRegularSeason20242025!$B$3:$B$1315, "&lt;=" &amp; $A181, DataRegularSeason20242025!$D$3:$D$1315, L$1)+SUMIFS(DataRegularSeason20242025!$AB$3:$AB$1315,DataRegularSeason20242025!$B$3:$B$1315, "&lt;=" &amp; $A181, DataRegularSeason20242025!$E$3:$E$1315, L$1)</f>
        <v>38</v>
      </c>
      <c r="M181" s="2">
        <f>SUMIFS(DataRegularSeason20242025!$AA$3:$AA$1315,DataRegularSeason20242025!$B$3:$B$1315, "&lt;=" &amp; $A181, DataRegularSeason20242025!$D$3:$D$1315, M$1)+SUMIFS(DataRegularSeason20242025!$AB$3:$AB$1315,DataRegularSeason20242025!$B$3:$B$1315, "&lt;=" &amp; $A181, DataRegularSeason20242025!$E$3:$E$1315, M$1)</f>
        <v>40</v>
      </c>
      <c r="N181" s="2">
        <f>SUMIFS(DataRegularSeason20242025!$AA$3:$AA$1315,DataRegularSeason20242025!$B$3:$B$1315, "&lt;=" &amp; $A181, DataRegularSeason20242025!$D$3:$D$1315, N$1)+SUMIFS(DataRegularSeason20242025!$AB$3:$AB$1315,DataRegularSeason20242025!$B$3:$B$1315, "&lt;=" &amp; $A181, DataRegularSeason20242025!$E$3:$E$1315, N$1)</f>
        <v>40</v>
      </c>
      <c r="O181" s="2">
        <f>SUMIFS(DataRegularSeason20242025!$AA$3:$AA$1315,DataRegularSeason20242025!$B$3:$B$1315, "&lt;=" &amp; $A181, DataRegularSeason20242025!$D$3:$D$1315, O$1)+SUMIFS(DataRegularSeason20242025!$AB$3:$AB$1315,DataRegularSeason20242025!$B$3:$B$1315, "&lt;=" &amp; $A181, DataRegularSeason20242025!$E$3:$E$1315, O$1)</f>
        <v>44</v>
      </c>
      <c r="P181" s="2">
        <f>SUMIFS(DataRegularSeason20242025!$AA$3:$AA$1315,DataRegularSeason20242025!$B$3:$B$1315, "&lt;=" &amp; $A181, DataRegularSeason20242025!$D$3:$D$1315, P$1)+SUMIFS(DataRegularSeason20242025!$AB$3:$AB$1315,DataRegularSeason20242025!$B$3:$B$1315, "&lt;=" &amp; $A181, DataRegularSeason20242025!$E$3:$E$1315, P$1)</f>
        <v>27</v>
      </c>
      <c r="Q181" s="2">
        <f>SUMIFS(DataRegularSeason20242025!$AA$3:$AA$1315,DataRegularSeason20242025!$B$3:$B$1315, "&lt;=" &amp; $A181, DataRegularSeason20242025!$D$3:$D$1315, Q$1)+SUMIFS(DataRegularSeason20242025!$AB$3:$AB$1315,DataRegularSeason20242025!$B$3:$B$1315, "&lt;=" &amp; $A181, DataRegularSeason20242025!$E$3:$E$1315, Q$1)</f>
        <v>45</v>
      </c>
      <c r="R181" s="2">
        <f>SUMIFS(DataRegularSeason20242025!$AA$3:$AA$1315,DataRegularSeason20242025!$B$3:$B$1315, "&lt;=" &amp; $A181, DataRegularSeason20242025!$D$3:$D$1315, R$1)+SUMIFS(DataRegularSeason20242025!$AB$3:$AB$1315,DataRegularSeason20242025!$B$3:$B$1315, "&lt;=" &amp; $A181, DataRegularSeason20242025!$E$3:$E$1315, R$1)</f>
        <v>22</v>
      </c>
      <c r="S181" s="2">
        <f>SUMIFS(DataRegularSeason20242025!$AA$3:$AA$1315,DataRegularSeason20242025!$B$3:$B$1315, "&lt;=" &amp; $A181, DataRegularSeason20242025!$D$3:$D$1315, S$1)+SUMIFS(DataRegularSeason20242025!$AB$3:$AB$1315,DataRegularSeason20242025!$B$3:$B$1315, "&lt;=" &amp; $A181, DataRegularSeason20242025!$E$3:$E$1315, S$1)</f>
        <v>31</v>
      </c>
      <c r="T181" s="2">
        <f>SUMIFS(DataRegularSeason20242025!$AA$3:$AA$1315,DataRegularSeason20242025!$B$3:$B$1315, "&lt;=" &amp; $A181, DataRegularSeason20242025!$D$3:$D$1315, T$1)+SUMIFS(DataRegularSeason20242025!$AB$3:$AB$1315,DataRegularSeason20242025!$B$3:$B$1315, "&lt;=" &amp; $A181, DataRegularSeason20242025!$E$3:$E$1315, T$1)</f>
        <v>31</v>
      </c>
      <c r="U181" s="2">
        <f>SUMIFS(DataRegularSeason20242025!$AA$3:$AA$1315,DataRegularSeason20242025!$B$3:$B$1315, "&lt;=" &amp; $A181, DataRegularSeason20242025!$D$3:$D$1315, U$1)+SUMIFS(DataRegularSeason20242025!$AB$3:$AB$1315,DataRegularSeason20242025!$B$3:$B$1315, "&lt;=" &amp; $A181, DataRegularSeason20242025!$E$3:$E$1315, U$1)</f>
        <v>34</v>
      </c>
      <c r="V181" s="2">
        <f>SUMIFS(DataRegularSeason20242025!$AA$3:$AA$1315,DataRegularSeason20242025!$B$3:$B$1315, "&lt;=" &amp; $A181, DataRegularSeason20242025!$D$3:$D$1315, V$1)+SUMIFS(DataRegularSeason20242025!$AB$3:$AB$1315,DataRegularSeason20242025!$B$3:$B$1315, "&lt;=" &amp; $A181, DataRegularSeason20242025!$E$3:$E$1315, V$1)</f>
        <v>32</v>
      </c>
      <c r="W181" s="2">
        <f>SUMIFS(DataRegularSeason20242025!$AA$3:$AA$1315,DataRegularSeason20242025!$B$3:$B$1315, "&lt;=" &amp; $A181, DataRegularSeason20242025!$D$3:$D$1315, W$1)+SUMIFS(DataRegularSeason20242025!$AB$3:$AB$1315,DataRegularSeason20242025!$B$3:$B$1315, "&lt;=" &amp; $A181, DataRegularSeason20242025!$E$3:$E$1315, W$1)</f>
        <v>33</v>
      </c>
      <c r="X181" s="2">
        <f>SUMIFS(DataRegularSeason20242025!$AA$3:$AA$1315,DataRegularSeason20242025!$B$3:$B$1315, "&lt;=" &amp; $A181, DataRegularSeason20242025!$D$3:$D$1315, X$1)+SUMIFS(DataRegularSeason20242025!$AB$3:$AB$1315,DataRegularSeason20242025!$B$3:$B$1315, "&lt;=" &amp; $A181, DataRegularSeason20242025!$E$3:$E$1315, X$1)</f>
        <v>32</v>
      </c>
      <c r="Y181" s="2">
        <f>SUMIFS(DataRegularSeason20242025!$AA$3:$AA$1315,DataRegularSeason20242025!$B$3:$B$1315, "&lt;=" &amp; $A181, DataRegularSeason20242025!$D$3:$D$1315, Y$1)+SUMIFS(DataRegularSeason20242025!$AB$3:$AB$1315,DataRegularSeason20242025!$B$3:$B$1315, "&lt;=" &amp; $A181, DataRegularSeason20242025!$E$3:$E$1315, Y$1)</f>
        <v>27</v>
      </c>
      <c r="Z181" s="2">
        <f>SUMIFS(DataRegularSeason20242025!$AA$3:$AA$1315,DataRegularSeason20242025!$B$3:$B$1315, "&lt;=" &amp; $A181, DataRegularSeason20242025!$D$3:$D$1315, Z$1)+SUMIFS(DataRegularSeason20242025!$AB$3:$AB$1315,DataRegularSeason20242025!$B$3:$B$1315, "&lt;=" &amp; $A181, DataRegularSeason20242025!$E$3:$E$1315, Z$1)</f>
        <v>33</v>
      </c>
      <c r="AA181" s="2">
        <f>SUMIFS(DataRegularSeason20242025!$AA$3:$AA$1315,DataRegularSeason20242025!$B$3:$B$1315, "&lt;=" &amp; $A181, DataRegularSeason20242025!$D$3:$D$1315, AA$1)+SUMIFS(DataRegularSeason20242025!$AB$3:$AB$1315,DataRegularSeason20242025!$B$3:$B$1315, "&lt;=" &amp; $A181, DataRegularSeason20242025!$E$3:$E$1315, AA$1)</f>
        <v>36</v>
      </c>
      <c r="AB181" s="2">
        <f>SUMIFS(DataRegularSeason20242025!$AA$3:$AA$1315,DataRegularSeason20242025!$B$3:$B$1315, "&lt;=" &amp; $A181, DataRegularSeason20242025!$D$3:$D$1315, AB$1)+SUMIFS(DataRegularSeason20242025!$AB$3:$AB$1315,DataRegularSeason20242025!$B$3:$B$1315, "&lt;=" &amp; $A181, DataRegularSeason20242025!$E$3:$E$1315, AB$1)</f>
        <v>40</v>
      </c>
      <c r="AC181" s="2">
        <f>SUMIFS(DataRegularSeason20242025!$AA$3:$AA$1315,DataRegularSeason20242025!$B$3:$B$1315, "&lt;=" &amp; $A181, DataRegularSeason20242025!$D$3:$D$1315, AC$1)+SUMIFS(DataRegularSeason20242025!$AB$3:$AB$1315,DataRegularSeason20242025!$B$3:$B$1315, "&lt;=" &amp; $A181, DataRegularSeason20242025!$E$3:$E$1315, AC$1)</f>
        <v>33</v>
      </c>
      <c r="AD181" s="2">
        <f>SUMIFS(DataRegularSeason20242025!$AA$3:$AA$1315,DataRegularSeason20242025!$B$3:$B$1315, "&lt;=" &amp; $A181, DataRegularSeason20242025!$D$3:$D$1315, AD$1)+SUMIFS(DataRegularSeason20242025!$AB$3:$AB$1315,DataRegularSeason20242025!$B$3:$B$1315, "&lt;=" &amp; $A181, DataRegularSeason20242025!$E$3:$E$1315, AD$1)</f>
        <v>37</v>
      </c>
      <c r="AE181" s="2">
        <f>SUMIFS(DataRegularSeason20242025!$AA$3:$AA$1315,DataRegularSeason20242025!$B$3:$B$1315, "&lt;=" &amp; $A181, DataRegularSeason20242025!$D$3:$D$1315, AE$1)+SUMIFS(DataRegularSeason20242025!$AB$3:$AB$1315,DataRegularSeason20242025!$B$3:$B$1315, "&lt;=" &amp; $A181, DataRegularSeason20242025!$E$3:$E$1315, AE$1)</f>
        <v>43</v>
      </c>
      <c r="AF181" s="2">
        <f>SUMIFS(DataRegularSeason20242025!$AA$3:$AA$1315,DataRegularSeason20242025!$B$3:$B$1315, "&lt;=" &amp; $A181, DataRegularSeason20242025!$D$3:$D$1315, AF$1)+SUMIFS(DataRegularSeason20242025!$AB$3:$AB$1315,DataRegularSeason20242025!$B$3:$B$1315, "&lt;=" &amp; $A181, DataRegularSeason20242025!$E$3:$E$1315, AF$1)</f>
        <v>45</v>
      </c>
      <c r="AG181" s="2">
        <f>SUMIFS(DataRegularSeason20242025!$AA$3:$AA$1315,DataRegularSeason20242025!$B$3:$B$1315, "&lt;=" &amp; $A181, DataRegularSeason20242025!$D$3:$D$1315, AG$1)+SUMIFS(DataRegularSeason20242025!$AB$3:$AB$1315,DataRegularSeason20242025!$B$3:$B$1315, "&lt;=" &amp; $A181, DataRegularSeason20242025!$E$3:$E$1315, AG$1)</f>
        <v>44</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26</v>
      </c>
      <c r="C182" s="2">
        <f>SUMIFS(DataRegularSeason20242025!$AA$3:$AA$1315,DataRegularSeason20242025!$B$3:$B$1315, "&lt;=" &amp; $A182, DataRegularSeason20242025!$D$3:$D$1315, C$1)+SUMIFS(DataRegularSeason20242025!$AB$3:$AB$1315,DataRegularSeason20242025!$B$3:$B$1315, "&lt;=" &amp; $A182, DataRegularSeason20242025!$E$3:$E$1315, C$1)</f>
        <v>35</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41</v>
      </c>
      <c r="F182" s="2">
        <f>SUMIFS(DataRegularSeason20242025!$AA$3:$AA$1315,DataRegularSeason20242025!$B$3:$B$1315, "&lt;=" &amp; $A182, DataRegularSeason20242025!$D$3:$D$1315, F$1)+SUMIFS(DataRegularSeason20242025!$AB$3:$AB$1315,DataRegularSeason20242025!$B$3:$B$1315, "&lt;=" &amp; $A182, DataRegularSeason20242025!$E$3:$E$1315, F$1)</f>
        <v>29</v>
      </c>
      <c r="G182" s="2">
        <f>SUMIFS(DataRegularSeason20242025!$AA$3:$AA$1315,DataRegularSeason20242025!$B$3:$B$1315, "&lt;=" &amp; $A182, DataRegularSeason20242025!$D$3:$D$1315, G$1)+SUMIFS(DataRegularSeason20242025!$AB$3:$AB$1315,DataRegularSeason20242025!$B$3:$B$1315, "&lt;=" &amp; $A182, DataRegularSeason20242025!$E$3:$E$1315, G$1)</f>
        <v>35</v>
      </c>
      <c r="H182" s="2">
        <f>SUMIFS(DataRegularSeason20242025!$AA$3:$AA$1315,DataRegularSeason20242025!$B$3:$B$1315, "&lt;=" &amp; $A182, DataRegularSeason20242025!$D$3:$D$1315, H$1)+SUMIFS(DataRegularSeason20242025!$AB$3:$AB$1315,DataRegularSeason20242025!$B$3:$B$1315, "&lt;=" &amp; $A182, DataRegularSeason20242025!$E$3:$E$1315, H$1)</f>
        <v>22</v>
      </c>
      <c r="I182" s="2">
        <f>SUMIFS(DataRegularSeason20242025!$AA$3:$AA$1315,DataRegularSeason20242025!$B$3:$B$1315, "&lt;=" &amp; $A182, DataRegularSeason20242025!$D$3:$D$1315, I$1)+SUMIFS(DataRegularSeason20242025!$AB$3:$AB$1315,DataRegularSeason20242025!$B$3:$B$1315, "&lt;=" &amp; $A182, DataRegularSeason20242025!$E$3:$E$1315, I$1)</f>
        <v>36</v>
      </c>
      <c r="J182" s="2">
        <f>SUMIFS(DataRegularSeason20242025!$AA$3:$AA$1315,DataRegularSeason20242025!$B$3:$B$1315, "&lt;=" &amp; $A182, DataRegularSeason20242025!$D$3:$D$1315, J$1)+SUMIFS(DataRegularSeason20242025!$AB$3:$AB$1315,DataRegularSeason20242025!$B$3:$B$1315, "&lt;=" &amp; $A182, DataRegularSeason20242025!$E$3:$E$1315, J$1)</f>
        <v>38</v>
      </c>
      <c r="K182" s="2">
        <f>SUMIFS(DataRegularSeason20242025!$AA$3:$AA$1315,DataRegularSeason20242025!$B$3:$B$1315, "&lt;=" &amp; $A182, DataRegularSeason20242025!$D$3:$D$1315, K$1)+SUMIFS(DataRegularSeason20242025!$AB$3:$AB$1315,DataRegularSeason20242025!$B$3:$B$1315, "&lt;=" &amp; $A182, DataRegularSeason20242025!$E$3:$E$1315, K$1)</f>
        <v>28</v>
      </c>
      <c r="L182" s="2">
        <f>SUMIFS(DataRegularSeason20242025!$AA$3:$AA$1315,DataRegularSeason20242025!$B$3:$B$1315, "&lt;=" &amp; $A182, DataRegularSeason20242025!$D$3:$D$1315, L$1)+SUMIFS(DataRegularSeason20242025!$AB$3:$AB$1315,DataRegularSeason20242025!$B$3:$B$1315, "&lt;=" &amp; $A182, DataRegularSeason20242025!$E$3:$E$1315, L$1)</f>
        <v>38</v>
      </c>
      <c r="M182" s="2">
        <f>SUMIFS(DataRegularSeason20242025!$AA$3:$AA$1315,DataRegularSeason20242025!$B$3:$B$1315, "&lt;=" &amp; $A182, DataRegularSeason20242025!$D$3:$D$1315, M$1)+SUMIFS(DataRegularSeason20242025!$AB$3:$AB$1315,DataRegularSeason20242025!$B$3:$B$1315, "&lt;=" &amp; $A182, DataRegularSeason20242025!$E$3:$E$1315, M$1)</f>
        <v>40</v>
      </c>
      <c r="N182" s="2">
        <f>SUMIFS(DataRegularSeason20242025!$AA$3:$AA$1315,DataRegularSeason20242025!$B$3:$B$1315, "&lt;=" &amp; $A182, DataRegularSeason20242025!$D$3:$D$1315, N$1)+SUMIFS(DataRegularSeason20242025!$AB$3:$AB$1315,DataRegularSeason20242025!$B$3:$B$1315, "&lt;=" &amp; $A182, DataRegularSeason20242025!$E$3:$E$1315, N$1)</f>
        <v>40</v>
      </c>
      <c r="O182" s="2">
        <f>SUMIFS(DataRegularSeason20242025!$AA$3:$AA$1315,DataRegularSeason20242025!$B$3:$B$1315, "&lt;=" &amp; $A182, DataRegularSeason20242025!$D$3:$D$1315, O$1)+SUMIFS(DataRegularSeason20242025!$AB$3:$AB$1315,DataRegularSeason20242025!$B$3:$B$1315, "&lt;=" &amp; $A182, DataRegularSeason20242025!$E$3:$E$1315, O$1)</f>
        <v>44</v>
      </c>
      <c r="P182" s="2">
        <f>SUMIFS(DataRegularSeason20242025!$AA$3:$AA$1315,DataRegularSeason20242025!$B$3:$B$1315, "&lt;=" &amp; $A182, DataRegularSeason20242025!$D$3:$D$1315, P$1)+SUMIFS(DataRegularSeason20242025!$AB$3:$AB$1315,DataRegularSeason20242025!$B$3:$B$1315, "&lt;=" &amp; $A182, DataRegularSeason20242025!$E$3:$E$1315, P$1)</f>
        <v>27</v>
      </c>
      <c r="Q182" s="2">
        <f>SUMIFS(DataRegularSeason20242025!$AA$3:$AA$1315,DataRegularSeason20242025!$B$3:$B$1315, "&lt;=" &amp; $A182, DataRegularSeason20242025!$D$3:$D$1315, Q$1)+SUMIFS(DataRegularSeason20242025!$AB$3:$AB$1315,DataRegularSeason20242025!$B$3:$B$1315, "&lt;=" &amp; $A182, DataRegularSeason20242025!$E$3:$E$1315, Q$1)</f>
        <v>45</v>
      </c>
      <c r="R182" s="2">
        <f>SUMIFS(DataRegularSeason20242025!$AA$3:$AA$1315,DataRegularSeason20242025!$B$3:$B$1315, "&lt;=" &amp; $A182, DataRegularSeason20242025!$D$3:$D$1315, R$1)+SUMIFS(DataRegularSeason20242025!$AB$3:$AB$1315,DataRegularSeason20242025!$B$3:$B$1315, "&lt;=" &amp; $A182, DataRegularSeason20242025!$E$3:$E$1315, R$1)</f>
        <v>22</v>
      </c>
      <c r="S182" s="2">
        <f>SUMIFS(DataRegularSeason20242025!$AA$3:$AA$1315,DataRegularSeason20242025!$B$3:$B$1315, "&lt;=" &amp; $A182, DataRegularSeason20242025!$D$3:$D$1315, S$1)+SUMIFS(DataRegularSeason20242025!$AB$3:$AB$1315,DataRegularSeason20242025!$B$3:$B$1315, "&lt;=" &amp; $A182, DataRegularSeason20242025!$E$3:$E$1315, S$1)</f>
        <v>31</v>
      </c>
      <c r="T182" s="2">
        <f>SUMIFS(DataRegularSeason20242025!$AA$3:$AA$1315,DataRegularSeason20242025!$B$3:$B$1315, "&lt;=" &amp; $A182, DataRegularSeason20242025!$D$3:$D$1315, T$1)+SUMIFS(DataRegularSeason20242025!$AB$3:$AB$1315,DataRegularSeason20242025!$B$3:$B$1315, "&lt;=" &amp; $A182, DataRegularSeason20242025!$E$3:$E$1315, T$1)</f>
        <v>31</v>
      </c>
      <c r="U182" s="2">
        <f>SUMIFS(DataRegularSeason20242025!$AA$3:$AA$1315,DataRegularSeason20242025!$B$3:$B$1315, "&lt;=" &amp; $A182, DataRegularSeason20242025!$D$3:$D$1315, U$1)+SUMIFS(DataRegularSeason20242025!$AB$3:$AB$1315,DataRegularSeason20242025!$B$3:$B$1315, "&lt;=" &amp; $A182, DataRegularSeason20242025!$E$3:$E$1315, U$1)</f>
        <v>34</v>
      </c>
      <c r="V182" s="2">
        <f>SUMIFS(DataRegularSeason20242025!$AA$3:$AA$1315,DataRegularSeason20242025!$B$3:$B$1315, "&lt;=" &amp; $A182, DataRegularSeason20242025!$D$3:$D$1315, V$1)+SUMIFS(DataRegularSeason20242025!$AB$3:$AB$1315,DataRegularSeason20242025!$B$3:$B$1315, "&lt;=" &amp; $A182, DataRegularSeason20242025!$E$3:$E$1315, V$1)</f>
        <v>32</v>
      </c>
      <c r="W182" s="2">
        <f>SUMIFS(DataRegularSeason20242025!$AA$3:$AA$1315,DataRegularSeason20242025!$B$3:$B$1315, "&lt;=" &amp; $A182, DataRegularSeason20242025!$D$3:$D$1315, W$1)+SUMIFS(DataRegularSeason20242025!$AB$3:$AB$1315,DataRegularSeason20242025!$B$3:$B$1315, "&lt;=" &amp; $A182, DataRegularSeason20242025!$E$3:$E$1315, W$1)</f>
        <v>33</v>
      </c>
      <c r="X182" s="2">
        <f>SUMIFS(DataRegularSeason20242025!$AA$3:$AA$1315,DataRegularSeason20242025!$B$3:$B$1315, "&lt;=" &amp; $A182, DataRegularSeason20242025!$D$3:$D$1315, X$1)+SUMIFS(DataRegularSeason20242025!$AB$3:$AB$1315,DataRegularSeason20242025!$B$3:$B$1315, "&lt;=" &amp; $A182, DataRegularSeason20242025!$E$3:$E$1315, X$1)</f>
        <v>32</v>
      </c>
      <c r="Y182" s="2">
        <f>SUMIFS(DataRegularSeason20242025!$AA$3:$AA$1315,DataRegularSeason20242025!$B$3:$B$1315, "&lt;=" &amp; $A182, DataRegularSeason20242025!$D$3:$D$1315, Y$1)+SUMIFS(DataRegularSeason20242025!$AB$3:$AB$1315,DataRegularSeason20242025!$B$3:$B$1315, "&lt;=" &amp; $A182, DataRegularSeason20242025!$E$3:$E$1315, Y$1)</f>
        <v>27</v>
      </c>
      <c r="Z182" s="2">
        <f>SUMIFS(DataRegularSeason20242025!$AA$3:$AA$1315,DataRegularSeason20242025!$B$3:$B$1315, "&lt;=" &amp; $A182, DataRegularSeason20242025!$D$3:$D$1315, Z$1)+SUMIFS(DataRegularSeason20242025!$AB$3:$AB$1315,DataRegularSeason20242025!$B$3:$B$1315, "&lt;=" &amp; $A182, DataRegularSeason20242025!$E$3:$E$1315, Z$1)</f>
        <v>33</v>
      </c>
      <c r="AA182" s="2">
        <f>SUMIFS(DataRegularSeason20242025!$AA$3:$AA$1315,DataRegularSeason20242025!$B$3:$B$1315, "&lt;=" &amp; $A182, DataRegularSeason20242025!$D$3:$D$1315, AA$1)+SUMIFS(DataRegularSeason20242025!$AB$3:$AB$1315,DataRegularSeason20242025!$B$3:$B$1315, "&lt;=" &amp; $A182, DataRegularSeason20242025!$E$3:$E$1315, AA$1)</f>
        <v>36</v>
      </c>
      <c r="AB182" s="2">
        <f>SUMIFS(DataRegularSeason20242025!$AA$3:$AA$1315,DataRegularSeason20242025!$B$3:$B$1315, "&lt;=" &amp; $A182, DataRegularSeason20242025!$D$3:$D$1315, AB$1)+SUMIFS(DataRegularSeason20242025!$AB$3:$AB$1315,DataRegularSeason20242025!$B$3:$B$1315, "&lt;=" &amp; $A182, DataRegularSeason20242025!$E$3:$E$1315, AB$1)</f>
        <v>40</v>
      </c>
      <c r="AC182" s="2">
        <f>SUMIFS(DataRegularSeason20242025!$AA$3:$AA$1315,DataRegularSeason20242025!$B$3:$B$1315, "&lt;=" &amp; $A182, DataRegularSeason20242025!$D$3:$D$1315, AC$1)+SUMIFS(DataRegularSeason20242025!$AB$3:$AB$1315,DataRegularSeason20242025!$B$3:$B$1315, "&lt;=" &amp; $A182, DataRegularSeason20242025!$E$3:$E$1315, AC$1)</f>
        <v>33</v>
      </c>
      <c r="AD182" s="2">
        <f>SUMIFS(DataRegularSeason20242025!$AA$3:$AA$1315,DataRegularSeason20242025!$B$3:$B$1315, "&lt;=" &amp; $A182, DataRegularSeason20242025!$D$3:$D$1315, AD$1)+SUMIFS(DataRegularSeason20242025!$AB$3:$AB$1315,DataRegularSeason20242025!$B$3:$B$1315, "&lt;=" &amp; $A182, DataRegularSeason20242025!$E$3:$E$1315, AD$1)</f>
        <v>37</v>
      </c>
      <c r="AE182" s="2">
        <f>SUMIFS(DataRegularSeason20242025!$AA$3:$AA$1315,DataRegularSeason20242025!$B$3:$B$1315, "&lt;=" &amp; $A182, DataRegularSeason20242025!$D$3:$D$1315, AE$1)+SUMIFS(DataRegularSeason20242025!$AB$3:$AB$1315,DataRegularSeason20242025!$B$3:$B$1315, "&lt;=" &amp; $A182, DataRegularSeason20242025!$E$3:$E$1315, AE$1)</f>
        <v>43</v>
      </c>
      <c r="AF182" s="2">
        <f>SUMIFS(DataRegularSeason20242025!$AA$3:$AA$1315,DataRegularSeason20242025!$B$3:$B$1315, "&lt;=" &amp; $A182, DataRegularSeason20242025!$D$3:$D$1315, AF$1)+SUMIFS(DataRegularSeason20242025!$AB$3:$AB$1315,DataRegularSeason20242025!$B$3:$B$1315, "&lt;=" &amp; $A182, DataRegularSeason20242025!$E$3:$E$1315, AF$1)</f>
        <v>45</v>
      </c>
      <c r="AG182" s="2">
        <f>SUMIFS(DataRegularSeason20242025!$AA$3:$AA$1315,DataRegularSeason20242025!$B$3:$B$1315, "&lt;=" &amp; $A182, DataRegularSeason20242025!$D$3:$D$1315, AG$1)+SUMIFS(DataRegularSeason20242025!$AB$3:$AB$1315,DataRegularSeason20242025!$B$3:$B$1315, "&lt;=" &amp; $A182, DataRegularSeason20242025!$E$3:$E$1315, AG$1)</f>
        <v>44</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26</v>
      </c>
      <c r="C183" s="2">
        <f>SUMIFS(DataRegularSeason20242025!$AA$3:$AA$1315,DataRegularSeason20242025!$B$3:$B$1315, "&lt;=" &amp; $A183, DataRegularSeason20242025!$D$3:$D$1315, C$1)+SUMIFS(DataRegularSeason20242025!$AB$3:$AB$1315,DataRegularSeason20242025!$B$3:$B$1315, "&lt;=" &amp; $A183, DataRegularSeason20242025!$E$3:$E$1315, C$1)</f>
        <v>35</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41</v>
      </c>
      <c r="F183" s="2">
        <f>SUMIFS(DataRegularSeason20242025!$AA$3:$AA$1315,DataRegularSeason20242025!$B$3:$B$1315, "&lt;=" &amp; $A183, DataRegularSeason20242025!$D$3:$D$1315, F$1)+SUMIFS(DataRegularSeason20242025!$AB$3:$AB$1315,DataRegularSeason20242025!$B$3:$B$1315, "&lt;=" &amp; $A183, DataRegularSeason20242025!$E$3:$E$1315, F$1)</f>
        <v>29</v>
      </c>
      <c r="G183" s="2">
        <f>SUMIFS(DataRegularSeason20242025!$AA$3:$AA$1315,DataRegularSeason20242025!$B$3:$B$1315, "&lt;=" &amp; $A183, DataRegularSeason20242025!$D$3:$D$1315, G$1)+SUMIFS(DataRegularSeason20242025!$AB$3:$AB$1315,DataRegularSeason20242025!$B$3:$B$1315, "&lt;=" &amp; $A183, DataRegularSeason20242025!$E$3:$E$1315, G$1)</f>
        <v>35</v>
      </c>
      <c r="H183" s="2">
        <f>SUMIFS(DataRegularSeason20242025!$AA$3:$AA$1315,DataRegularSeason20242025!$B$3:$B$1315, "&lt;=" &amp; $A183, DataRegularSeason20242025!$D$3:$D$1315, H$1)+SUMIFS(DataRegularSeason20242025!$AB$3:$AB$1315,DataRegularSeason20242025!$B$3:$B$1315, "&lt;=" &amp; $A183, DataRegularSeason20242025!$E$3:$E$1315, H$1)</f>
        <v>22</v>
      </c>
      <c r="I183" s="2">
        <f>SUMIFS(DataRegularSeason20242025!$AA$3:$AA$1315,DataRegularSeason20242025!$B$3:$B$1315, "&lt;=" &amp; $A183, DataRegularSeason20242025!$D$3:$D$1315, I$1)+SUMIFS(DataRegularSeason20242025!$AB$3:$AB$1315,DataRegularSeason20242025!$B$3:$B$1315, "&lt;=" &amp; $A183, DataRegularSeason20242025!$E$3:$E$1315, I$1)</f>
        <v>36</v>
      </c>
      <c r="J183" s="2">
        <f>SUMIFS(DataRegularSeason20242025!$AA$3:$AA$1315,DataRegularSeason20242025!$B$3:$B$1315, "&lt;=" &amp; $A183, DataRegularSeason20242025!$D$3:$D$1315, J$1)+SUMIFS(DataRegularSeason20242025!$AB$3:$AB$1315,DataRegularSeason20242025!$B$3:$B$1315, "&lt;=" &amp; $A183, DataRegularSeason20242025!$E$3:$E$1315, J$1)</f>
        <v>38</v>
      </c>
      <c r="K183" s="2">
        <f>SUMIFS(DataRegularSeason20242025!$AA$3:$AA$1315,DataRegularSeason20242025!$B$3:$B$1315, "&lt;=" &amp; $A183, DataRegularSeason20242025!$D$3:$D$1315, K$1)+SUMIFS(DataRegularSeason20242025!$AB$3:$AB$1315,DataRegularSeason20242025!$B$3:$B$1315, "&lt;=" &amp; $A183, DataRegularSeason20242025!$E$3:$E$1315, K$1)</f>
        <v>28</v>
      </c>
      <c r="L183" s="2">
        <f>SUMIFS(DataRegularSeason20242025!$AA$3:$AA$1315,DataRegularSeason20242025!$B$3:$B$1315, "&lt;=" &amp; $A183, DataRegularSeason20242025!$D$3:$D$1315, L$1)+SUMIFS(DataRegularSeason20242025!$AB$3:$AB$1315,DataRegularSeason20242025!$B$3:$B$1315, "&lt;=" &amp; $A183, DataRegularSeason20242025!$E$3:$E$1315, L$1)</f>
        <v>38</v>
      </c>
      <c r="M183" s="2">
        <f>SUMIFS(DataRegularSeason20242025!$AA$3:$AA$1315,DataRegularSeason20242025!$B$3:$B$1315, "&lt;=" &amp; $A183, DataRegularSeason20242025!$D$3:$D$1315, M$1)+SUMIFS(DataRegularSeason20242025!$AB$3:$AB$1315,DataRegularSeason20242025!$B$3:$B$1315, "&lt;=" &amp; $A183, DataRegularSeason20242025!$E$3:$E$1315, M$1)</f>
        <v>40</v>
      </c>
      <c r="N183" s="2">
        <f>SUMIFS(DataRegularSeason20242025!$AA$3:$AA$1315,DataRegularSeason20242025!$B$3:$B$1315, "&lt;=" &amp; $A183, DataRegularSeason20242025!$D$3:$D$1315, N$1)+SUMIFS(DataRegularSeason20242025!$AB$3:$AB$1315,DataRegularSeason20242025!$B$3:$B$1315, "&lt;=" &amp; $A183, DataRegularSeason20242025!$E$3:$E$1315, N$1)</f>
        <v>40</v>
      </c>
      <c r="O183" s="2">
        <f>SUMIFS(DataRegularSeason20242025!$AA$3:$AA$1315,DataRegularSeason20242025!$B$3:$B$1315, "&lt;=" &amp; $A183, DataRegularSeason20242025!$D$3:$D$1315, O$1)+SUMIFS(DataRegularSeason20242025!$AB$3:$AB$1315,DataRegularSeason20242025!$B$3:$B$1315, "&lt;=" &amp; $A183, DataRegularSeason20242025!$E$3:$E$1315, O$1)</f>
        <v>44</v>
      </c>
      <c r="P183" s="2">
        <f>SUMIFS(DataRegularSeason20242025!$AA$3:$AA$1315,DataRegularSeason20242025!$B$3:$B$1315, "&lt;=" &amp; $A183, DataRegularSeason20242025!$D$3:$D$1315, P$1)+SUMIFS(DataRegularSeason20242025!$AB$3:$AB$1315,DataRegularSeason20242025!$B$3:$B$1315, "&lt;=" &amp; $A183, DataRegularSeason20242025!$E$3:$E$1315, P$1)</f>
        <v>27</v>
      </c>
      <c r="Q183" s="2">
        <f>SUMIFS(DataRegularSeason20242025!$AA$3:$AA$1315,DataRegularSeason20242025!$B$3:$B$1315, "&lt;=" &amp; $A183, DataRegularSeason20242025!$D$3:$D$1315, Q$1)+SUMIFS(DataRegularSeason20242025!$AB$3:$AB$1315,DataRegularSeason20242025!$B$3:$B$1315, "&lt;=" &amp; $A183, DataRegularSeason20242025!$E$3:$E$1315, Q$1)</f>
        <v>45</v>
      </c>
      <c r="R183" s="2">
        <f>SUMIFS(DataRegularSeason20242025!$AA$3:$AA$1315,DataRegularSeason20242025!$B$3:$B$1315, "&lt;=" &amp; $A183, DataRegularSeason20242025!$D$3:$D$1315, R$1)+SUMIFS(DataRegularSeason20242025!$AB$3:$AB$1315,DataRegularSeason20242025!$B$3:$B$1315, "&lt;=" &amp; $A183, DataRegularSeason20242025!$E$3:$E$1315, R$1)</f>
        <v>22</v>
      </c>
      <c r="S183" s="2">
        <f>SUMIFS(DataRegularSeason20242025!$AA$3:$AA$1315,DataRegularSeason20242025!$B$3:$B$1315, "&lt;=" &amp; $A183, DataRegularSeason20242025!$D$3:$D$1315, S$1)+SUMIFS(DataRegularSeason20242025!$AB$3:$AB$1315,DataRegularSeason20242025!$B$3:$B$1315, "&lt;=" &amp; $A183, DataRegularSeason20242025!$E$3:$E$1315, S$1)</f>
        <v>31</v>
      </c>
      <c r="T183" s="2">
        <f>SUMIFS(DataRegularSeason20242025!$AA$3:$AA$1315,DataRegularSeason20242025!$B$3:$B$1315, "&lt;=" &amp; $A183, DataRegularSeason20242025!$D$3:$D$1315, T$1)+SUMIFS(DataRegularSeason20242025!$AB$3:$AB$1315,DataRegularSeason20242025!$B$3:$B$1315, "&lt;=" &amp; $A183, DataRegularSeason20242025!$E$3:$E$1315, T$1)</f>
        <v>31</v>
      </c>
      <c r="U183" s="2">
        <f>SUMIFS(DataRegularSeason20242025!$AA$3:$AA$1315,DataRegularSeason20242025!$B$3:$B$1315, "&lt;=" &amp; $A183, DataRegularSeason20242025!$D$3:$D$1315, U$1)+SUMIFS(DataRegularSeason20242025!$AB$3:$AB$1315,DataRegularSeason20242025!$B$3:$B$1315, "&lt;=" &amp; $A183, DataRegularSeason20242025!$E$3:$E$1315, U$1)</f>
        <v>34</v>
      </c>
      <c r="V183" s="2">
        <f>SUMIFS(DataRegularSeason20242025!$AA$3:$AA$1315,DataRegularSeason20242025!$B$3:$B$1315, "&lt;=" &amp; $A183, DataRegularSeason20242025!$D$3:$D$1315, V$1)+SUMIFS(DataRegularSeason20242025!$AB$3:$AB$1315,DataRegularSeason20242025!$B$3:$B$1315, "&lt;=" &amp; $A183, DataRegularSeason20242025!$E$3:$E$1315, V$1)</f>
        <v>32</v>
      </c>
      <c r="W183" s="2">
        <f>SUMIFS(DataRegularSeason20242025!$AA$3:$AA$1315,DataRegularSeason20242025!$B$3:$B$1315, "&lt;=" &amp; $A183, DataRegularSeason20242025!$D$3:$D$1315, W$1)+SUMIFS(DataRegularSeason20242025!$AB$3:$AB$1315,DataRegularSeason20242025!$B$3:$B$1315, "&lt;=" &amp; $A183, DataRegularSeason20242025!$E$3:$E$1315, W$1)</f>
        <v>33</v>
      </c>
      <c r="X183" s="2">
        <f>SUMIFS(DataRegularSeason20242025!$AA$3:$AA$1315,DataRegularSeason20242025!$B$3:$B$1315, "&lt;=" &amp; $A183, DataRegularSeason20242025!$D$3:$D$1315, X$1)+SUMIFS(DataRegularSeason20242025!$AB$3:$AB$1315,DataRegularSeason20242025!$B$3:$B$1315, "&lt;=" &amp; $A183, DataRegularSeason20242025!$E$3:$E$1315, X$1)</f>
        <v>32</v>
      </c>
      <c r="Y183" s="2">
        <f>SUMIFS(DataRegularSeason20242025!$AA$3:$AA$1315,DataRegularSeason20242025!$B$3:$B$1315, "&lt;=" &amp; $A183, DataRegularSeason20242025!$D$3:$D$1315, Y$1)+SUMIFS(DataRegularSeason20242025!$AB$3:$AB$1315,DataRegularSeason20242025!$B$3:$B$1315, "&lt;=" &amp; $A183, DataRegularSeason20242025!$E$3:$E$1315, Y$1)</f>
        <v>27</v>
      </c>
      <c r="Z183" s="2">
        <f>SUMIFS(DataRegularSeason20242025!$AA$3:$AA$1315,DataRegularSeason20242025!$B$3:$B$1315, "&lt;=" &amp; $A183, DataRegularSeason20242025!$D$3:$D$1315, Z$1)+SUMIFS(DataRegularSeason20242025!$AB$3:$AB$1315,DataRegularSeason20242025!$B$3:$B$1315, "&lt;=" &amp; $A183, DataRegularSeason20242025!$E$3:$E$1315, Z$1)</f>
        <v>33</v>
      </c>
      <c r="AA183" s="2">
        <f>SUMIFS(DataRegularSeason20242025!$AA$3:$AA$1315,DataRegularSeason20242025!$B$3:$B$1315, "&lt;=" &amp; $A183, DataRegularSeason20242025!$D$3:$D$1315, AA$1)+SUMIFS(DataRegularSeason20242025!$AB$3:$AB$1315,DataRegularSeason20242025!$B$3:$B$1315, "&lt;=" &amp; $A183, DataRegularSeason20242025!$E$3:$E$1315, AA$1)</f>
        <v>36</v>
      </c>
      <c r="AB183" s="2">
        <f>SUMIFS(DataRegularSeason20242025!$AA$3:$AA$1315,DataRegularSeason20242025!$B$3:$B$1315, "&lt;=" &amp; $A183, DataRegularSeason20242025!$D$3:$D$1315, AB$1)+SUMIFS(DataRegularSeason20242025!$AB$3:$AB$1315,DataRegularSeason20242025!$B$3:$B$1315, "&lt;=" &amp; $A183, DataRegularSeason20242025!$E$3:$E$1315, AB$1)</f>
        <v>40</v>
      </c>
      <c r="AC183" s="2">
        <f>SUMIFS(DataRegularSeason20242025!$AA$3:$AA$1315,DataRegularSeason20242025!$B$3:$B$1315, "&lt;=" &amp; $A183, DataRegularSeason20242025!$D$3:$D$1315, AC$1)+SUMIFS(DataRegularSeason20242025!$AB$3:$AB$1315,DataRegularSeason20242025!$B$3:$B$1315, "&lt;=" &amp; $A183, DataRegularSeason20242025!$E$3:$E$1315, AC$1)</f>
        <v>33</v>
      </c>
      <c r="AD183" s="2">
        <f>SUMIFS(DataRegularSeason20242025!$AA$3:$AA$1315,DataRegularSeason20242025!$B$3:$B$1315, "&lt;=" &amp; $A183, DataRegularSeason20242025!$D$3:$D$1315, AD$1)+SUMIFS(DataRegularSeason20242025!$AB$3:$AB$1315,DataRegularSeason20242025!$B$3:$B$1315, "&lt;=" &amp; $A183, DataRegularSeason20242025!$E$3:$E$1315, AD$1)</f>
        <v>37</v>
      </c>
      <c r="AE183" s="2">
        <f>SUMIFS(DataRegularSeason20242025!$AA$3:$AA$1315,DataRegularSeason20242025!$B$3:$B$1315, "&lt;=" &amp; $A183, DataRegularSeason20242025!$D$3:$D$1315, AE$1)+SUMIFS(DataRegularSeason20242025!$AB$3:$AB$1315,DataRegularSeason20242025!$B$3:$B$1315, "&lt;=" &amp; $A183, DataRegularSeason20242025!$E$3:$E$1315, AE$1)</f>
        <v>43</v>
      </c>
      <c r="AF183" s="2">
        <f>SUMIFS(DataRegularSeason20242025!$AA$3:$AA$1315,DataRegularSeason20242025!$B$3:$B$1315, "&lt;=" &amp; $A183, DataRegularSeason20242025!$D$3:$D$1315, AF$1)+SUMIFS(DataRegularSeason20242025!$AB$3:$AB$1315,DataRegularSeason20242025!$B$3:$B$1315, "&lt;=" &amp; $A183, DataRegularSeason20242025!$E$3:$E$1315, AF$1)</f>
        <v>45</v>
      </c>
      <c r="AG183" s="2">
        <f>SUMIFS(DataRegularSeason20242025!$AA$3:$AA$1315,DataRegularSeason20242025!$B$3:$B$1315, "&lt;=" &amp; $A183, DataRegularSeason20242025!$D$3:$D$1315, AG$1)+SUMIFS(DataRegularSeason20242025!$AB$3:$AB$1315,DataRegularSeason20242025!$B$3:$B$1315, "&lt;=" &amp; $A183, DataRegularSeason20242025!$E$3:$E$1315, AG$1)</f>
        <v>44</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26</v>
      </c>
      <c r="C184" s="2">
        <f>SUMIFS(DataRegularSeason20242025!$AA$3:$AA$1315,DataRegularSeason20242025!$B$3:$B$1315, "&lt;=" &amp; $A184, DataRegularSeason20242025!$D$3:$D$1315, C$1)+SUMIFS(DataRegularSeason20242025!$AB$3:$AB$1315,DataRegularSeason20242025!$B$3:$B$1315, "&lt;=" &amp; $A184, DataRegularSeason20242025!$E$3:$E$1315, C$1)</f>
        <v>35</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41</v>
      </c>
      <c r="F184" s="2">
        <f>SUMIFS(DataRegularSeason20242025!$AA$3:$AA$1315,DataRegularSeason20242025!$B$3:$B$1315, "&lt;=" &amp; $A184, DataRegularSeason20242025!$D$3:$D$1315, F$1)+SUMIFS(DataRegularSeason20242025!$AB$3:$AB$1315,DataRegularSeason20242025!$B$3:$B$1315, "&lt;=" &amp; $A184, DataRegularSeason20242025!$E$3:$E$1315, F$1)</f>
        <v>29</v>
      </c>
      <c r="G184" s="2">
        <f>SUMIFS(DataRegularSeason20242025!$AA$3:$AA$1315,DataRegularSeason20242025!$B$3:$B$1315, "&lt;=" &amp; $A184, DataRegularSeason20242025!$D$3:$D$1315, G$1)+SUMIFS(DataRegularSeason20242025!$AB$3:$AB$1315,DataRegularSeason20242025!$B$3:$B$1315, "&lt;=" &amp; $A184, DataRegularSeason20242025!$E$3:$E$1315, G$1)</f>
        <v>35</v>
      </c>
      <c r="H184" s="2">
        <f>SUMIFS(DataRegularSeason20242025!$AA$3:$AA$1315,DataRegularSeason20242025!$B$3:$B$1315, "&lt;=" &amp; $A184, DataRegularSeason20242025!$D$3:$D$1315, H$1)+SUMIFS(DataRegularSeason20242025!$AB$3:$AB$1315,DataRegularSeason20242025!$B$3:$B$1315, "&lt;=" &amp; $A184, DataRegularSeason20242025!$E$3:$E$1315, H$1)</f>
        <v>22</v>
      </c>
      <c r="I184" s="2">
        <f>SUMIFS(DataRegularSeason20242025!$AA$3:$AA$1315,DataRegularSeason20242025!$B$3:$B$1315, "&lt;=" &amp; $A184, DataRegularSeason20242025!$D$3:$D$1315, I$1)+SUMIFS(DataRegularSeason20242025!$AB$3:$AB$1315,DataRegularSeason20242025!$B$3:$B$1315, "&lt;=" &amp; $A184, DataRegularSeason20242025!$E$3:$E$1315, I$1)</f>
        <v>36</v>
      </c>
      <c r="J184" s="2">
        <f>SUMIFS(DataRegularSeason20242025!$AA$3:$AA$1315,DataRegularSeason20242025!$B$3:$B$1315, "&lt;=" &amp; $A184, DataRegularSeason20242025!$D$3:$D$1315, J$1)+SUMIFS(DataRegularSeason20242025!$AB$3:$AB$1315,DataRegularSeason20242025!$B$3:$B$1315, "&lt;=" &amp; $A184, DataRegularSeason20242025!$E$3:$E$1315, J$1)</f>
        <v>38</v>
      </c>
      <c r="K184" s="2">
        <f>SUMIFS(DataRegularSeason20242025!$AA$3:$AA$1315,DataRegularSeason20242025!$B$3:$B$1315, "&lt;=" &amp; $A184, DataRegularSeason20242025!$D$3:$D$1315, K$1)+SUMIFS(DataRegularSeason20242025!$AB$3:$AB$1315,DataRegularSeason20242025!$B$3:$B$1315, "&lt;=" &amp; $A184, DataRegularSeason20242025!$E$3:$E$1315, K$1)</f>
        <v>28</v>
      </c>
      <c r="L184" s="2">
        <f>SUMIFS(DataRegularSeason20242025!$AA$3:$AA$1315,DataRegularSeason20242025!$B$3:$B$1315, "&lt;=" &amp; $A184, DataRegularSeason20242025!$D$3:$D$1315, L$1)+SUMIFS(DataRegularSeason20242025!$AB$3:$AB$1315,DataRegularSeason20242025!$B$3:$B$1315, "&lt;=" &amp; $A184, DataRegularSeason20242025!$E$3:$E$1315, L$1)</f>
        <v>38</v>
      </c>
      <c r="M184" s="2">
        <f>SUMIFS(DataRegularSeason20242025!$AA$3:$AA$1315,DataRegularSeason20242025!$B$3:$B$1315, "&lt;=" &amp; $A184, DataRegularSeason20242025!$D$3:$D$1315, M$1)+SUMIFS(DataRegularSeason20242025!$AB$3:$AB$1315,DataRegularSeason20242025!$B$3:$B$1315, "&lt;=" &amp; $A184, DataRegularSeason20242025!$E$3:$E$1315, M$1)</f>
        <v>40</v>
      </c>
      <c r="N184" s="2">
        <f>SUMIFS(DataRegularSeason20242025!$AA$3:$AA$1315,DataRegularSeason20242025!$B$3:$B$1315, "&lt;=" &amp; $A184, DataRegularSeason20242025!$D$3:$D$1315, N$1)+SUMIFS(DataRegularSeason20242025!$AB$3:$AB$1315,DataRegularSeason20242025!$B$3:$B$1315, "&lt;=" &amp; $A184, DataRegularSeason20242025!$E$3:$E$1315, N$1)</f>
        <v>40</v>
      </c>
      <c r="O184" s="2">
        <f>SUMIFS(DataRegularSeason20242025!$AA$3:$AA$1315,DataRegularSeason20242025!$B$3:$B$1315, "&lt;=" &amp; $A184, DataRegularSeason20242025!$D$3:$D$1315, O$1)+SUMIFS(DataRegularSeason20242025!$AB$3:$AB$1315,DataRegularSeason20242025!$B$3:$B$1315, "&lt;=" &amp; $A184, DataRegularSeason20242025!$E$3:$E$1315, O$1)</f>
        <v>44</v>
      </c>
      <c r="P184" s="2">
        <f>SUMIFS(DataRegularSeason20242025!$AA$3:$AA$1315,DataRegularSeason20242025!$B$3:$B$1315, "&lt;=" &amp; $A184, DataRegularSeason20242025!$D$3:$D$1315, P$1)+SUMIFS(DataRegularSeason20242025!$AB$3:$AB$1315,DataRegularSeason20242025!$B$3:$B$1315, "&lt;=" &amp; $A184, DataRegularSeason20242025!$E$3:$E$1315, P$1)</f>
        <v>27</v>
      </c>
      <c r="Q184" s="2">
        <f>SUMIFS(DataRegularSeason20242025!$AA$3:$AA$1315,DataRegularSeason20242025!$B$3:$B$1315, "&lt;=" &amp; $A184, DataRegularSeason20242025!$D$3:$D$1315, Q$1)+SUMIFS(DataRegularSeason20242025!$AB$3:$AB$1315,DataRegularSeason20242025!$B$3:$B$1315, "&lt;=" &amp; $A184, DataRegularSeason20242025!$E$3:$E$1315, Q$1)</f>
        <v>45</v>
      </c>
      <c r="R184" s="2">
        <f>SUMIFS(DataRegularSeason20242025!$AA$3:$AA$1315,DataRegularSeason20242025!$B$3:$B$1315, "&lt;=" &amp; $A184, DataRegularSeason20242025!$D$3:$D$1315, R$1)+SUMIFS(DataRegularSeason20242025!$AB$3:$AB$1315,DataRegularSeason20242025!$B$3:$B$1315, "&lt;=" &amp; $A184, DataRegularSeason20242025!$E$3:$E$1315, R$1)</f>
        <v>22</v>
      </c>
      <c r="S184" s="2">
        <f>SUMIFS(DataRegularSeason20242025!$AA$3:$AA$1315,DataRegularSeason20242025!$B$3:$B$1315, "&lt;=" &amp; $A184, DataRegularSeason20242025!$D$3:$D$1315, S$1)+SUMIFS(DataRegularSeason20242025!$AB$3:$AB$1315,DataRegularSeason20242025!$B$3:$B$1315, "&lt;=" &amp; $A184, DataRegularSeason20242025!$E$3:$E$1315, S$1)</f>
        <v>31</v>
      </c>
      <c r="T184" s="2">
        <f>SUMIFS(DataRegularSeason20242025!$AA$3:$AA$1315,DataRegularSeason20242025!$B$3:$B$1315, "&lt;=" &amp; $A184, DataRegularSeason20242025!$D$3:$D$1315, T$1)+SUMIFS(DataRegularSeason20242025!$AB$3:$AB$1315,DataRegularSeason20242025!$B$3:$B$1315, "&lt;=" &amp; $A184, DataRegularSeason20242025!$E$3:$E$1315, T$1)</f>
        <v>31</v>
      </c>
      <c r="U184" s="2">
        <f>SUMIFS(DataRegularSeason20242025!$AA$3:$AA$1315,DataRegularSeason20242025!$B$3:$B$1315, "&lt;=" &amp; $A184, DataRegularSeason20242025!$D$3:$D$1315, U$1)+SUMIFS(DataRegularSeason20242025!$AB$3:$AB$1315,DataRegularSeason20242025!$B$3:$B$1315, "&lt;=" &amp; $A184, DataRegularSeason20242025!$E$3:$E$1315, U$1)</f>
        <v>34</v>
      </c>
      <c r="V184" s="2">
        <f>SUMIFS(DataRegularSeason20242025!$AA$3:$AA$1315,DataRegularSeason20242025!$B$3:$B$1315, "&lt;=" &amp; $A184, DataRegularSeason20242025!$D$3:$D$1315, V$1)+SUMIFS(DataRegularSeason20242025!$AB$3:$AB$1315,DataRegularSeason20242025!$B$3:$B$1315, "&lt;=" &amp; $A184, DataRegularSeason20242025!$E$3:$E$1315, V$1)</f>
        <v>32</v>
      </c>
      <c r="W184" s="2">
        <f>SUMIFS(DataRegularSeason20242025!$AA$3:$AA$1315,DataRegularSeason20242025!$B$3:$B$1315, "&lt;=" &amp; $A184, DataRegularSeason20242025!$D$3:$D$1315, W$1)+SUMIFS(DataRegularSeason20242025!$AB$3:$AB$1315,DataRegularSeason20242025!$B$3:$B$1315, "&lt;=" &amp; $A184, DataRegularSeason20242025!$E$3:$E$1315, W$1)</f>
        <v>33</v>
      </c>
      <c r="X184" s="2">
        <f>SUMIFS(DataRegularSeason20242025!$AA$3:$AA$1315,DataRegularSeason20242025!$B$3:$B$1315, "&lt;=" &amp; $A184, DataRegularSeason20242025!$D$3:$D$1315, X$1)+SUMIFS(DataRegularSeason20242025!$AB$3:$AB$1315,DataRegularSeason20242025!$B$3:$B$1315, "&lt;=" &amp; $A184, DataRegularSeason20242025!$E$3:$E$1315, X$1)</f>
        <v>32</v>
      </c>
      <c r="Y184" s="2">
        <f>SUMIFS(DataRegularSeason20242025!$AA$3:$AA$1315,DataRegularSeason20242025!$B$3:$B$1315, "&lt;=" &amp; $A184, DataRegularSeason20242025!$D$3:$D$1315, Y$1)+SUMIFS(DataRegularSeason20242025!$AB$3:$AB$1315,DataRegularSeason20242025!$B$3:$B$1315, "&lt;=" &amp; $A184, DataRegularSeason20242025!$E$3:$E$1315, Y$1)</f>
        <v>27</v>
      </c>
      <c r="Z184" s="2">
        <f>SUMIFS(DataRegularSeason20242025!$AA$3:$AA$1315,DataRegularSeason20242025!$B$3:$B$1315, "&lt;=" &amp; $A184, DataRegularSeason20242025!$D$3:$D$1315, Z$1)+SUMIFS(DataRegularSeason20242025!$AB$3:$AB$1315,DataRegularSeason20242025!$B$3:$B$1315, "&lt;=" &amp; $A184, DataRegularSeason20242025!$E$3:$E$1315, Z$1)</f>
        <v>33</v>
      </c>
      <c r="AA184" s="2">
        <f>SUMIFS(DataRegularSeason20242025!$AA$3:$AA$1315,DataRegularSeason20242025!$B$3:$B$1315, "&lt;=" &amp; $A184, DataRegularSeason20242025!$D$3:$D$1315, AA$1)+SUMIFS(DataRegularSeason20242025!$AB$3:$AB$1315,DataRegularSeason20242025!$B$3:$B$1315, "&lt;=" &amp; $A184, DataRegularSeason20242025!$E$3:$E$1315, AA$1)</f>
        <v>36</v>
      </c>
      <c r="AB184" s="2">
        <f>SUMIFS(DataRegularSeason20242025!$AA$3:$AA$1315,DataRegularSeason20242025!$B$3:$B$1315, "&lt;=" &amp; $A184, DataRegularSeason20242025!$D$3:$D$1315, AB$1)+SUMIFS(DataRegularSeason20242025!$AB$3:$AB$1315,DataRegularSeason20242025!$B$3:$B$1315, "&lt;=" &amp; $A184, DataRegularSeason20242025!$E$3:$E$1315, AB$1)</f>
        <v>40</v>
      </c>
      <c r="AC184" s="2">
        <f>SUMIFS(DataRegularSeason20242025!$AA$3:$AA$1315,DataRegularSeason20242025!$B$3:$B$1315, "&lt;=" &amp; $A184, DataRegularSeason20242025!$D$3:$D$1315, AC$1)+SUMIFS(DataRegularSeason20242025!$AB$3:$AB$1315,DataRegularSeason20242025!$B$3:$B$1315, "&lt;=" &amp; $A184, DataRegularSeason20242025!$E$3:$E$1315, AC$1)</f>
        <v>33</v>
      </c>
      <c r="AD184" s="2">
        <f>SUMIFS(DataRegularSeason20242025!$AA$3:$AA$1315,DataRegularSeason20242025!$B$3:$B$1315, "&lt;=" &amp; $A184, DataRegularSeason20242025!$D$3:$D$1315, AD$1)+SUMIFS(DataRegularSeason20242025!$AB$3:$AB$1315,DataRegularSeason20242025!$B$3:$B$1315, "&lt;=" &amp; $A184, DataRegularSeason20242025!$E$3:$E$1315, AD$1)</f>
        <v>37</v>
      </c>
      <c r="AE184" s="2">
        <f>SUMIFS(DataRegularSeason20242025!$AA$3:$AA$1315,DataRegularSeason20242025!$B$3:$B$1315, "&lt;=" &amp; $A184, DataRegularSeason20242025!$D$3:$D$1315, AE$1)+SUMIFS(DataRegularSeason20242025!$AB$3:$AB$1315,DataRegularSeason20242025!$B$3:$B$1315, "&lt;=" &amp; $A184, DataRegularSeason20242025!$E$3:$E$1315, AE$1)</f>
        <v>43</v>
      </c>
      <c r="AF184" s="2">
        <f>SUMIFS(DataRegularSeason20242025!$AA$3:$AA$1315,DataRegularSeason20242025!$B$3:$B$1315, "&lt;=" &amp; $A184, DataRegularSeason20242025!$D$3:$D$1315, AF$1)+SUMIFS(DataRegularSeason20242025!$AB$3:$AB$1315,DataRegularSeason20242025!$B$3:$B$1315, "&lt;=" &amp; $A184, DataRegularSeason20242025!$E$3:$E$1315, AF$1)</f>
        <v>45</v>
      </c>
      <c r="AG184" s="2">
        <f>SUMIFS(DataRegularSeason20242025!$AA$3:$AA$1315,DataRegularSeason20242025!$B$3:$B$1315, "&lt;=" &amp; $A184, DataRegularSeason20242025!$D$3:$D$1315, AG$1)+SUMIFS(DataRegularSeason20242025!$AB$3:$AB$1315,DataRegularSeason20242025!$B$3:$B$1315, "&lt;=" &amp; $A184, DataRegularSeason20242025!$E$3:$E$1315, AG$1)</f>
        <v>44</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26</v>
      </c>
      <c r="C185" s="2">
        <f>SUMIFS(DataRegularSeason20242025!$AA$3:$AA$1315,DataRegularSeason20242025!$B$3:$B$1315, "&lt;=" &amp; $A185, DataRegularSeason20242025!$D$3:$D$1315, C$1)+SUMIFS(DataRegularSeason20242025!$AB$3:$AB$1315,DataRegularSeason20242025!$B$3:$B$1315, "&lt;=" &amp; $A185, DataRegularSeason20242025!$E$3:$E$1315, C$1)</f>
        <v>35</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41</v>
      </c>
      <c r="F185" s="2">
        <f>SUMIFS(DataRegularSeason20242025!$AA$3:$AA$1315,DataRegularSeason20242025!$B$3:$B$1315, "&lt;=" &amp; $A185, DataRegularSeason20242025!$D$3:$D$1315, F$1)+SUMIFS(DataRegularSeason20242025!$AB$3:$AB$1315,DataRegularSeason20242025!$B$3:$B$1315, "&lt;=" &amp; $A185, DataRegularSeason20242025!$E$3:$E$1315, F$1)</f>
        <v>29</v>
      </c>
      <c r="G185" s="2">
        <f>SUMIFS(DataRegularSeason20242025!$AA$3:$AA$1315,DataRegularSeason20242025!$B$3:$B$1315, "&lt;=" &amp; $A185, DataRegularSeason20242025!$D$3:$D$1315, G$1)+SUMIFS(DataRegularSeason20242025!$AB$3:$AB$1315,DataRegularSeason20242025!$B$3:$B$1315, "&lt;=" &amp; $A185, DataRegularSeason20242025!$E$3:$E$1315, G$1)</f>
        <v>35</v>
      </c>
      <c r="H185" s="2">
        <f>SUMIFS(DataRegularSeason20242025!$AA$3:$AA$1315,DataRegularSeason20242025!$B$3:$B$1315, "&lt;=" &amp; $A185, DataRegularSeason20242025!$D$3:$D$1315, H$1)+SUMIFS(DataRegularSeason20242025!$AB$3:$AB$1315,DataRegularSeason20242025!$B$3:$B$1315, "&lt;=" &amp; $A185, DataRegularSeason20242025!$E$3:$E$1315, H$1)</f>
        <v>22</v>
      </c>
      <c r="I185" s="2">
        <f>SUMIFS(DataRegularSeason20242025!$AA$3:$AA$1315,DataRegularSeason20242025!$B$3:$B$1315, "&lt;=" &amp; $A185, DataRegularSeason20242025!$D$3:$D$1315, I$1)+SUMIFS(DataRegularSeason20242025!$AB$3:$AB$1315,DataRegularSeason20242025!$B$3:$B$1315, "&lt;=" &amp; $A185, DataRegularSeason20242025!$E$3:$E$1315, I$1)</f>
        <v>36</v>
      </c>
      <c r="J185" s="2">
        <f>SUMIFS(DataRegularSeason20242025!$AA$3:$AA$1315,DataRegularSeason20242025!$B$3:$B$1315, "&lt;=" &amp; $A185, DataRegularSeason20242025!$D$3:$D$1315, J$1)+SUMIFS(DataRegularSeason20242025!$AB$3:$AB$1315,DataRegularSeason20242025!$B$3:$B$1315, "&lt;=" &amp; $A185, DataRegularSeason20242025!$E$3:$E$1315, J$1)</f>
        <v>38</v>
      </c>
      <c r="K185" s="2">
        <f>SUMIFS(DataRegularSeason20242025!$AA$3:$AA$1315,DataRegularSeason20242025!$B$3:$B$1315, "&lt;=" &amp; $A185, DataRegularSeason20242025!$D$3:$D$1315, K$1)+SUMIFS(DataRegularSeason20242025!$AB$3:$AB$1315,DataRegularSeason20242025!$B$3:$B$1315, "&lt;=" &amp; $A185, DataRegularSeason20242025!$E$3:$E$1315, K$1)</f>
        <v>28</v>
      </c>
      <c r="L185" s="2">
        <f>SUMIFS(DataRegularSeason20242025!$AA$3:$AA$1315,DataRegularSeason20242025!$B$3:$B$1315, "&lt;=" &amp; $A185, DataRegularSeason20242025!$D$3:$D$1315, L$1)+SUMIFS(DataRegularSeason20242025!$AB$3:$AB$1315,DataRegularSeason20242025!$B$3:$B$1315, "&lt;=" &amp; $A185, DataRegularSeason20242025!$E$3:$E$1315, L$1)</f>
        <v>38</v>
      </c>
      <c r="M185" s="2">
        <f>SUMIFS(DataRegularSeason20242025!$AA$3:$AA$1315,DataRegularSeason20242025!$B$3:$B$1315, "&lt;=" &amp; $A185, DataRegularSeason20242025!$D$3:$D$1315, M$1)+SUMIFS(DataRegularSeason20242025!$AB$3:$AB$1315,DataRegularSeason20242025!$B$3:$B$1315, "&lt;=" &amp; $A185, DataRegularSeason20242025!$E$3:$E$1315, M$1)</f>
        <v>40</v>
      </c>
      <c r="N185" s="2">
        <f>SUMIFS(DataRegularSeason20242025!$AA$3:$AA$1315,DataRegularSeason20242025!$B$3:$B$1315, "&lt;=" &amp; $A185, DataRegularSeason20242025!$D$3:$D$1315, N$1)+SUMIFS(DataRegularSeason20242025!$AB$3:$AB$1315,DataRegularSeason20242025!$B$3:$B$1315, "&lt;=" &amp; $A185, DataRegularSeason20242025!$E$3:$E$1315, N$1)</f>
        <v>40</v>
      </c>
      <c r="O185" s="2">
        <f>SUMIFS(DataRegularSeason20242025!$AA$3:$AA$1315,DataRegularSeason20242025!$B$3:$B$1315, "&lt;=" &amp; $A185, DataRegularSeason20242025!$D$3:$D$1315, O$1)+SUMIFS(DataRegularSeason20242025!$AB$3:$AB$1315,DataRegularSeason20242025!$B$3:$B$1315, "&lt;=" &amp; $A185, DataRegularSeason20242025!$E$3:$E$1315, O$1)</f>
        <v>44</v>
      </c>
      <c r="P185" s="2">
        <f>SUMIFS(DataRegularSeason20242025!$AA$3:$AA$1315,DataRegularSeason20242025!$B$3:$B$1315, "&lt;=" &amp; $A185, DataRegularSeason20242025!$D$3:$D$1315, P$1)+SUMIFS(DataRegularSeason20242025!$AB$3:$AB$1315,DataRegularSeason20242025!$B$3:$B$1315, "&lt;=" &amp; $A185, DataRegularSeason20242025!$E$3:$E$1315, P$1)</f>
        <v>27</v>
      </c>
      <c r="Q185" s="2">
        <f>SUMIFS(DataRegularSeason20242025!$AA$3:$AA$1315,DataRegularSeason20242025!$B$3:$B$1315, "&lt;=" &amp; $A185, DataRegularSeason20242025!$D$3:$D$1315, Q$1)+SUMIFS(DataRegularSeason20242025!$AB$3:$AB$1315,DataRegularSeason20242025!$B$3:$B$1315, "&lt;=" &amp; $A185, DataRegularSeason20242025!$E$3:$E$1315, Q$1)</f>
        <v>45</v>
      </c>
      <c r="R185" s="2">
        <f>SUMIFS(DataRegularSeason20242025!$AA$3:$AA$1315,DataRegularSeason20242025!$B$3:$B$1315, "&lt;=" &amp; $A185, DataRegularSeason20242025!$D$3:$D$1315, R$1)+SUMIFS(DataRegularSeason20242025!$AB$3:$AB$1315,DataRegularSeason20242025!$B$3:$B$1315, "&lt;=" &amp; $A185, DataRegularSeason20242025!$E$3:$E$1315, R$1)</f>
        <v>22</v>
      </c>
      <c r="S185" s="2">
        <f>SUMIFS(DataRegularSeason20242025!$AA$3:$AA$1315,DataRegularSeason20242025!$B$3:$B$1315, "&lt;=" &amp; $A185, DataRegularSeason20242025!$D$3:$D$1315, S$1)+SUMIFS(DataRegularSeason20242025!$AB$3:$AB$1315,DataRegularSeason20242025!$B$3:$B$1315, "&lt;=" &amp; $A185, DataRegularSeason20242025!$E$3:$E$1315, S$1)</f>
        <v>31</v>
      </c>
      <c r="T185" s="2">
        <f>SUMIFS(DataRegularSeason20242025!$AA$3:$AA$1315,DataRegularSeason20242025!$B$3:$B$1315, "&lt;=" &amp; $A185, DataRegularSeason20242025!$D$3:$D$1315, T$1)+SUMIFS(DataRegularSeason20242025!$AB$3:$AB$1315,DataRegularSeason20242025!$B$3:$B$1315, "&lt;=" &amp; $A185, DataRegularSeason20242025!$E$3:$E$1315, T$1)</f>
        <v>31</v>
      </c>
      <c r="U185" s="2">
        <f>SUMIFS(DataRegularSeason20242025!$AA$3:$AA$1315,DataRegularSeason20242025!$B$3:$B$1315, "&lt;=" &amp; $A185, DataRegularSeason20242025!$D$3:$D$1315, U$1)+SUMIFS(DataRegularSeason20242025!$AB$3:$AB$1315,DataRegularSeason20242025!$B$3:$B$1315, "&lt;=" &amp; $A185, DataRegularSeason20242025!$E$3:$E$1315, U$1)</f>
        <v>34</v>
      </c>
      <c r="V185" s="2">
        <f>SUMIFS(DataRegularSeason20242025!$AA$3:$AA$1315,DataRegularSeason20242025!$B$3:$B$1315, "&lt;=" &amp; $A185, DataRegularSeason20242025!$D$3:$D$1315, V$1)+SUMIFS(DataRegularSeason20242025!$AB$3:$AB$1315,DataRegularSeason20242025!$B$3:$B$1315, "&lt;=" &amp; $A185, DataRegularSeason20242025!$E$3:$E$1315, V$1)</f>
        <v>32</v>
      </c>
      <c r="W185" s="2">
        <f>SUMIFS(DataRegularSeason20242025!$AA$3:$AA$1315,DataRegularSeason20242025!$B$3:$B$1315, "&lt;=" &amp; $A185, DataRegularSeason20242025!$D$3:$D$1315, W$1)+SUMIFS(DataRegularSeason20242025!$AB$3:$AB$1315,DataRegularSeason20242025!$B$3:$B$1315, "&lt;=" &amp; $A185, DataRegularSeason20242025!$E$3:$E$1315, W$1)</f>
        <v>33</v>
      </c>
      <c r="X185" s="2">
        <f>SUMIFS(DataRegularSeason20242025!$AA$3:$AA$1315,DataRegularSeason20242025!$B$3:$B$1315, "&lt;=" &amp; $A185, DataRegularSeason20242025!$D$3:$D$1315, X$1)+SUMIFS(DataRegularSeason20242025!$AB$3:$AB$1315,DataRegularSeason20242025!$B$3:$B$1315, "&lt;=" &amp; $A185, DataRegularSeason20242025!$E$3:$E$1315, X$1)</f>
        <v>32</v>
      </c>
      <c r="Y185" s="2">
        <f>SUMIFS(DataRegularSeason20242025!$AA$3:$AA$1315,DataRegularSeason20242025!$B$3:$B$1315, "&lt;=" &amp; $A185, DataRegularSeason20242025!$D$3:$D$1315, Y$1)+SUMIFS(DataRegularSeason20242025!$AB$3:$AB$1315,DataRegularSeason20242025!$B$3:$B$1315, "&lt;=" &amp; $A185, DataRegularSeason20242025!$E$3:$E$1315, Y$1)</f>
        <v>27</v>
      </c>
      <c r="Z185" s="2">
        <f>SUMIFS(DataRegularSeason20242025!$AA$3:$AA$1315,DataRegularSeason20242025!$B$3:$B$1315, "&lt;=" &amp; $A185, DataRegularSeason20242025!$D$3:$D$1315, Z$1)+SUMIFS(DataRegularSeason20242025!$AB$3:$AB$1315,DataRegularSeason20242025!$B$3:$B$1315, "&lt;=" &amp; $A185, DataRegularSeason20242025!$E$3:$E$1315, Z$1)</f>
        <v>33</v>
      </c>
      <c r="AA185" s="2">
        <f>SUMIFS(DataRegularSeason20242025!$AA$3:$AA$1315,DataRegularSeason20242025!$B$3:$B$1315, "&lt;=" &amp; $A185, DataRegularSeason20242025!$D$3:$D$1315, AA$1)+SUMIFS(DataRegularSeason20242025!$AB$3:$AB$1315,DataRegularSeason20242025!$B$3:$B$1315, "&lt;=" &amp; $A185, DataRegularSeason20242025!$E$3:$E$1315, AA$1)</f>
        <v>36</v>
      </c>
      <c r="AB185" s="2">
        <f>SUMIFS(DataRegularSeason20242025!$AA$3:$AA$1315,DataRegularSeason20242025!$B$3:$B$1315, "&lt;=" &amp; $A185, DataRegularSeason20242025!$D$3:$D$1315, AB$1)+SUMIFS(DataRegularSeason20242025!$AB$3:$AB$1315,DataRegularSeason20242025!$B$3:$B$1315, "&lt;=" &amp; $A185, DataRegularSeason20242025!$E$3:$E$1315, AB$1)</f>
        <v>40</v>
      </c>
      <c r="AC185" s="2">
        <f>SUMIFS(DataRegularSeason20242025!$AA$3:$AA$1315,DataRegularSeason20242025!$B$3:$B$1315, "&lt;=" &amp; $A185, DataRegularSeason20242025!$D$3:$D$1315, AC$1)+SUMIFS(DataRegularSeason20242025!$AB$3:$AB$1315,DataRegularSeason20242025!$B$3:$B$1315, "&lt;=" &amp; $A185, DataRegularSeason20242025!$E$3:$E$1315, AC$1)</f>
        <v>33</v>
      </c>
      <c r="AD185" s="2">
        <f>SUMIFS(DataRegularSeason20242025!$AA$3:$AA$1315,DataRegularSeason20242025!$B$3:$B$1315, "&lt;=" &amp; $A185, DataRegularSeason20242025!$D$3:$D$1315, AD$1)+SUMIFS(DataRegularSeason20242025!$AB$3:$AB$1315,DataRegularSeason20242025!$B$3:$B$1315, "&lt;=" &amp; $A185, DataRegularSeason20242025!$E$3:$E$1315, AD$1)</f>
        <v>37</v>
      </c>
      <c r="AE185" s="2">
        <f>SUMIFS(DataRegularSeason20242025!$AA$3:$AA$1315,DataRegularSeason20242025!$B$3:$B$1315, "&lt;=" &amp; $A185, DataRegularSeason20242025!$D$3:$D$1315, AE$1)+SUMIFS(DataRegularSeason20242025!$AB$3:$AB$1315,DataRegularSeason20242025!$B$3:$B$1315, "&lt;=" &amp; $A185, DataRegularSeason20242025!$E$3:$E$1315, AE$1)</f>
        <v>43</v>
      </c>
      <c r="AF185" s="2">
        <f>SUMIFS(DataRegularSeason20242025!$AA$3:$AA$1315,DataRegularSeason20242025!$B$3:$B$1315, "&lt;=" &amp; $A185, DataRegularSeason20242025!$D$3:$D$1315, AF$1)+SUMIFS(DataRegularSeason20242025!$AB$3:$AB$1315,DataRegularSeason20242025!$B$3:$B$1315, "&lt;=" &amp; $A185, DataRegularSeason20242025!$E$3:$E$1315, AF$1)</f>
        <v>45</v>
      </c>
      <c r="AG185" s="2">
        <f>SUMIFS(DataRegularSeason20242025!$AA$3:$AA$1315,DataRegularSeason20242025!$B$3:$B$1315, "&lt;=" &amp; $A185, DataRegularSeason20242025!$D$3:$D$1315, AG$1)+SUMIFS(DataRegularSeason20242025!$AB$3:$AB$1315,DataRegularSeason20242025!$B$3:$B$1315, "&lt;=" &amp; $A185, DataRegularSeason20242025!$E$3:$E$1315, AG$1)</f>
        <v>44</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26</v>
      </c>
      <c r="C186" s="2">
        <f>SUMIFS(DataRegularSeason20242025!$AA$3:$AA$1315,DataRegularSeason20242025!$B$3:$B$1315, "&lt;=" &amp; $A186, DataRegularSeason20242025!$D$3:$D$1315, C$1)+SUMIFS(DataRegularSeason20242025!$AB$3:$AB$1315,DataRegularSeason20242025!$B$3:$B$1315, "&lt;=" &amp; $A186, DataRegularSeason20242025!$E$3:$E$1315, C$1)</f>
        <v>35</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41</v>
      </c>
      <c r="F186" s="2">
        <f>SUMIFS(DataRegularSeason20242025!$AA$3:$AA$1315,DataRegularSeason20242025!$B$3:$B$1315, "&lt;=" &amp; $A186, DataRegularSeason20242025!$D$3:$D$1315, F$1)+SUMIFS(DataRegularSeason20242025!$AB$3:$AB$1315,DataRegularSeason20242025!$B$3:$B$1315, "&lt;=" &amp; $A186, DataRegularSeason20242025!$E$3:$E$1315, F$1)</f>
        <v>29</v>
      </c>
      <c r="G186" s="2">
        <f>SUMIFS(DataRegularSeason20242025!$AA$3:$AA$1315,DataRegularSeason20242025!$B$3:$B$1315, "&lt;=" &amp; $A186, DataRegularSeason20242025!$D$3:$D$1315, G$1)+SUMIFS(DataRegularSeason20242025!$AB$3:$AB$1315,DataRegularSeason20242025!$B$3:$B$1315, "&lt;=" &amp; $A186, DataRegularSeason20242025!$E$3:$E$1315, G$1)</f>
        <v>35</v>
      </c>
      <c r="H186" s="2">
        <f>SUMIFS(DataRegularSeason20242025!$AA$3:$AA$1315,DataRegularSeason20242025!$B$3:$B$1315, "&lt;=" &amp; $A186, DataRegularSeason20242025!$D$3:$D$1315, H$1)+SUMIFS(DataRegularSeason20242025!$AB$3:$AB$1315,DataRegularSeason20242025!$B$3:$B$1315, "&lt;=" &amp; $A186, DataRegularSeason20242025!$E$3:$E$1315, H$1)</f>
        <v>22</v>
      </c>
      <c r="I186" s="2">
        <f>SUMIFS(DataRegularSeason20242025!$AA$3:$AA$1315,DataRegularSeason20242025!$B$3:$B$1315, "&lt;=" &amp; $A186, DataRegularSeason20242025!$D$3:$D$1315, I$1)+SUMIFS(DataRegularSeason20242025!$AB$3:$AB$1315,DataRegularSeason20242025!$B$3:$B$1315, "&lt;=" &amp; $A186, DataRegularSeason20242025!$E$3:$E$1315, I$1)</f>
        <v>36</v>
      </c>
      <c r="J186" s="2">
        <f>SUMIFS(DataRegularSeason20242025!$AA$3:$AA$1315,DataRegularSeason20242025!$B$3:$B$1315, "&lt;=" &amp; $A186, DataRegularSeason20242025!$D$3:$D$1315, J$1)+SUMIFS(DataRegularSeason20242025!$AB$3:$AB$1315,DataRegularSeason20242025!$B$3:$B$1315, "&lt;=" &amp; $A186, DataRegularSeason20242025!$E$3:$E$1315, J$1)</f>
        <v>38</v>
      </c>
      <c r="K186" s="2">
        <f>SUMIFS(DataRegularSeason20242025!$AA$3:$AA$1315,DataRegularSeason20242025!$B$3:$B$1315, "&lt;=" &amp; $A186, DataRegularSeason20242025!$D$3:$D$1315, K$1)+SUMIFS(DataRegularSeason20242025!$AB$3:$AB$1315,DataRegularSeason20242025!$B$3:$B$1315, "&lt;=" &amp; $A186, DataRegularSeason20242025!$E$3:$E$1315, K$1)</f>
        <v>28</v>
      </c>
      <c r="L186" s="2">
        <f>SUMIFS(DataRegularSeason20242025!$AA$3:$AA$1315,DataRegularSeason20242025!$B$3:$B$1315, "&lt;=" &amp; $A186, DataRegularSeason20242025!$D$3:$D$1315, L$1)+SUMIFS(DataRegularSeason20242025!$AB$3:$AB$1315,DataRegularSeason20242025!$B$3:$B$1315, "&lt;=" &amp; $A186, DataRegularSeason20242025!$E$3:$E$1315, L$1)</f>
        <v>38</v>
      </c>
      <c r="M186" s="2">
        <f>SUMIFS(DataRegularSeason20242025!$AA$3:$AA$1315,DataRegularSeason20242025!$B$3:$B$1315, "&lt;=" &amp; $A186, DataRegularSeason20242025!$D$3:$D$1315, M$1)+SUMIFS(DataRegularSeason20242025!$AB$3:$AB$1315,DataRegularSeason20242025!$B$3:$B$1315, "&lt;=" &amp; $A186, DataRegularSeason20242025!$E$3:$E$1315, M$1)</f>
        <v>40</v>
      </c>
      <c r="N186" s="2">
        <f>SUMIFS(DataRegularSeason20242025!$AA$3:$AA$1315,DataRegularSeason20242025!$B$3:$B$1315, "&lt;=" &amp; $A186, DataRegularSeason20242025!$D$3:$D$1315, N$1)+SUMIFS(DataRegularSeason20242025!$AB$3:$AB$1315,DataRegularSeason20242025!$B$3:$B$1315, "&lt;=" &amp; $A186, DataRegularSeason20242025!$E$3:$E$1315, N$1)</f>
        <v>40</v>
      </c>
      <c r="O186" s="2">
        <f>SUMIFS(DataRegularSeason20242025!$AA$3:$AA$1315,DataRegularSeason20242025!$B$3:$B$1315, "&lt;=" &amp; $A186, DataRegularSeason20242025!$D$3:$D$1315, O$1)+SUMIFS(DataRegularSeason20242025!$AB$3:$AB$1315,DataRegularSeason20242025!$B$3:$B$1315, "&lt;=" &amp; $A186, DataRegularSeason20242025!$E$3:$E$1315, O$1)</f>
        <v>44</v>
      </c>
      <c r="P186" s="2">
        <f>SUMIFS(DataRegularSeason20242025!$AA$3:$AA$1315,DataRegularSeason20242025!$B$3:$B$1315, "&lt;=" &amp; $A186, DataRegularSeason20242025!$D$3:$D$1315, P$1)+SUMIFS(DataRegularSeason20242025!$AB$3:$AB$1315,DataRegularSeason20242025!$B$3:$B$1315, "&lt;=" &amp; $A186, DataRegularSeason20242025!$E$3:$E$1315, P$1)</f>
        <v>27</v>
      </c>
      <c r="Q186" s="2">
        <f>SUMIFS(DataRegularSeason20242025!$AA$3:$AA$1315,DataRegularSeason20242025!$B$3:$B$1315, "&lt;=" &amp; $A186, DataRegularSeason20242025!$D$3:$D$1315, Q$1)+SUMIFS(DataRegularSeason20242025!$AB$3:$AB$1315,DataRegularSeason20242025!$B$3:$B$1315, "&lt;=" &amp; $A186, DataRegularSeason20242025!$E$3:$E$1315, Q$1)</f>
        <v>45</v>
      </c>
      <c r="R186" s="2">
        <f>SUMIFS(DataRegularSeason20242025!$AA$3:$AA$1315,DataRegularSeason20242025!$B$3:$B$1315, "&lt;=" &amp; $A186, DataRegularSeason20242025!$D$3:$D$1315, R$1)+SUMIFS(DataRegularSeason20242025!$AB$3:$AB$1315,DataRegularSeason20242025!$B$3:$B$1315, "&lt;=" &amp; $A186, DataRegularSeason20242025!$E$3:$E$1315, R$1)</f>
        <v>22</v>
      </c>
      <c r="S186" s="2">
        <f>SUMIFS(DataRegularSeason20242025!$AA$3:$AA$1315,DataRegularSeason20242025!$B$3:$B$1315, "&lt;=" &amp; $A186, DataRegularSeason20242025!$D$3:$D$1315, S$1)+SUMIFS(DataRegularSeason20242025!$AB$3:$AB$1315,DataRegularSeason20242025!$B$3:$B$1315, "&lt;=" &amp; $A186, DataRegularSeason20242025!$E$3:$E$1315, S$1)</f>
        <v>31</v>
      </c>
      <c r="T186" s="2">
        <f>SUMIFS(DataRegularSeason20242025!$AA$3:$AA$1315,DataRegularSeason20242025!$B$3:$B$1315, "&lt;=" &amp; $A186, DataRegularSeason20242025!$D$3:$D$1315, T$1)+SUMIFS(DataRegularSeason20242025!$AB$3:$AB$1315,DataRegularSeason20242025!$B$3:$B$1315, "&lt;=" &amp; $A186, DataRegularSeason20242025!$E$3:$E$1315, T$1)</f>
        <v>31</v>
      </c>
      <c r="U186" s="2">
        <f>SUMIFS(DataRegularSeason20242025!$AA$3:$AA$1315,DataRegularSeason20242025!$B$3:$B$1315, "&lt;=" &amp; $A186, DataRegularSeason20242025!$D$3:$D$1315, U$1)+SUMIFS(DataRegularSeason20242025!$AB$3:$AB$1315,DataRegularSeason20242025!$B$3:$B$1315, "&lt;=" &amp; $A186, DataRegularSeason20242025!$E$3:$E$1315, U$1)</f>
        <v>34</v>
      </c>
      <c r="V186" s="2">
        <f>SUMIFS(DataRegularSeason20242025!$AA$3:$AA$1315,DataRegularSeason20242025!$B$3:$B$1315, "&lt;=" &amp; $A186, DataRegularSeason20242025!$D$3:$D$1315, V$1)+SUMIFS(DataRegularSeason20242025!$AB$3:$AB$1315,DataRegularSeason20242025!$B$3:$B$1315, "&lt;=" &amp; $A186, DataRegularSeason20242025!$E$3:$E$1315, V$1)</f>
        <v>32</v>
      </c>
      <c r="W186" s="2">
        <f>SUMIFS(DataRegularSeason20242025!$AA$3:$AA$1315,DataRegularSeason20242025!$B$3:$B$1315, "&lt;=" &amp; $A186, DataRegularSeason20242025!$D$3:$D$1315, W$1)+SUMIFS(DataRegularSeason20242025!$AB$3:$AB$1315,DataRegularSeason20242025!$B$3:$B$1315, "&lt;=" &amp; $A186, DataRegularSeason20242025!$E$3:$E$1315, W$1)</f>
        <v>33</v>
      </c>
      <c r="X186" s="2">
        <f>SUMIFS(DataRegularSeason20242025!$AA$3:$AA$1315,DataRegularSeason20242025!$B$3:$B$1315, "&lt;=" &amp; $A186, DataRegularSeason20242025!$D$3:$D$1315, X$1)+SUMIFS(DataRegularSeason20242025!$AB$3:$AB$1315,DataRegularSeason20242025!$B$3:$B$1315, "&lt;=" &amp; $A186, DataRegularSeason20242025!$E$3:$E$1315, X$1)</f>
        <v>32</v>
      </c>
      <c r="Y186" s="2">
        <f>SUMIFS(DataRegularSeason20242025!$AA$3:$AA$1315,DataRegularSeason20242025!$B$3:$B$1315, "&lt;=" &amp; $A186, DataRegularSeason20242025!$D$3:$D$1315, Y$1)+SUMIFS(DataRegularSeason20242025!$AB$3:$AB$1315,DataRegularSeason20242025!$B$3:$B$1315, "&lt;=" &amp; $A186, DataRegularSeason20242025!$E$3:$E$1315, Y$1)</f>
        <v>27</v>
      </c>
      <c r="Z186" s="2">
        <f>SUMIFS(DataRegularSeason20242025!$AA$3:$AA$1315,DataRegularSeason20242025!$B$3:$B$1315, "&lt;=" &amp; $A186, DataRegularSeason20242025!$D$3:$D$1315, Z$1)+SUMIFS(DataRegularSeason20242025!$AB$3:$AB$1315,DataRegularSeason20242025!$B$3:$B$1315, "&lt;=" &amp; $A186, DataRegularSeason20242025!$E$3:$E$1315, Z$1)</f>
        <v>33</v>
      </c>
      <c r="AA186" s="2">
        <f>SUMIFS(DataRegularSeason20242025!$AA$3:$AA$1315,DataRegularSeason20242025!$B$3:$B$1315, "&lt;=" &amp; $A186, DataRegularSeason20242025!$D$3:$D$1315, AA$1)+SUMIFS(DataRegularSeason20242025!$AB$3:$AB$1315,DataRegularSeason20242025!$B$3:$B$1315, "&lt;=" &amp; $A186, DataRegularSeason20242025!$E$3:$E$1315, AA$1)</f>
        <v>36</v>
      </c>
      <c r="AB186" s="2">
        <f>SUMIFS(DataRegularSeason20242025!$AA$3:$AA$1315,DataRegularSeason20242025!$B$3:$B$1315, "&lt;=" &amp; $A186, DataRegularSeason20242025!$D$3:$D$1315, AB$1)+SUMIFS(DataRegularSeason20242025!$AB$3:$AB$1315,DataRegularSeason20242025!$B$3:$B$1315, "&lt;=" &amp; $A186, DataRegularSeason20242025!$E$3:$E$1315, AB$1)</f>
        <v>40</v>
      </c>
      <c r="AC186" s="2">
        <f>SUMIFS(DataRegularSeason20242025!$AA$3:$AA$1315,DataRegularSeason20242025!$B$3:$B$1315, "&lt;=" &amp; $A186, DataRegularSeason20242025!$D$3:$D$1315, AC$1)+SUMIFS(DataRegularSeason20242025!$AB$3:$AB$1315,DataRegularSeason20242025!$B$3:$B$1315, "&lt;=" &amp; $A186, DataRegularSeason20242025!$E$3:$E$1315, AC$1)</f>
        <v>33</v>
      </c>
      <c r="AD186" s="2">
        <f>SUMIFS(DataRegularSeason20242025!$AA$3:$AA$1315,DataRegularSeason20242025!$B$3:$B$1315, "&lt;=" &amp; $A186, DataRegularSeason20242025!$D$3:$D$1315, AD$1)+SUMIFS(DataRegularSeason20242025!$AB$3:$AB$1315,DataRegularSeason20242025!$B$3:$B$1315, "&lt;=" &amp; $A186, DataRegularSeason20242025!$E$3:$E$1315, AD$1)</f>
        <v>37</v>
      </c>
      <c r="AE186" s="2">
        <f>SUMIFS(DataRegularSeason20242025!$AA$3:$AA$1315,DataRegularSeason20242025!$B$3:$B$1315, "&lt;=" &amp; $A186, DataRegularSeason20242025!$D$3:$D$1315, AE$1)+SUMIFS(DataRegularSeason20242025!$AB$3:$AB$1315,DataRegularSeason20242025!$B$3:$B$1315, "&lt;=" &amp; $A186, DataRegularSeason20242025!$E$3:$E$1315, AE$1)</f>
        <v>43</v>
      </c>
      <c r="AF186" s="2">
        <f>SUMIFS(DataRegularSeason20242025!$AA$3:$AA$1315,DataRegularSeason20242025!$B$3:$B$1315, "&lt;=" &amp; $A186, DataRegularSeason20242025!$D$3:$D$1315, AF$1)+SUMIFS(DataRegularSeason20242025!$AB$3:$AB$1315,DataRegularSeason20242025!$B$3:$B$1315, "&lt;=" &amp; $A186, DataRegularSeason20242025!$E$3:$E$1315, AF$1)</f>
        <v>45</v>
      </c>
      <c r="AG186" s="2">
        <f>SUMIFS(DataRegularSeason20242025!$AA$3:$AA$1315,DataRegularSeason20242025!$B$3:$B$1315, "&lt;=" &amp; $A186, DataRegularSeason20242025!$D$3:$D$1315, AG$1)+SUMIFS(DataRegularSeason20242025!$AB$3:$AB$1315,DataRegularSeason20242025!$B$3:$B$1315, "&lt;=" &amp; $A186, DataRegularSeason20242025!$E$3:$E$1315, AG$1)</f>
        <v>44</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26</v>
      </c>
      <c r="C187" s="2">
        <f>SUMIFS(DataRegularSeason20242025!$AA$3:$AA$1315,DataRegularSeason20242025!$B$3:$B$1315, "&lt;=" &amp; $A187, DataRegularSeason20242025!$D$3:$D$1315, C$1)+SUMIFS(DataRegularSeason20242025!$AB$3:$AB$1315,DataRegularSeason20242025!$B$3:$B$1315, "&lt;=" &amp; $A187, DataRegularSeason20242025!$E$3:$E$1315, C$1)</f>
        <v>35</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41</v>
      </c>
      <c r="F187" s="2">
        <f>SUMIFS(DataRegularSeason20242025!$AA$3:$AA$1315,DataRegularSeason20242025!$B$3:$B$1315, "&lt;=" &amp; $A187, DataRegularSeason20242025!$D$3:$D$1315, F$1)+SUMIFS(DataRegularSeason20242025!$AB$3:$AB$1315,DataRegularSeason20242025!$B$3:$B$1315, "&lt;=" &amp; $A187, DataRegularSeason20242025!$E$3:$E$1315, F$1)</f>
        <v>29</v>
      </c>
      <c r="G187" s="2">
        <f>SUMIFS(DataRegularSeason20242025!$AA$3:$AA$1315,DataRegularSeason20242025!$B$3:$B$1315, "&lt;=" &amp; $A187, DataRegularSeason20242025!$D$3:$D$1315, G$1)+SUMIFS(DataRegularSeason20242025!$AB$3:$AB$1315,DataRegularSeason20242025!$B$3:$B$1315, "&lt;=" &amp; $A187, DataRegularSeason20242025!$E$3:$E$1315, G$1)</f>
        <v>35</v>
      </c>
      <c r="H187" s="2">
        <f>SUMIFS(DataRegularSeason20242025!$AA$3:$AA$1315,DataRegularSeason20242025!$B$3:$B$1315, "&lt;=" &amp; $A187, DataRegularSeason20242025!$D$3:$D$1315, H$1)+SUMIFS(DataRegularSeason20242025!$AB$3:$AB$1315,DataRegularSeason20242025!$B$3:$B$1315, "&lt;=" &amp; $A187, DataRegularSeason20242025!$E$3:$E$1315, H$1)</f>
        <v>22</v>
      </c>
      <c r="I187" s="2">
        <f>SUMIFS(DataRegularSeason20242025!$AA$3:$AA$1315,DataRegularSeason20242025!$B$3:$B$1315, "&lt;=" &amp; $A187, DataRegularSeason20242025!$D$3:$D$1315, I$1)+SUMIFS(DataRegularSeason20242025!$AB$3:$AB$1315,DataRegularSeason20242025!$B$3:$B$1315, "&lt;=" &amp; $A187, DataRegularSeason20242025!$E$3:$E$1315, I$1)</f>
        <v>36</v>
      </c>
      <c r="J187" s="2">
        <f>SUMIFS(DataRegularSeason20242025!$AA$3:$AA$1315,DataRegularSeason20242025!$B$3:$B$1315, "&lt;=" &amp; $A187, DataRegularSeason20242025!$D$3:$D$1315, J$1)+SUMIFS(DataRegularSeason20242025!$AB$3:$AB$1315,DataRegularSeason20242025!$B$3:$B$1315, "&lt;=" &amp; $A187, DataRegularSeason20242025!$E$3:$E$1315, J$1)</f>
        <v>38</v>
      </c>
      <c r="K187" s="2">
        <f>SUMIFS(DataRegularSeason20242025!$AA$3:$AA$1315,DataRegularSeason20242025!$B$3:$B$1315, "&lt;=" &amp; $A187, DataRegularSeason20242025!$D$3:$D$1315, K$1)+SUMIFS(DataRegularSeason20242025!$AB$3:$AB$1315,DataRegularSeason20242025!$B$3:$B$1315, "&lt;=" &amp; $A187, DataRegularSeason20242025!$E$3:$E$1315, K$1)</f>
        <v>28</v>
      </c>
      <c r="L187" s="2">
        <f>SUMIFS(DataRegularSeason20242025!$AA$3:$AA$1315,DataRegularSeason20242025!$B$3:$B$1315, "&lt;=" &amp; $A187, DataRegularSeason20242025!$D$3:$D$1315, L$1)+SUMIFS(DataRegularSeason20242025!$AB$3:$AB$1315,DataRegularSeason20242025!$B$3:$B$1315, "&lt;=" &amp; $A187, DataRegularSeason20242025!$E$3:$E$1315, L$1)</f>
        <v>38</v>
      </c>
      <c r="M187" s="2">
        <f>SUMIFS(DataRegularSeason20242025!$AA$3:$AA$1315,DataRegularSeason20242025!$B$3:$B$1315, "&lt;=" &amp; $A187, DataRegularSeason20242025!$D$3:$D$1315, M$1)+SUMIFS(DataRegularSeason20242025!$AB$3:$AB$1315,DataRegularSeason20242025!$B$3:$B$1315, "&lt;=" &amp; $A187, DataRegularSeason20242025!$E$3:$E$1315, M$1)</f>
        <v>40</v>
      </c>
      <c r="N187" s="2">
        <f>SUMIFS(DataRegularSeason20242025!$AA$3:$AA$1315,DataRegularSeason20242025!$B$3:$B$1315, "&lt;=" &amp; $A187, DataRegularSeason20242025!$D$3:$D$1315, N$1)+SUMIFS(DataRegularSeason20242025!$AB$3:$AB$1315,DataRegularSeason20242025!$B$3:$B$1315, "&lt;=" &amp; $A187, DataRegularSeason20242025!$E$3:$E$1315, N$1)</f>
        <v>40</v>
      </c>
      <c r="O187" s="2">
        <f>SUMIFS(DataRegularSeason20242025!$AA$3:$AA$1315,DataRegularSeason20242025!$B$3:$B$1315, "&lt;=" &amp; $A187, DataRegularSeason20242025!$D$3:$D$1315, O$1)+SUMIFS(DataRegularSeason20242025!$AB$3:$AB$1315,DataRegularSeason20242025!$B$3:$B$1315, "&lt;=" &amp; $A187, DataRegularSeason20242025!$E$3:$E$1315, O$1)</f>
        <v>44</v>
      </c>
      <c r="P187" s="2">
        <f>SUMIFS(DataRegularSeason20242025!$AA$3:$AA$1315,DataRegularSeason20242025!$B$3:$B$1315, "&lt;=" &amp; $A187, DataRegularSeason20242025!$D$3:$D$1315, P$1)+SUMIFS(DataRegularSeason20242025!$AB$3:$AB$1315,DataRegularSeason20242025!$B$3:$B$1315, "&lt;=" &amp; $A187, DataRegularSeason20242025!$E$3:$E$1315, P$1)</f>
        <v>27</v>
      </c>
      <c r="Q187" s="2">
        <f>SUMIFS(DataRegularSeason20242025!$AA$3:$AA$1315,DataRegularSeason20242025!$B$3:$B$1315, "&lt;=" &amp; $A187, DataRegularSeason20242025!$D$3:$D$1315, Q$1)+SUMIFS(DataRegularSeason20242025!$AB$3:$AB$1315,DataRegularSeason20242025!$B$3:$B$1315, "&lt;=" &amp; $A187, DataRegularSeason20242025!$E$3:$E$1315, Q$1)</f>
        <v>45</v>
      </c>
      <c r="R187" s="2">
        <f>SUMIFS(DataRegularSeason20242025!$AA$3:$AA$1315,DataRegularSeason20242025!$B$3:$B$1315, "&lt;=" &amp; $A187, DataRegularSeason20242025!$D$3:$D$1315, R$1)+SUMIFS(DataRegularSeason20242025!$AB$3:$AB$1315,DataRegularSeason20242025!$B$3:$B$1315, "&lt;=" &amp; $A187, DataRegularSeason20242025!$E$3:$E$1315, R$1)</f>
        <v>22</v>
      </c>
      <c r="S187" s="2">
        <f>SUMIFS(DataRegularSeason20242025!$AA$3:$AA$1315,DataRegularSeason20242025!$B$3:$B$1315, "&lt;=" &amp; $A187, DataRegularSeason20242025!$D$3:$D$1315, S$1)+SUMIFS(DataRegularSeason20242025!$AB$3:$AB$1315,DataRegularSeason20242025!$B$3:$B$1315, "&lt;=" &amp; $A187, DataRegularSeason20242025!$E$3:$E$1315, S$1)</f>
        <v>31</v>
      </c>
      <c r="T187" s="2">
        <f>SUMIFS(DataRegularSeason20242025!$AA$3:$AA$1315,DataRegularSeason20242025!$B$3:$B$1315, "&lt;=" &amp; $A187, DataRegularSeason20242025!$D$3:$D$1315, T$1)+SUMIFS(DataRegularSeason20242025!$AB$3:$AB$1315,DataRegularSeason20242025!$B$3:$B$1315, "&lt;=" &amp; $A187, DataRegularSeason20242025!$E$3:$E$1315, T$1)</f>
        <v>31</v>
      </c>
      <c r="U187" s="2">
        <f>SUMIFS(DataRegularSeason20242025!$AA$3:$AA$1315,DataRegularSeason20242025!$B$3:$B$1315, "&lt;=" &amp; $A187, DataRegularSeason20242025!$D$3:$D$1315, U$1)+SUMIFS(DataRegularSeason20242025!$AB$3:$AB$1315,DataRegularSeason20242025!$B$3:$B$1315, "&lt;=" &amp; $A187, DataRegularSeason20242025!$E$3:$E$1315, U$1)</f>
        <v>34</v>
      </c>
      <c r="V187" s="2">
        <f>SUMIFS(DataRegularSeason20242025!$AA$3:$AA$1315,DataRegularSeason20242025!$B$3:$B$1315, "&lt;=" &amp; $A187, DataRegularSeason20242025!$D$3:$D$1315, V$1)+SUMIFS(DataRegularSeason20242025!$AB$3:$AB$1315,DataRegularSeason20242025!$B$3:$B$1315, "&lt;=" &amp; $A187, DataRegularSeason20242025!$E$3:$E$1315, V$1)</f>
        <v>32</v>
      </c>
      <c r="W187" s="2">
        <f>SUMIFS(DataRegularSeason20242025!$AA$3:$AA$1315,DataRegularSeason20242025!$B$3:$B$1315, "&lt;=" &amp; $A187, DataRegularSeason20242025!$D$3:$D$1315, W$1)+SUMIFS(DataRegularSeason20242025!$AB$3:$AB$1315,DataRegularSeason20242025!$B$3:$B$1315, "&lt;=" &amp; $A187, DataRegularSeason20242025!$E$3:$E$1315, W$1)</f>
        <v>33</v>
      </c>
      <c r="X187" s="2">
        <f>SUMIFS(DataRegularSeason20242025!$AA$3:$AA$1315,DataRegularSeason20242025!$B$3:$B$1315, "&lt;=" &amp; $A187, DataRegularSeason20242025!$D$3:$D$1315, X$1)+SUMIFS(DataRegularSeason20242025!$AB$3:$AB$1315,DataRegularSeason20242025!$B$3:$B$1315, "&lt;=" &amp; $A187, DataRegularSeason20242025!$E$3:$E$1315, X$1)</f>
        <v>32</v>
      </c>
      <c r="Y187" s="2">
        <f>SUMIFS(DataRegularSeason20242025!$AA$3:$AA$1315,DataRegularSeason20242025!$B$3:$B$1315, "&lt;=" &amp; $A187, DataRegularSeason20242025!$D$3:$D$1315, Y$1)+SUMIFS(DataRegularSeason20242025!$AB$3:$AB$1315,DataRegularSeason20242025!$B$3:$B$1315, "&lt;=" &amp; $A187, DataRegularSeason20242025!$E$3:$E$1315, Y$1)</f>
        <v>27</v>
      </c>
      <c r="Z187" s="2">
        <f>SUMIFS(DataRegularSeason20242025!$AA$3:$AA$1315,DataRegularSeason20242025!$B$3:$B$1315, "&lt;=" &amp; $A187, DataRegularSeason20242025!$D$3:$D$1315, Z$1)+SUMIFS(DataRegularSeason20242025!$AB$3:$AB$1315,DataRegularSeason20242025!$B$3:$B$1315, "&lt;=" &amp; $A187, DataRegularSeason20242025!$E$3:$E$1315, Z$1)</f>
        <v>33</v>
      </c>
      <c r="AA187" s="2">
        <f>SUMIFS(DataRegularSeason20242025!$AA$3:$AA$1315,DataRegularSeason20242025!$B$3:$B$1315, "&lt;=" &amp; $A187, DataRegularSeason20242025!$D$3:$D$1315, AA$1)+SUMIFS(DataRegularSeason20242025!$AB$3:$AB$1315,DataRegularSeason20242025!$B$3:$B$1315, "&lt;=" &amp; $A187, DataRegularSeason20242025!$E$3:$E$1315, AA$1)</f>
        <v>36</v>
      </c>
      <c r="AB187" s="2">
        <f>SUMIFS(DataRegularSeason20242025!$AA$3:$AA$1315,DataRegularSeason20242025!$B$3:$B$1315, "&lt;=" &amp; $A187, DataRegularSeason20242025!$D$3:$D$1315, AB$1)+SUMIFS(DataRegularSeason20242025!$AB$3:$AB$1315,DataRegularSeason20242025!$B$3:$B$1315, "&lt;=" &amp; $A187, DataRegularSeason20242025!$E$3:$E$1315, AB$1)</f>
        <v>40</v>
      </c>
      <c r="AC187" s="2">
        <f>SUMIFS(DataRegularSeason20242025!$AA$3:$AA$1315,DataRegularSeason20242025!$B$3:$B$1315, "&lt;=" &amp; $A187, DataRegularSeason20242025!$D$3:$D$1315, AC$1)+SUMIFS(DataRegularSeason20242025!$AB$3:$AB$1315,DataRegularSeason20242025!$B$3:$B$1315, "&lt;=" &amp; $A187, DataRegularSeason20242025!$E$3:$E$1315, AC$1)</f>
        <v>33</v>
      </c>
      <c r="AD187" s="2">
        <f>SUMIFS(DataRegularSeason20242025!$AA$3:$AA$1315,DataRegularSeason20242025!$B$3:$B$1315, "&lt;=" &amp; $A187, DataRegularSeason20242025!$D$3:$D$1315, AD$1)+SUMIFS(DataRegularSeason20242025!$AB$3:$AB$1315,DataRegularSeason20242025!$B$3:$B$1315, "&lt;=" &amp; $A187, DataRegularSeason20242025!$E$3:$E$1315, AD$1)</f>
        <v>37</v>
      </c>
      <c r="AE187" s="2">
        <f>SUMIFS(DataRegularSeason20242025!$AA$3:$AA$1315,DataRegularSeason20242025!$B$3:$B$1315, "&lt;=" &amp; $A187, DataRegularSeason20242025!$D$3:$D$1315, AE$1)+SUMIFS(DataRegularSeason20242025!$AB$3:$AB$1315,DataRegularSeason20242025!$B$3:$B$1315, "&lt;=" &amp; $A187, DataRegularSeason20242025!$E$3:$E$1315, AE$1)</f>
        <v>43</v>
      </c>
      <c r="AF187" s="2">
        <f>SUMIFS(DataRegularSeason20242025!$AA$3:$AA$1315,DataRegularSeason20242025!$B$3:$B$1315, "&lt;=" &amp; $A187, DataRegularSeason20242025!$D$3:$D$1315, AF$1)+SUMIFS(DataRegularSeason20242025!$AB$3:$AB$1315,DataRegularSeason20242025!$B$3:$B$1315, "&lt;=" &amp; $A187, DataRegularSeason20242025!$E$3:$E$1315, AF$1)</f>
        <v>45</v>
      </c>
      <c r="AG187" s="2">
        <f>SUMIFS(DataRegularSeason20242025!$AA$3:$AA$1315,DataRegularSeason20242025!$B$3:$B$1315, "&lt;=" &amp; $A187, DataRegularSeason20242025!$D$3:$D$1315, AG$1)+SUMIFS(DataRegularSeason20242025!$AB$3:$AB$1315,DataRegularSeason20242025!$B$3:$B$1315, "&lt;=" &amp; $A187, DataRegularSeason20242025!$E$3:$E$1315, AG$1)</f>
        <v>44</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26</v>
      </c>
      <c r="C188" s="2">
        <f>SUMIFS(DataRegularSeason20242025!$AA$3:$AA$1315,DataRegularSeason20242025!$B$3:$B$1315, "&lt;=" &amp; $A188, DataRegularSeason20242025!$D$3:$D$1315, C$1)+SUMIFS(DataRegularSeason20242025!$AB$3:$AB$1315,DataRegularSeason20242025!$B$3:$B$1315, "&lt;=" &amp; $A188, DataRegularSeason20242025!$E$3:$E$1315, C$1)</f>
        <v>35</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41</v>
      </c>
      <c r="F188" s="2">
        <f>SUMIFS(DataRegularSeason20242025!$AA$3:$AA$1315,DataRegularSeason20242025!$B$3:$B$1315, "&lt;=" &amp; $A188, DataRegularSeason20242025!$D$3:$D$1315, F$1)+SUMIFS(DataRegularSeason20242025!$AB$3:$AB$1315,DataRegularSeason20242025!$B$3:$B$1315, "&lt;=" &amp; $A188, DataRegularSeason20242025!$E$3:$E$1315, F$1)</f>
        <v>29</v>
      </c>
      <c r="G188" s="2">
        <f>SUMIFS(DataRegularSeason20242025!$AA$3:$AA$1315,DataRegularSeason20242025!$B$3:$B$1315, "&lt;=" &amp; $A188, DataRegularSeason20242025!$D$3:$D$1315, G$1)+SUMIFS(DataRegularSeason20242025!$AB$3:$AB$1315,DataRegularSeason20242025!$B$3:$B$1315, "&lt;=" &amp; $A188, DataRegularSeason20242025!$E$3:$E$1315, G$1)</f>
        <v>35</v>
      </c>
      <c r="H188" s="2">
        <f>SUMIFS(DataRegularSeason20242025!$AA$3:$AA$1315,DataRegularSeason20242025!$B$3:$B$1315, "&lt;=" &amp; $A188, DataRegularSeason20242025!$D$3:$D$1315, H$1)+SUMIFS(DataRegularSeason20242025!$AB$3:$AB$1315,DataRegularSeason20242025!$B$3:$B$1315, "&lt;=" &amp; $A188, DataRegularSeason20242025!$E$3:$E$1315, H$1)</f>
        <v>22</v>
      </c>
      <c r="I188" s="2">
        <f>SUMIFS(DataRegularSeason20242025!$AA$3:$AA$1315,DataRegularSeason20242025!$B$3:$B$1315, "&lt;=" &amp; $A188, DataRegularSeason20242025!$D$3:$D$1315, I$1)+SUMIFS(DataRegularSeason20242025!$AB$3:$AB$1315,DataRegularSeason20242025!$B$3:$B$1315, "&lt;=" &amp; $A188, DataRegularSeason20242025!$E$3:$E$1315, I$1)</f>
        <v>36</v>
      </c>
      <c r="J188" s="2">
        <f>SUMIFS(DataRegularSeason20242025!$AA$3:$AA$1315,DataRegularSeason20242025!$B$3:$B$1315, "&lt;=" &amp; $A188, DataRegularSeason20242025!$D$3:$D$1315, J$1)+SUMIFS(DataRegularSeason20242025!$AB$3:$AB$1315,DataRegularSeason20242025!$B$3:$B$1315, "&lt;=" &amp; $A188, DataRegularSeason20242025!$E$3:$E$1315, J$1)</f>
        <v>38</v>
      </c>
      <c r="K188" s="2">
        <f>SUMIFS(DataRegularSeason20242025!$AA$3:$AA$1315,DataRegularSeason20242025!$B$3:$B$1315, "&lt;=" &amp; $A188, DataRegularSeason20242025!$D$3:$D$1315, K$1)+SUMIFS(DataRegularSeason20242025!$AB$3:$AB$1315,DataRegularSeason20242025!$B$3:$B$1315, "&lt;=" &amp; $A188, DataRegularSeason20242025!$E$3:$E$1315, K$1)</f>
        <v>28</v>
      </c>
      <c r="L188" s="2">
        <f>SUMIFS(DataRegularSeason20242025!$AA$3:$AA$1315,DataRegularSeason20242025!$B$3:$B$1315, "&lt;=" &amp; $A188, DataRegularSeason20242025!$D$3:$D$1315, L$1)+SUMIFS(DataRegularSeason20242025!$AB$3:$AB$1315,DataRegularSeason20242025!$B$3:$B$1315, "&lt;=" &amp; $A188, DataRegularSeason20242025!$E$3:$E$1315, L$1)</f>
        <v>38</v>
      </c>
      <c r="M188" s="2">
        <f>SUMIFS(DataRegularSeason20242025!$AA$3:$AA$1315,DataRegularSeason20242025!$B$3:$B$1315, "&lt;=" &amp; $A188, DataRegularSeason20242025!$D$3:$D$1315, M$1)+SUMIFS(DataRegularSeason20242025!$AB$3:$AB$1315,DataRegularSeason20242025!$B$3:$B$1315, "&lt;=" &amp; $A188, DataRegularSeason20242025!$E$3:$E$1315, M$1)</f>
        <v>40</v>
      </c>
      <c r="N188" s="2">
        <f>SUMIFS(DataRegularSeason20242025!$AA$3:$AA$1315,DataRegularSeason20242025!$B$3:$B$1315, "&lt;=" &amp; $A188, DataRegularSeason20242025!$D$3:$D$1315, N$1)+SUMIFS(DataRegularSeason20242025!$AB$3:$AB$1315,DataRegularSeason20242025!$B$3:$B$1315, "&lt;=" &amp; $A188, DataRegularSeason20242025!$E$3:$E$1315, N$1)</f>
        <v>40</v>
      </c>
      <c r="O188" s="2">
        <f>SUMIFS(DataRegularSeason20242025!$AA$3:$AA$1315,DataRegularSeason20242025!$B$3:$B$1315, "&lt;=" &amp; $A188, DataRegularSeason20242025!$D$3:$D$1315, O$1)+SUMIFS(DataRegularSeason20242025!$AB$3:$AB$1315,DataRegularSeason20242025!$B$3:$B$1315, "&lt;=" &amp; $A188, DataRegularSeason20242025!$E$3:$E$1315, O$1)</f>
        <v>44</v>
      </c>
      <c r="P188" s="2">
        <f>SUMIFS(DataRegularSeason20242025!$AA$3:$AA$1315,DataRegularSeason20242025!$B$3:$B$1315, "&lt;=" &amp; $A188, DataRegularSeason20242025!$D$3:$D$1315, P$1)+SUMIFS(DataRegularSeason20242025!$AB$3:$AB$1315,DataRegularSeason20242025!$B$3:$B$1315, "&lt;=" &amp; $A188, DataRegularSeason20242025!$E$3:$E$1315, P$1)</f>
        <v>27</v>
      </c>
      <c r="Q188" s="2">
        <f>SUMIFS(DataRegularSeason20242025!$AA$3:$AA$1315,DataRegularSeason20242025!$B$3:$B$1315, "&lt;=" &amp; $A188, DataRegularSeason20242025!$D$3:$D$1315, Q$1)+SUMIFS(DataRegularSeason20242025!$AB$3:$AB$1315,DataRegularSeason20242025!$B$3:$B$1315, "&lt;=" &amp; $A188, DataRegularSeason20242025!$E$3:$E$1315, Q$1)</f>
        <v>45</v>
      </c>
      <c r="R188" s="2">
        <f>SUMIFS(DataRegularSeason20242025!$AA$3:$AA$1315,DataRegularSeason20242025!$B$3:$B$1315, "&lt;=" &amp; $A188, DataRegularSeason20242025!$D$3:$D$1315, R$1)+SUMIFS(DataRegularSeason20242025!$AB$3:$AB$1315,DataRegularSeason20242025!$B$3:$B$1315, "&lt;=" &amp; $A188, DataRegularSeason20242025!$E$3:$E$1315, R$1)</f>
        <v>22</v>
      </c>
      <c r="S188" s="2">
        <f>SUMIFS(DataRegularSeason20242025!$AA$3:$AA$1315,DataRegularSeason20242025!$B$3:$B$1315, "&lt;=" &amp; $A188, DataRegularSeason20242025!$D$3:$D$1315, S$1)+SUMIFS(DataRegularSeason20242025!$AB$3:$AB$1315,DataRegularSeason20242025!$B$3:$B$1315, "&lt;=" &amp; $A188, DataRegularSeason20242025!$E$3:$E$1315, S$1)</f>
        <v>31</v>
      </c>
      <c r="T188" s="2">
        <f>SUMIFS(DataRegularSeason20242025!$AA$3:$AA$1315,DataRegularSeason20242025!$B$3:$B$1315, "&lt;=" &amp; $A188, DataRegularSeason20242025!$D$3:$D$1315, T$1)+SUMIFS(DataRegularSeason20242025!$AB$3:$AB$1315,DataRegularSeason20242025!$B$3:$B$1315, "&lt;=" &amp; $A188, DataRegularSeason20242025!$E$3:$E$1315, T$1)</f>
        <v>31</v>
      </c>
      <c r="U188" s="2">
        <f>SUMIFS(DataRegularSeason20242025!$AA$3:$AA$1315,DataRegularSeason20242025!$B$3:$B$1315, "&lt;=" &amp; $A188, DataRegularSeason20242025!$D$3:$D$1315, U$1)+SUMIFS(DataRegularSeason20242025!$AB$3:$AB$1315,DataRegularSeason20242025!$B$3:$B$1315, "&lt;=" &amp; $A188, DataRegularSeason20242025!$E$3:$E$1315, U$1)</f>
        <v>34</v>
      </c>
      <c r="V188" s="2">
        <f>SUMIFS(DataRegularSeason20242025!$AA$3:$AA$1315,DataRegularSeason20242025!$B$3:$B$1315, "&lt;=" &amp; $A188, DataRegularSeason20242025!$D$3:$D$1315, V$1)+SUMIFS(DataRegularSeason20242025!$AB$3:$AB$1315,DataRegularSeason20242025!$B$3:$B$1315, "&lt;=" &amp; $A188, DataRegularSeason20242025!$E$3:$E$1315, V$1)</f>
        <v>32</v>
      </c>
      <c r="W188" s="2">
        <f>SUMIFS(DataRegularSeason20242025!$AA$3:$AA$1315,DataRegularSeason20242025!$B$3:$B$1315, "&lt;=" &amp; $A188, DataRegularSeason20242025!$D$3:$D$1315, W$1)+SUMIFS(DataRegularSeason20242025!$AB$3:$AB$1315,DataRegularSeason20242025!$B$3:$B$1315, "&lt;=" &amp; $A188, DataRegularSeason20242025!$E$3:$E$1315, W$1)</f>
        <v>33</v>
      </c>
      <c r="X188" s="2">
        <f>SUMIFS(DataRegularSeason20242025!$AA$3:$AA$1315,DataRegularSeason20242025!$B$3:$B$1315, "&lt;=" &amp; $A188, DataRegularSeason20242025!$D$3:$D$1315, X$1)+SUMIFS(DataRegularSeason20242025!$AB$3:$AB$1315,DataRegularSeason20242025!$B$3:$B$1315, "&lt;=" &amp; $A188, DataRegularSeason20242025!$E$3:$E$1315, X$1)</f>
        <v>32</v>
      </c>
      <c r="Y188" s="2">
        <f>SUMIFS(DataRegularSeason20242025!$AA$3:$AA$1315,DataRegularSeason20242025!$B$3:$B$1315, "&lt;=" &amp; $A188, DataRegularSeason20242025!$D$3:$D$1315, Y$1)+SUMIFS(DataRegularSeason20242025!$AB$3:$AB$1315,DataRegularSeason20242025!$B$3:$B$1315, "&lt;=" &amp; $A188, DataRegularSeason20242025!$E$3:$E$1315, Y$1)</f>
        <v>27</v>
      </c>
      <c r="Z188" s="2">
        <f>SUMIFS(DataRegularSeason20242025!$AA$3:$AA$1315,DataRegularSeason20242025!$B$3:$B$1315, "&lt;=" &amp; $A188, DataRegularSeason20242025!$D$3:$D$1315, Z$1)+SUMIFS(DataRegularSeason20242025!$AB$3:$AB$1315,DataRegularSeason20242025!$B$3:$B$1315, "&lt;=" &amp; $A188, DataRegularSeason20242025!$E$3:$E$1315, Z$1)</f>
        <v>33</v>
      </c>
      <c r="AA188" s="2">
        <f>SUMIFS(DataRegularSeason20242025!$AA$3:$AA$1315,DataRegularSeason20242025!$B$3:$B$1315, "&lt;=" &amp; $A188, DataRegularSeason20242025!$D$3:$D$1315, AA$1)+SUMIFS(DataRegularSeason20242025!$AB$3:$AB$1315,DataRegularSeason20242025!$B$3:$B$1315, "&lt;=" &amp; $A188, DataRegularSeason20242025!$E$3:$E$1315, AA$1)</f>
        <v>36</v>
      </c>
      <c r="AB188" s="2">
        <f>SUMIFS(DataRegularSeason20242025!$AA$3:$AA$1315,DataRegularSeason20242025!$B$3:$B$1315, "&lt;=" &amp; $A188, DataRegularSeason20242025!$D$3:$D$1315, AB$1)+SUMIFS(DataRegularSeason20242025!$AB$3:$AB$1315,DataRegularSeason20242025!$B$3:$B$1315, "&lt;=" &amp; $A188, DataRegularSeason20242025!$E$3:$E$1315, AB$1)</f>
        <v>40</v>
      </c>
      <c r="AC188" s="2">
        <f>SUMIFS(DataRegularSeason20242025!$AA$3:$AA$1315,DataRegularSeason20242025!$B$3:$B$1315, "&lt;=" &amp; $A188, DataRegularSeason20242025!$D$3:$D$1315, AC$1)+SUMIFS(DataRegularSeason20242025!$AB$3:$AB$1315,DataRegularSeason20242025!$B$3:$B$1315, "&lt;=" &amp; $A188, DataRegularSeason20242025!$E$3:$E$1315, AC$1)</f>
        <v>33</v>
      </c>
      <c r="AD188" s="2">
        <f>SUMIFS(DataRegularSeason20242025!$AA$3:$AA$1315,DataRegularSeason20242025!$B$3:$B$1315, "&lt;=" &amp; $A188, DataRegularSeason20242025!$D$3:$D$1315, AD$1)+SUMIFS(DataRegularSeason20242025!$AB$3:$AB$1315,DataRegularSeason20242025!$B$3:$B$1315, "&lt;=" &amp; $A188, DataRegularSeason20242025!$E$3:$E$1315, AD$1)</f>
        <v>37</v>
      </c>
      <c r="AE188" s="2">
        <f>SUMIFS(DataRegularSeason20242025!$AA$3:$AA$1315,DataRegularSeason20242025!$B$3:$B$1315, "&lt;=" &amp; $A188, DataRegularSeason20242025!$D$3:$D$1315, AE$1)+SUMIFS(DataRegularSeason20242025!$AB$3:$AB$1315,DataRegularSeason20242025!$B$3:$B$1315, "&lt;=" &amp; $A188, DataRegularSeason20242025!$E$3:$E$1315, AE$1)</f>
        <v>43</v>
      </c>
      <c r="AF188" s="2">
        <f>SUMIFS(DataRegularSeason20242025!$AA$3:$AA$1315,DataRegularSeason20242025!$B$3:$B$1315, "&lt;=" &amp; $A188, DataRegularSeason20242025!$D$3:$D$1315, AF$1)+SUMIFS(DataRegularSeason20242025!$AB$3:$AB$1315,DataRegularSeason20242025!$B$3:$B$1315, "&lt;=" &amp; $A188, DataRegularSeason20242025!$E$3:$E$1315, AF$1)</f>
        <v>45</v>
      </c>
      <c r="AG188" s="2">
        <f>SUMIFS(DataRegularSeason20242025!$AA$3:$AA$1315,DataRegularSeason20242025!$B$3:$B$1315, "&lt;=" &amp; $A188, DataRegularSeason20242025!$D$3:$D$1315, AG$1)+SUMIFS(DataRegularSeason20242025!$AB$3:$AB$1315,DataRegularSeason20242025!$B$3:$B$1315, "&lt;=" &amp; $A188, DataRegularSeason20242025!$E$3:$E$1315, AG$1)</f>
        <v>44</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26</v>
      </c>
      <c r="C189" s="2">
        <f>SUMIFS(DataRegularSeason20242025!$AA$3:$AA$1315,DataRegularSeason20242025!$B$3:$B$1315, "&lt;=" &amp; $A189, DataRegularSeason20242025!$D$3:$D$1315, C$1)+SUMIFS(DataRegularSeason20242025!$AB$3:$AB$1315,DataRegularSeason20242025!$B$3:$B$1315, "&lt;=" &amp; $A189, DataRegularSeason20242025!$E$3:$E$1315, C$1)</f>
        <v>35</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41</v>
      </c>
      <c r="F189" s="2">
        <f>SUMIFS(DataRegularSeason20242025!$AA$3:$AA$1315,DataRegularSeason20242025!$B$3:$B$1315, "&lt;=" &amp; $A189, DataRegularSeason20242025!$D$3:$D$1315, F$1)+SUMIFS(DataRegularSeason20242025!$AB$3:$AB$1315,DataRegularSeason20242025!$B$3:$B$1315, "&lt;=" &amp; $A189, DataRegularSeason20242025!$E$3:$E$1315, F$1)</f>
        <v>29</v>
      </c>
      <c r="G189" s="2">
        <f>SUMIFS(DataRegularSeason20242025!$AA$3:$AA$1315,DataRegularSeason20242025!$B$3:$B$1315, "&lt;=" &amp; $A189, DataRegularSeason20242025!$D$3:$D$1315, G$1)+SUMIFS(DataRegularSeason20242025!$AB$3:$AB$1315,DataRegularSeason20242025!$B$3:$B$1315, "&lt;=" &amp; $A189, DataRegularSeason20242025!$E$3:$E$1315, G$1)</f>
        <v>35</v>
      </c>
      <c r="H189" s="2">
        <f>SUMIFS(DataRegularSeason20242025!$AA$3:$AA$1315,DataRegularSeason20242025!$B$3:$B$1315, "&lt;=" &amp; $A189, DataRegularSeason20242025!$D$3:$D$1315, H$1)+SUMIFS(DataRegularSeason20242025!$AB$3:$AB$1315,DataRegularSeason20242025!$B$3:$B$1315, "&lt;=" &amp; $A189, DataRegularSeason20242025!$E$3:$E$1315, H$1)</f>
        <v>22</v>
      </c>
      <c r="I189" s="2">
        <f>SUMIFS(DataRegularSeason20242025!$AA$3:$AA$1315,DataRegularSeason20242025!$B$3:$B$1315, "&lt;=" &amp; $A189, DataRegularSeason20242025!$D$3:$D$1315, I$1)+SUMIFS(DataRegularSeason20242025!$AB$3:$AB$1315,DataRegularSeason20242025!$B$3:$B$1315, "&lt;=" &amp; $A189, DataRegularSeason20242025!$E$3:$E$1315, I$1)</f>
        <v>36</v>
      </c>
      <c r="J189" s="2">
        <f>SUMIFS(DataRegularSeason20242025!$AA$3:$AA$1315,DataRegularSeason20242025!$B$3:$B$1315, "&lt;=" &amp; $A189, DataRegularSeason20242025!$D$3:$D$1315, J$1)+SUMIFS(DataRegularSeason20242025!$AB$3:$AB$1315,DataRegularSeason20242025!$B$3:$B$1315, "&lt;=" &amp; $A189, DataRegularSeason20242025!$E$3:$E$1315, J$1)</f>
        <v>38</v>
      </c>
      <c r="K189" s="2">
        <f>SUMIFS(DataRegularSeason20242025!$AA$3:$AA$1315,DataRegularSeason20242025!$B$3:$B$1315, "&lt;=" &amp; $A189, DataRegularSeason20242025!$D$3:$D$1315, K$1)+SUMIFS(DataRegularSeason20242025!$AB$3:$AB$1315,DataRegularSeason20242025!$B$3:$B$1315, "&lt;=" &amp; $A189, DataRegularSeason20242025!$E$3:$E$1315, K$1)</f>
        <v>28</v>
      </c>
      <c r="L189" s="2">
        <f>SUMIFS(DataRegularSeason20242025!$AA$3:$AA$1315,DataRegularSeason20242025!$B$3:$B$1315, "&lt;=" &amp; $A189, DataRegularSeason20242025!$D$3:$D$1315, L$1)+SUMIFS(DataRegularSeason20242025!$AB$3:$AB$1315,DataRegularSeason20242025!$B$3:$B$1315, "&lt;=" &amp; $A189, DataRegularSeason20242025!$E$3:$E$1315, L$1)</f>
        <v>38</v>
      </c>
      <c r="M189" s="2">
        <f>SUMIFS(DataRegularSeason20242025!$AA$3:$AA$1315,DataRegularSeason20242025!$B$3:$B$1315, "&lt;=" &amp; $A189, DataRegularSeason20242025!$D$3:$D$1315, M$1)+SUMIFS(DataRegularSeason20242025!$AB$3:$AB$1315,DataRegularSeason20242025!$B$3:$B$1315, "&lt;=" &amp; $A189, DataRegularSeason20242025!$E$3:$E$1315, M$1)</f>
        <v>40</v>
      </c>
      <c r="N189" s="2">
        <f>SUMIFS(DataRegularSeason20242025!$AA$3:$AA$1315,DataRegularSeason20242025!$B$3:$B$1315, "&lt;=" &amp; $A189, DataRegularSeason20242025!$D$3:$D$1315, N$1)+SUMIFS(DataRegularSeason20242025!$AB$3:$AB$1315,DataRegularSeason20242025!$B$3:$B$1315, "&lt;=" &amp; $A189, DataRegularSeason20242025!$E$3:$E$1315, N$1)</f>
        <v>40</v>
      </c>
      <c r="O189" s="2">
        <f>SUMIFS(DataRegularSeason20242025!$AA$3:$AA$1315,DataRegularSeason20242025!$B$3:$B$1315, "&lt;=" &amp; $A189, DataRegularSeason20242025!$D$3:$D$1315, O$1)+SUMIFS(DataRegularSeason20242025!$AB$3:$AB$1315,DataRegularSeason20242025!$B$3:$B$1315, "&lt;=" &amp; $A189, DataRegularSeason20242025!$E$3:$E$1315, O$1)</f>
        <v>44</v>
      </c>
      <c r="P189" s="2">
        <f>SUMIFS(DataRegularSeason20242025!$AA$3:$AA$1315,DataRegularSeason20242025!$B$3:$B$1315, "&lt;=" &amp; $A189, DataRegularSeason20242025!$D$3:$D$1315, P$1)+SUMIFS(DataRegularSeason20242025!$AB$3:$AB$1315,DataRegularSeason20242025!$B$3:$B$1315, "&lt;=" &amp; $A189, DataRegularSeason20242025!$E$3:$E$1315, P$1)</f>
        <v>27</v>
      </c>
      <c r="Q189" s="2">
        <f>SUMIFS(DataRegularSeason20242025!$AA$3:$AA$1315,DataRegularSeason20242025!$B$3:$B$1315, "&lt;=" &amp; $A189, DataRegularSeason20242025!$D$3:$D$1315, Q$1)+SUMIFS(DataRegularSeason20242025!$AB$3:$AB$1315,DataRegularSeason20242025!$B$3:$B$1315, "&lt;=" &amp; $A189, DataRegularSeason20242025!$E$3:$E$1315, Q$1)</f>
        <v>45</v>
      </c>
      <c r="R189" s="2">
        <f>SUMIFS(DataRegularSeason20242025!$AA$3:$AA$1315,DataRegularSeason20242025!$B$3:$B$1315, "&lt;=" &amp; $A189, DataRegularSeason20242025!$D$3:$D$1315, R$1)+SUMIFS(DataRegularSeason20242025!$AB$3:$AB$1315,DataRegularSeason20242025!$B$3:$B$1315, "&lt;=" &amp; $A189, DataRegularSeason20242025!$E$3:$E$1315, R$1)</f>
        <v>22</v>
      </c>
      <c r="S189" s="2">
        <f>SUMIFS(DataRegularSeason20242025!$AA$3:$AA$1315,DataRegularSeason20242025!$B$3:$B$1315, "&lt;=" &amp; $A189, DataRegularSeason20242025!$D$3:$D$1315, S$1)+SUMIFS(DataRegularSeason20242025!$AB$3:$AB$1315,DataRegularSeason20242025!$B$3:$B$1315, "&lt;=" &amp; $A189, DataRegularSeason20242025!$E$3:$E$1315, S$1)</f>
        <v>31</v>
      </c>
      <c r="T189" s="2">
        <f>SUMIFS(DataRegularSeason20242025!$AA$3:$AA$1315,DataRegularSeason20242025!$B$3:$B$1315, "&lt;=" &amp; $A189, DataRegularSeason20242025!$D$3:$D$1315, T$1)+SUMIFS(DataRegularSeason20242025!$AB$3:$AB$1315,DataRegularSeason20242025!$B$3:$B$1315, "&lt;=" &amp; $A189, DataRegularSeason20242025!$E$3:$E$1315, T$1)</f>
        <v>31</v>
      </c>
      <c r="U189" s="2">
        <f>SUMIFS(DataRegularSeason20242025!$AA$3:$AA$1315,DataRegularSeason20242025!$B$3:$B$1315, "&lt;=" &amp; $A189, DataRegularSeason20242025!$D$3:$D$1315, U$1)+SUMIFS(DataRegularSeason20242025!$AB$3:$AB$1315,DataRegularSeason20242025!$B$3:$B$1315, "&lt;=" &amp; $A189, DataRegularSeason20242025!$E$3:$E$1315, U$1)</f>
        <v>34</v>
      </c>
      <c r="V189" s="2">
        <f>SUMIFS(DataRegularSeason20242025!$AA$3:$AA$1315,DataRegularSeason20242025!$B$3:$B$1315, "&lt;=" &amp; $A189, DataRegularSeason20242025!$D$3:$D$1315, V$1)+SUMIFS(DataRegularSeason20242025!$AB$3:$AB$1315,DataRegularSeason20242025!$B$3:$B$1315, "&lt;=" &amp; $A189, DataRegularSeason20242025!$E$3:$E$1315, V$1)</f>
        <v>32</v>
      </c>
      <c r="W189" s="2">
        <f>SUMIFS(DataRegularSeason20242025!$AA$3:$AA$1315,DataRegularSeason20242025!$B$3:$B$1315, "&lt;=" &amp; $A189, DataRegularSeason20242025!$D$3:$D$1315, W$1)+SUMIFS(DataRegularSeason20242025!$AB$3:$AB$1315,DataRegularSeason20242025!$B$3:$B$1315, "&lt;=" &amp; $A189, DataRegularSeason20242025!$E$3:$E$1315, W$1)</f>
        <v>33</v>
      </c>
      <c r="X189" s="2">
        <f>SUMIFS(DataRegularSeason20242025!$AA$3:$AA$1315,DataRegularSeason20242025!$B$3:$B$1315, "&lt;=" &amp; $A189, DataRegularSeason20242025!$D$3:$D$1315, X$1)+SUMIFS(DataRegularSeason20242025!$AB$3:$AB$1315,DataRegularSeason20242025!$B$3:$B$1315, "&lt;=" &amp; $A189, DataRegularSeason20242025!$E$3:$E$1315, X$1)</f>
        <v>32</v>
      </c>
      <c r="Y189" s="2">
        <f>SUMIFS(DataRegularSeason20242025!$AA$3:$AA$1315,DataRegularSeason20242025!$B$3:$B$1315, "&lt;=" &amp; $A189, DataRegularSeason20242025!$D$3:$D$1315, Y$1)+SUMIFS(DataRegularSeason20242025!$AB$3:$AB$1315,DataRegularSeason20242025!$B$3:$B$1315, "&lt;=" &amp; $A189, DataRegularSeason20242025!$E$3:$E$1315, Y$1)</f>
        <v>27</v>
      </c>
      <c r="Z189" s="2">
        <f>SUMIFS(DataRegularSeason20242025!$AA$3:$AA$1315,DataRegularSeason20242025!$B$3:$B$1315, "&lt;=" &amp; $A189, DataRegularSeason20242025!$D$3:$D$1315, Z$1)+SUMIFS(DataRegularSeason20242025!$AB$3:$AB$1315,DataRegularSeason20242025!$B$3:$B$1315, "&lt;=" &amp; $A189, DataRegularSeason20242025!$E$3:$E$1315, Z$1)</f>
        <v>33</v>
      </c>
      <c r="AA189" s="2">
        <f>SUMIFS(DataRegularSeason20242025!$AA$3:$AA$1315,DataRegularSeason20242025!$B$3:$B$1315, "&lt;=" &amp; $A189, DataRegularSeason20242025!$D$3:$D$1315, AA$1)+SUMIFS(DataRegularSeason20242025!$AB$3:$AB$1315,DataRegularSeason20242025!$B$3:$B$1315, "&lt;=" &amp; $A189, DataRegularSeason20242025!$E$3:$E$1315, AA$1)</f>
        <v>36</v>
      </c>
      <c r="AB189" s="2">
        <f>SUMIFS(DataRegularSeason20242025!$AA$3:$AA$1315,DataRegularSeason20242025!$B$3:$B$1315, "&lt;=" &amp; $A189, DataRegularSeason20242025!$D$3:$D$1315, AB$1)+SUMIFS(DataRegularSeason20242025!$AB$3:$AB$1315,DataRegularSeason20242025!$B$3:$B$1315, "&lt;=" &amp; $A189, DataRegularSeason20242025!$E$3:$E$1315, AB$1)</f>
        <v>40</v>
      </c>
      <c r="AC189" s="2">
        <f>SUMIFS(DataRegularSeason20242025!$AA$3:$AA$1315,DataRegularSeason20242025!$B$3:$B$1315, "&lt;=" &amp; $A189, DataRegularSeason20242025!$D$3:$D$1315, AC$1)+SUMIFS(DataRegularSeason20242025!$AB$3:$AB$1315,DataRegularSeason20242025!$B$3:$B$1315, "&lt;=" &amp; $A189, DataRegularSeason20242025!$E$3:$E$1315, AC$1)</f>
        <v>33</v>
      </c>
      <c r="AD189" s="2">
        <f>SUMIFS(DataRegularSeason20242025!$AA$3:$AA$1315,DataRegularSeason20242025!$B$3:$B$1315, "&lt;=" &amp; $A189, DataRegularSeason20242025!$D$3:$D$1315, AD$1)+SUMIFS(DataRegularSeason20242025!$AB$3:$AB$1315,DataRegularSeason20242025!$B$3:$B$1315, "&lt;=" &amp; $A189, DataRegularSeason20242025!$E$3:$E$1315, AD$1)</f>
        <v>37</v>
      </c>
      <c r="AE189" s="2">
        <f>SUMIFS(DataRegularSeason20242025!$AA$3:$AA$1315,DataRegularSeason20242025!$B$3:$B$1315, "&lt;=" &amp; $A189, DataRegularSeason20242025!$D$3:$D$1315, AE$1)+SUMIFS(DataRegularSeason20242025!$AB$3:$AB$1315,DataRegularSeason20242025!$B$3:$B$1315, "&lt;=" &amp; $A189, DataRegularSeason20242025!$E$3:$E$1315, AE$1)</f>
        <v>43</v>
      </c>
      <c r="AF189" s="2">
        <f>SUMIFS(DataRegularSeason20242025!$AA$3:$AA$1315,DataRegularSeason20242025!$B$3:$B$1315, "&lt;=" &amp; $A189, DataRegularSeason20242025!$D$3:$D$1315, AF$1)+SUMIFS(DataRegularSeason20242025!$AB$3:$AB$1315,DataRegularSeason20242025!$B$3:$B$1315, "&lt;=" &amp; $A189, DataRegularSeason20242025!$E$3:$E$1315, AF$1)</f>
        <v>45</v>
      </c>
      <c r="AG189" s="2">
        <f>SUMIFS(DataRegularSeason20242025!$AA$3:$AA$1315,DataRegularSeason20242025!$B$3:$B$1315, "&lt;=" &amp; $A189, DataRegularSeason20242025!$D$3:$D$1315, AG$1)+SUMIFS(DataRegularSeason20242025!$AB$3:$AB$1315,DataRegularSeason20242025!$B$3:$B$1315, "&lt;=" &amp; $A189, DataRegularSeason20242025!$E$3:$E$1315, AG$1)</f>
        <v>44</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26</v>
      </c>
      <c r="C190" s="2">
        <f>SUMIFS(DataRegularSeason20242025!$AA$3:$AA$1315,DataRegularSeason20242025!$B$3:$B$1315, "&lt;=" &amp; $A190, DataRegularSeason20242025!$D$3:$D$1315, C$1)+SUMIFS(DataRegularSeason20242025!$AB$3:$AB$1315,DataRegularSeason20242025!$B$3:$B$1315, "&lt;=" &amp; $A190, DataRegularSeason20242025!$E$3:$E$1315, C$1)</f>
        <v>35</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41</v>
      </c>
      <c r="F190" s="2">
        <f>SUMIFS(DataRegularSeason20242025!$AA$3:$AA$1315,DataRegularSeason20242025!$B$3:$B$1315, "&lt;=" &amp; $A190, DataRegularSeason20242025!$D$3:$D$1315, F$1)+SUMIFS(DataRegularSeason20242025!$AB$3:$AB$1315,DataRegularSeason20242025!$B$3:$B$1315, "&lt;=" &amp; $A190, DataRegularSeason20242025!$E$3:$E$1315, F$1)</f>
        <v>29</v>
      </c>
      <c r="G190" s="2">
        <f>SUMIFS(DataRegularSeason20242025!$AA$3:$AA$1315,DataRegularSeason20242025!$B$3:$B$1315, "&lt;=" &amp; $A190, DataRegularSeason20242025!$D$3:$D$1315, G$1)+SUMIFS(DataRegularSeason20242025!$AB$3:$AB$1315,DataRegularSeason20242025!$B$3:$B$1315, "&lt;=" &amp; $A190, DataRegularSeason20242025!$E$3:$E$1315, G$1)</f>
        <v>35</v>
      </c>
      <c r="H190" s="2">
        <f>SUMIFS(DataRegularSeason20242025!$AA$3:$AA$1315,DataRegularSeason20242025!$B$3:$B$1315, "&lt;=" &amp; $A190, DataRegularSeason20242025!$D$3:$D$1315, H$1)+SUMIFS(DataRegularSeason20242025!$AB$3:$AB$1315,DataRegularSeason20242025!$B$3:$B$1315, "&lt;=" &amp; $A190, DataRegularSeason20242025!$E$3:$E$1315, H$1)</f>
        <v>22</v>
      </c>
      <c r="I190" s="2">
        <f>SUMIFS(DataRegularSeason20242025!$AA$3:$AA$1315,DataRegularSeason20242025!$B$3:$B$1315, "&lt;=" &amp; $A190, DataRegularSeason20242025!$D$3:$D$1315, I$1)+SUMIFS(DataRegularSeason20242025!$AB$3:$AB$1315,DataRegularSeason20242025!$B$3:$B$1315, "&lt;=" &amp; $A190, DataRegularSeason20242025!$E$3:$E$1315, I$1)</f>
        <v>36</v>
      </c>
      <c r="J190" s="2">
        <f>SUMIFS(DataRegularSeason20242025!$AA$3:$AA$1315,DataRegularSeason20242025!$B$3:$B$1315, "&lt;=" &amp; $A190, DataRegularSeason20242025!$D$3:$D$1315, J$1)+SUMIFS(DataRegularSeason20242025!$AB$3:$AB$1315,DataRegularSeason20242025!$B$3:$B$1315, "&lt;=" &amp; $A190, DataRegularSeason20242025!$E$3:$E$1315, J$1)</f>
        <v>38</v>
      </c>
      <c r="K190" s="2">
        <f>SUMIFS(DataRegularSeason20242025!$AA$3:$AA$1315,DataRegularSeason20242025!$B$3:$B$1315, "&lt;=" &amp; $A190, DataRegularSeason20242025!$D$3:$D$1315, K$1)+SUMIFS(DataRegularSeason20242025!$AB$3:$AB$1315,DataRegularSeason20242025!$B$3:$B$1315, "&lt;=" &amp; $A190, DataRegularSeason20242025!$E$3:$E$1315, K$1)</f>
        <v>28</v>
      </c>
      <c r="L190" s="2">
        <f>SUMIFS(DataRegularSeason20242025!$AA$3:$AA$1315,DataRegularSeason20242025!$B$3:$B$1315, "&lt;=" &amp; $A190, DataRegularSeason20242025!$D$3:$D$1315, L$1)+SUMIFS(DataRegularSeason20242025!$AB$3:$AB$1315,DataRegularSeason20242025!$B$3:$B$1315, "&lt;=" &amp; $A190, DataRegularSeason20242025!$E$3:$E$1315, L$1)</f>
        <v>38</v>
      </c>
      <c r="M190" s="2">
        <f>SUMIFS(DataRegularSeason20242025!$AA$3:$AA$1315,DataRegularSeason20242025!$B$3:$B$1315, "&lt;=" &amp; $A190, DataRegularSeason20242025!$D$3:$D$1315, M$1)+SUMIFS(DataRegularSeason20242025!$AB$3:$AB$1315,DataRegularSeason20242025!$B$3:$B$1315, "&lt;=" &amp; $A190, DataRegularSeason20242025!$E$3:$E$1315, M$1)</f>
        <v>40</v>
      </c>
      <c r="N190" s="2">
        <f>SUMIFS(DataRegularSeason20242025!$AA$3:$AA$1315,DataRegularSeason20242025!$B$3:$B$1315, "&lt;=" &amp; $A190, DataRegularSeason20242025!$D$3:$D$1315, N$1)+SUMIFS(DataRegularSeason20242025!$AB$3:$AB$1315,DataRegularSeason20242025!$B$3:$B$1315, "&lt;=" &amp; $A190, DataRegularSeason20242025!$E$3:$E$1315, N$1)</f>
        <v>40</v>
      </c>
      <c r="O190" s="2">
        <f>SUMIFS(DataRegularSeason20242025!$AA$3:$AA$1315,DataRegularSeason20242025!$B$3:$B$1315, "&lt;=" &amp; $A190, DataRegularSeason20242025!$D$3:$D$1315, O$1)+SUMIFS(DataRegularSeason20242025!$AB$3:$AB$1315,DataRegularSeason20242025!$B$3:$B$1315, "&lt;=" &amp; $A190, DataRegularSeason20242025!$E$3:$E$1315, O$1)</f>
        <v>44</v>
      </c>
      <c r="P190" s="2">
        <f>SUMIFS(DataRegularSeason20242025!$AA$3:$AA$1315,DataRegularSeason20242025!$B$3:$B$1315, "&lt;=" &amp; $A190, DataRegularSeason20242025!$D$3:$D$1315, P$1)+SUMIFS(DataRegularSeason20242025!$AB$3:$AB$1315,DataRegularSeason20242025!$B$3:$B$1315, "&lt;=" &amp; $A190, DataRegularSeason20242025!$E$3:$E$1315, P$1)</f>
        <v>27</v>
      </c>
      <c r="Q190" s="2">
        <f>SUMIFS(DataRegularSeason20242025!$AA$3:$AA$1315,DataRegularSeason20242025!$B$3:$B$1315, "&lt;=" &amp; $A190, DataRegularSeason20242025!$D$3:$D$1315, Q$1)+SUMIFS(DataRegularSeason20242025!$AB$3:$AB$1315,DataRegularSeason20242025!$B$3:$B$1315, "&lt;=" &amp; $A190, DataRegularSeason20242025!$E$3:$E$1315, Q$1)</f>
        <v>45</v>
      </c>
      <c r="R190" s="2">
        <f>SUMIFS(DataRegularSeason20242025!$AA$3:$AA$1315,DataRegularSeason20242025!$B$3:$B$1315, "&lt;=" &amp; $A190, DataRegularSeason20242025!$D$3:$D$1315, R$1)+SUMIFS(DataRegularSeason20242025!$AB$3:$AB$1315,DataRegularSeason20242025!$B$3:$B$1315, "&lt;=" &amp; $A190, DataRegularSeason20242025!$E$3:$E$1315, R$1)</f>
        <v>22</v>
      </c>
      <c r="S190" s="2">
        <f>SUMIFS(DataRegularSeason20242025!$AA$3:$AA$1315,DataRegularSeason20242025!$B$3:$B$1315, "&lt;=" &amp; $A190, DataRegularSeason20242025!$D$3:$D$1315, S$1)+SUMIFS(DataRegularSeason20242025!$AB$3:$AB$1315,DataRegularSeason20242025!$B$3:$B$1315, "&lt;=" &amp; $A190, DataRegularSeason20242025!$E$3:$E$1315, S$1)</f>
        <v>31</v>
      </c>
      <c r="T190" s="2">
        <f>SUMIFS(DataRegularSeason20242025!$AA$3:$AA$1315,DataRegularSeason20242025!$B$3:$B$1315, "&lt;=" &amp; $A190, DataRegularSeason20242025!$D$3:$D$1315, T$1)+SUMIFS(DataRegularSeason20242025!$AB$3:$AB$1315,DataRegularSeason20242025!$B$3:$B$1315, "&lt;=" &amp; $A190, DataRegularSeason20242025!$E$3:$E$1315, T$1)</f>
        <v>31</v>
      </c>
      <c r="U190" s="2">
        <f>SUMIFS(DataRegularSeason20242025!$AA$3:$AA$1315,DataRegularSeason20242025!$B$3:$B$1315, "&lt;=" &amp; $A190, DataRegularSeason20242025!$D$3:$D$1315, U$1)+SUMIFS(DataRegularSeason20242025!$AB$3:$AB$1315,DataRegularSeason20242025!$B$3:$B$1315, "&lt;=" &amp; $A190, DataRegularSeason20242025!$E$3:$E$1315, U$1)</f>
        <v>34</v>
      </c>
      <c r="V190" s="2">
        <f>SUMIFS(DataRegularSeason20242025!$AA$3:$AA$1315,DataRegularSeason20242025!$B$3:$B$1315, "&lt;=" &amp; $A190, DataRegularSeason20242025!$D$3:$D$1315, V$1)+SUMIFS(DataRegularSeason20242025!$AB$3:$AB$1315,DataRegularSeason20242025!$B$3:$B$1315, "&lt;=" &amp; $A190, DataRegularSeason20242025!$E$3:$E$1315, V$1)</f>
        <v>32</v>
      </c>
      <c r="W190" s="2">
        <f>SUMIFS(DataRegularSeason20242025!$AA$3:$AA$1315,DataRegularSeason20242025!$B$3:$B$1315, "&lt;=" &amp; $A190, DataRegularSeason20242025!$D$3:$D$1315, W$1)+SUMIFS(DataRegularSeason20242025!$AB$3:$AB$1315,DataRegularSeason20242025!$B$3:$B$1315, "&lt;=" &amp; $A190, DataRegularSeason20242025!$E$3:$E$1315, W$1)</f>
        <v>33</v>
      </c>
      <c r="X190" s="2">
        <f>SUMIFS(DataRegularSeason20242025!$AA$3:$AA$1315,DataRegularSeason20242025!$B$3:$B$1315, "&lt;=" &amp; $A190, DataRegularSeason20242025!$D$3:$D$1315, X$1)+SUMIFS(DataRegularSeason20242025!$AB$3:$AB$1315,DataRegularSeason20242025!$B$3:$B$1315, "&lt;=" &amp; $A190, DataRegularSeason20242025!$E$3:$E$1315, X$1)</f>
        <v>32</v>
      </c>
      <c r="Y190" s="2">
        <f>SUMIFS(DataRegularSeason20242025!$AA$3:$AA$1315,DataRegularSeason20242025!$B$3:$B$1315, "&lt;=" &amp; $A190, DataRegularSeason20242025!$D$3:$D$1315, Y$1)+SUMIFS(DataRegularSeason20242025!$AB$3:$AB$1315,DataRegularSeason20242025!$B$3:$B$1315, "&lt;=" &amp; $A190, DataRegularSeason20242025!$E$3:$E$1315, Y$1)</f>
        <v>27</v>
      </c>
      <c r="Z190" s="2">
        <f>SUMIFS(DataRegularSeason20242025!$AA$3:$AA$1315,DataRegularSeason20242025!$B$3:$B$1315, "&lt;=" &amp; $A190, DataRegularSeason20242025!$D$3:$D$1315, Z$1)+SUMIFS(DataRegularSeason20242025!$AB$3:$AB$1315,DataRegularSeason20242025!$B$3:$B$1315, "&lt;=" &amp; $A190, DataRegularSeason20242025!$E$3:$E$1315, Z$1)</f>
        <v>33</v>
      </c>
      <c r="AA190" s="2">
        <f>SUMIFS(DataRegularSeason20242025!$AA$3:$AA$1315,DataRegularSeason20242025!$B$3:$B$1315, "&lt;=" &amp; $A190, DataRegularSeason20242025!$D$3:$D$1315, AA$1)+SUMIFS(DataRegularSeason20242025!$AB$3:$AB$1315,DataRegularSeason20242025!$B$3:$B$1315, "&lt;=" &amp; $A190, DataRegularSeason20242025!$E$3:$E$1315, AA$1)</f>
        <v>36</v>
      </c>
      <c r="AB190" s="2">
        <f>SUMIFS(DataRegularSeason20242025!$AA$3:$AA$1315,DataRegularSeason20242025!$B$3:$B$1315, "&lt;=" &amp; $A190, DataRegularSeason20242025!$D$3:$D$1315, AB$1)+SUMIFS(DataRegularSeason20242025!$AB$3:$AB$1315,DataRegularSeason20242025!$B$3:$B$1315, "&lt;=" &amp; $A190, DataRegularSeason20242025!$E$3:$E$1315, AB$1)</f>
        <v>40</v>
      </c>
      <c r="AC190" s="2">
        <f>SUMIFS(DataRegularSeason20242025!$AA$3:$AA$1315,DataRegularSeason20242025!$B$3:$B$1315, "&lt;=" &amp; $A190, DataRegularSeason20242025!$D$3:$D$1315, AC$1)+SUMIFS(DataRegularSeason20242025!$AB$3:$AB$1315,DataRegularSeason20242025!$B$3:$B$1315, "&lt;=" &amp; $A190, DataRegularSeason20242025!$E$3:$E$1315, AC$1)</f>
        <v>33</v>
      </c>
      <c r="AD190" s="2">
        <f>SUMIFS(DataRegularSeason20242025!$AA$3:$AA$1315,DataRegularSeason20242025!$B$3:$B$1315, "&lt;=" &amp; $A190, DataRegularSeason20242025!$D$3:$D$1315, AD$1)+SUMIFS(DataRegularSeason20242025!$AB$3:$AB$1315,DataRegularSeason20242025!$B$3:$B$1315, "&lt;=" &amp; $A190, DataRegularSeason20242025!$E$3:$E$1315, AD$1)</f>
        <v>37</v>
      </c>
      <c r="AE190" s="2">
        <f>SUMIFS(DataRegularSeason20242025!$AA$3:$AA$1315,DataRegularSeason20242025!$B$3:$B$1315, "&lt;=" &amp; $A190, DataRegularSeason20242025!$D$3:$D$1315, AE$1)+SUMIFS(DataRegularSeason20242025!$AB$3:$AB$1315,DataRegularSeason20242025!$B$3:$B$1315, "&lt;=" &amp; $A190, DataRegularSeason20242025!$E$3:$E$1315, AE$1)</f>
        <v>43</v>
      </c>
      <c r="AF190" s="2">
        <f>SUMIFS(DataRegularSeason20242025!$AA$3:$AA$1315,DataRegularSeason20242025!$B$3:$B$1315, "&lt;=" &amp; $A190, DataRegularSeason20242025!$D$3:$D$1315, AF$1)+SUMIFS(DataRegularSeason20242025!$AB$3:$AB$1315,DataRegularSeason20242025!$B$3:$B$1315, "&lt;=" &amp; $A190, DataRegularSeason20242025!$E$3:$E$1315, AF$1)</f>
        <v>45</v>
      </c>
      <c r="AG190" s="2">
        <f>SUMIFS(DataRegularSeason20242025!$AA$3:$AA$1315,DataRegularSeason20242025!$B$3:$B$1315, "&lt;=" &amp; $A190, DataRegularSeason20242025!$D$3:$D$1315, AG$1)+SUMIFS(DataRegularSeason20242025!$AB$3:$AB$1315,DataRegularSeason20242025!$B$3:$B$1315, "&lt;=" &amp; $A190, DataRegularSeason20242025!$E$3:$E$1315, AG$1)</f>
        <v>44</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26</v>
      </c>
      <c r="C191" s="2">
        <f>SUMIFS(DataRegularSeason20242025!$AA$3:$AA$1315,DataRegularSeason20242025!$B$3:$B$1315, "&lt;=" &amp; $A191, DataRegularSeason20242025!$D$3:$D$1315, C$1)+SUMIFS(DataRegularSeason20242025!$AB$3:$AB$1315,DataRegularSeason20242025!$B$3:$B$1315, "&lt;=" &amp; $A191, DataRegularSeason20242025!$E$3:$E$1315, C$1)</f>
        <v>35</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41</v>
      </c>
      <c r="F191" s="2">
        <f>SUMIFS(DataRegularSeason20242025!$AA$3:$AA$1315,DataRegularSeason20242025!$B$3:$B$1315, "&lt;=" &amp; $A191, DataRegularSeason20242025!$D$3:$D$1315, F$1)+SUMIFS(DataRegularSeason20242025!$AB$3:$AB$1315,DataRegularSeason20242025!$B$3:$B$1315, "&lt;=" &amp; $A191, DataRegularSeason20242025!$E$3:$E$1315, F$1)</f>
        <v>29</v>
      </c>
      <c r="G191" s="2">
        <f>SUMIFS(DataRegularSeason20242025!$AA$3:$AA$1315,DataRegularSeason20242025!$B$3:$B$1315, "&lt;=" &amp; $A191, DataRegularSeason20242025!$D$3:$D$1315, G$1)+SUMIFS(DataRegularSeason20242025!$AB$3:$AB$1315,DataRegularSeason20242025!$B$3:$B$1315, "&lt;=" &amp; $A191, DataRegularSeason20242025!$E$3:$E$1315, G$1)</f>
        <v>35</v>
      </c>
      <c r="H191" s="2">
        <f>SUMIFS(DataRegularSeason20242025!$AA$3:$AA$1315,DataRegularSeason20242025!$B$3:$B$1315, "&lt;=" &amp; $A191, DataRegularSeason20242025!$D$3:$D$1315, H$1)+SUMIFS(DataRegularSeason20242025!$AB$3:$AB$1315,DataRegularSeason20242025!$B$3:$B$1315, "&lt;=" &amp; $A191, DataRegularSeason20242025!$E$3:$E$1315, H$1)</f>
        <v>22</v>
      </c>
      <c r="I191" s="2">
        <f>SUMIFS(DataRegularSeason20242025!$AA$3:$AA$1315,DataRegularSeason20242025!$B$3:$B$1315, "&lt;=" &amp; $A191, DataRegularSeason20242025!$D$3:$D$1315, I$1)+SUMIFS(DataRegularSeason20242025!$AB$3:$AB$1315,DataRegularSeason20242025!$B$3:$B$1315, "&lt;=" &amp; $A191, DataRegularSeason20242025!$E$3:$E$1315, I$1)</f>
        <v>36</v>
      </c>
      <c r="J191" s="2">
        <f>SUMIFS(DataRegularSeason20242025!$AA$3:$AA$1315,DataRegularSeason20242025!$B$3:$B$1315, "&lt;=" &amp; $A191, DataRegularSeason20242025!$D$3:$D$1315, J$1)+SUMIFS(DataRegularSeason20242025!$AB$3:$AB$1315,DataRegularSeason20242025!$B$3:$B$1315, "&lt;=" &amp; $A191, DataRegularSeason20242025!$E$3:$E$1315, J$1)</f>
        <v>38</v>
      </c>
      <c r="K191" s="2">
        <f>SUMIFS(DataRegularSeason20242025!$AA$3:$AA$1315,DataRegularSeason20242025!$B$3:$B$1315, "&lt;=" &amp; $A191, DataRegularSeason20242025!$D$3:$D$1315, K$1)+SUMIFS(DataRegularSeason20242025!$AB$3:$AB$1315,DataRegularSeason20242025!$B$3:$B$1315, "&lt;=" &amp; $A191, DataRegularSeason20242025!$E$3:$E$1315, K$1)</f>
        <v>28</v>
      </c>
      <c r="L191" s="2">
        <f>SUMIFS(DataRegularSeason20242025!$AA$3:$AA$1315,DataRegularSeason20242025!$B$3:$B$1315, "&lt;=" &amp; $A191, DataRegularSeason20242025!$D$3:$D$1315, L$1)+SUMIFS(DataRegularSeason20242025!$AB$3:$AB$1315,DataRegularSeason20242025!$B$3:$B$1315, "&lt;=" &amp; $A191, DataRegularSeason20242025!$E$3:$E$1315, L$1)</f>
        <v>38</v>
      </c>
      <c r="M191" s="2">
        <f>SUMIFS(DataRegularSeason20242025!$AA$3:$AA$1315,DataRegularSeason20242025!$B$3:$B$1315, "&lt;=" &amp; $A191, DataRegularSeason20242025!$D$3:$D$1315, M$1)+SUMIFS(DataRegularSeason20242025!$AB$3:$AB$1315,DataRegularSeason20242025!$B$3:$B$1315, "&lt;=" &amp; $A191, DataRegularSeason20242025!$E$3:$E$1315, M$1)</f>
        <v>40</v>
      </c>
      <c r="N191" s="2">
        <f>SUMIFS(DataRegularSeason20242025!$AA$3:$AA$1315,DataRegularSeason20242025!$B$3:$B$1315, "&lt;=" &amp; $A191, DataRegularSeason20242025!$D$3:$D$1315, N$1)+SUMIFS(DataRegularSeason20242025!$AB$3:$AB$1315,DataRegularSeason20242025!$B$3:$B$1315, "&lt;=" &amp; $A191, DataRegularSeason20242025!$E$3:$E$1315, N$1)</f>
        <v>40</v>
      </c>
      <c r="O191" s="2">
        <f>SUMIFS(DataRegularSeason20242025!$AA$3:$AA$1315,DataRegularSeason20242025!$B$3:$B$1315, "&lt;=" &amp; $A191, DataRegularSeason20242025!$D$3:$D$1315, O$1)+SUMIFS(DataRegularSeason20242025!$AB$3:$AB$1315,DataRegularSeason20242025!$B$3:$B$1315, "&lt;=" &amp; $A191, DataRegularSeason20242025!$E$3:$E$1315, O$1)</f>
        <v>44</v>
      </c>
      <c r="P191" s="2">
        <f>SUMIFS(DataRegularSeason20242025!$AA$3:$AA$1315,DataRegularSeason20242025!$B$3:$B$1315, "&lt;=" &amp; $A191, DataRegularSeason20242025!$D$3:$D$1315, P$1)+SUMIFS(DataRegularSeason20242025!$AB$3:$AB$1315,DataRegularSeason20242025!$B$3:$B$1315, "&lt;=" &amp; $A191, DataRegularSeason20242025!$E$3:$E$1315, P$1)</f>
        <v>27</v>
      </c>
      <c r="Q191" s="2">
        <f>SUMIFS(DataRegularSeason20242025!$AA$3:$AA$1315,DataRegularSeason20242025!$B$3:$B$1315, "&lt;=" &amp; $A191, DataRegularSeason20242025!$D$3:$D$1315, Q$1)+SUMIFS(DataRegularSeason20242025!$AB$3:$AB$1315,DataRegularSeason20242025!$B$3:$B$1315, "&lt;=" &amp; $A191, DataRegularSeason20242025!$E$3:$E$1315, Q$1)</f>
        <v>45</v>
      </c>
      <c r="R191" s="2">
        <f>SUMIFS(DataRegularSeason20242025!$AA$3:$AA$1315,DataRegularSeason20242025!$B$3:$B$1315, "&lt;=" &amp; $A191, DataRegularSeason20242025!$D$3:$D$1315, R$1)+SUMIFS(DataRegularSeason20242025!$AB$3:$AB$1315,DataRegularSeason20242025!$B$3:$B$1315, "&lt;=" &amp; $A191, DataRegularSeason20242025!$E$3:$E$1315, R$1)</f>
        <v>22</v>
      </c>
      <c r="S191" s="2">
        <f>SUMIFS(DataRegularSeason20242025!$AA$3:$AA$1315,DataRegularSeason20242025!$B$3:$B$1315, "&lt;=" &amp; $A191, DataRegularSeason20242025!$D$3:$D$1315, S$1)+SUMIFS(DataRegularSeason20242025!$AB$3:$AB$1315,DataRegularSeason20242025!$B$3:$B$1315, "&lt;=" &amp; $A191, DataRegularSeason20242025!$E$3:$E$1315, S$1)</f>
        <v>31</v>
      </c>
      <c r="T191" s="2">
        <f>SUMIFS(DataRegularSeason20242025!$AA$3:$AA$1315,DataRegularSeason20242025!$B$3:$B$1315, "&lt;=" &amp; $A191, DataRegularSeason20242025!$D$3:$D$1315, T$1)+SUMIFS(DataRegularSeason20242025!$AB$3:$AB$1315,DataRegularSeason20242025!$B$3:$B$1315, "&lt;=" &amp; $A191, DataRegularSeason20242025!$E$3:$E$1315, T$1)</f>
        <v>31</v>
      </c>
      <c r="U191" s="2">
        <f>SUMIFS(DataRegularSeason20242025!$AA$3:$AA$1315,DataRegularSeason20242025!$B$3:$B$1315, "&lt;=" &amp; $A191, DataRegularSeason20242025!$D$3:$D$1315, U$1)+SUMIFS(DataRegularSeason20242025!$AB$3:$AB$1315,DataRegularSeason20242025!$B$3:$B$1315, "&lt;=" &amp; $A191, DataRegularSeason20242025!$E$3:$E$1315, U$1)</f>
        <v>34</v>
      </c>
      <c r="V191" s="2">
        <f>SUMIFS(DataRegularSeason20242025!$AA$3:$AA$1315,DataRegularSeason20242025!$B$3:$B$1315, "&lt;=" &amp; $A191, DataRegularSeason20242025!$D$3:$D$1315, V$1)+SUMIFS(DataRegularSeason20242025!$AB$3:$AB$1315,DataRegularSeason20242025!$B$3:$B$1315, "&lt;=" &amp; $A191, DataRegularSeason20242025!$E$3:$E$1315, V$1)</f>
        <v>32</v>
      </c>
      <c r="W191" s="2">
        <f>SUMIFS(DataRegularSeason20242025!$AA$3:$AA$1315,DataRegularSeason20242025!$B$3:$B$1315, "&lt;=" &amp; $A191, DataRegularSeason20242025!$D$3:$D$1315, W$1)+SUMIFS(DataRegularSeason20242025!$AB$3:$AB$1315,DataRegularSeason20242025!$B$3:$B$1315, "&lt;=" &amp; $A191, DataRegularSeason20242025!$E$3:$E$1315, W$1)</f>
        <v>33</v>
      </c>
      <c r="X191" s="2">
        <f>SUMIFS(DataRegularSeason20242025!$AA$3:$AA$1315,DataRegularSeason20242025!$B$3:$B$1315, "&lt;=" &amp; $A191, DataRegularSeason20242025!$D$3:$D$1315, X$1)+SUMIFS(DataRegularSeason20242025!$AB$3:$AB$1315,DataRegularSeason20242025!$B$3:$B$1315, "&lt;=" &amp; $A191, DataRegularSeason20242025!$E$3:$E$1315, X$1)</f>
        <v>32</v>
      </c>
      <c r="Y191" s="2">
        <f>SUMIFS(DataRegularSeason20242025!$AA$3:$AA$1315,DataRegularSeason20242025!$B$3:$B$1315, "&lt;=" &amp; $A191, DataRegularSeason20242025!$D$3:$D$1315, Y$1)+SUMIFS(DataRegularSeason20242025!$AB$3:$AB$1315,DataRegularSeason20242025!$B$3:$B$1315, "&lt;=" &amp; $A191, DataRegularSeason20242025!$E$3:$E$1315, Y$1)</f>
        <v>27</v>
      </c>
      <c r="Z191" s="2">
        <f>SUMIFS(DataRegularSeason20242025!$AA$3:$AA$1315,DataRegularSeason20242025!$B$3:$B$1315, "&lt;=" &amp; $A191, DataRegularSeason20242025!$D$3:$D$1315, Z$1)+SUMIFS(DataRegularSeason20242025!$AB$3:$AB$1315,DataRegularSeason20242025!$B$3:$B$1315, "&lt;=" &amp; $A191, DataRegularSeason20242025!$E$3:$E$1315, Z$1)</f>
        <v>33</v>
      </c>
      <c r="AA191" s="2">
        <f>SUMIFS(DataRegularSeason20242025!$AA$3:$AA$1315,DataRegularSeason20242025!$B$3:$B$1315, "&lt;=" &amp; $A191, DataRegularSeason20242025!$D$3:$D$1315, AA$1)+SUMIFS(DataRegularSeason20242025!$AB$3:$AB$1315,DataRegularSeason20242025!$B$3:$B$1315, "&lt;=" &amp; $A191, DataRegularSeason20242025!$E$3:$E$1315, AA$1)</f>
        <v>36</v>
      </c>
      <c r="AB191" s="2">
        <f>SUMIFS(DataRegularSeason20242025!$AA$3:$AA$1315,DataRegularSeason20242025!$B$3:$B$1315, "&lt;=" &amp; $A191, DataRegularSeason20242025!$D$3:$D$1315, AB$1)+SUMIFS(DataRegularSeason20242025!$AB$3:$AB$1315,DataRegularSeason20242025!$B$3:$B$1315, "&lt;=" &amp; $A191, DataRegularSeason20242025!$E$3:$E$1315, AB$1)</f>
        <v>40</v>
      </c>
      <c r="AC191" s="2">
        <f>SUMIFS(DataRegularSeason20242025!$AA$3:$AA$1315,DataRegularSeason20242025!$B$3:$B$1315, "&lt;=" &amp; $A191, DataRegularSeason20242025!$D$3:$D$1315, AC$1)+SUMIFS(DataRegularSeason20242025!$AB$3:$AB$1315,DataRegularSeason20242025!$B$3:$B$1315, "&lt;=" &amp; $A191, DataRegularSeason20242025!$E$3:$E$1315, AC$1)</f>
        <v>33</v>
      </c>
      <c r="AD191" s="2">
        <f>SUMIFS(DataRegularSeason20242025!$AA$3:$AA$1315,DataRegularSeason20242025!$B$3:$B$1315, "&lt;=" &amp; $A191, DataRegularSeason20242025!$D$3:$D$1315, AD$1)+SUMIFS(DataRegularSeason20242025!$AB$3:$AB$1315,DataRegularSeason20242025!$B$3:$B$1315, "&lt;=" &amp; $A191, DataRegularSeason20242025!$E$3:$E$1315, AD$1)</f>
        <v>37</v>
      </c>
      <c r="AE191" s="2">
        <f>SUMIFS(DataRegularSeason20242025!$AA$3:$AA$1315,DataRegularSeason20242025!$B$3:$B$1315, "&lt;=" &amp; $A191, DataRegularSeason20242025!$D$3:$D$1315, AE$1)+SUMIFS(DataRegularSeason20242025!$AB$3:$AB$1315,DataRegularSeason20242025!$B$3:$B$1315, "&lt;=" &amp; $A191, DataRegularSeason20242025!$E$3:$E$1315, AE$1)</f>
        <v>43</v>
      </c>
      <c r="AF191" s="2">
        <f>SUMIFS(DataRegularSeason20242025!$AA$3:$AA$1315,DataRegularSeason20242025!$B$3:$B$1315, "&lt;=" &amp; $A191, DataRegularSeason20242025!$D$3:$D$1315, AF$1)+SUMIFS(DataRegularSeason20242025!$AB$3:$AB$1315,DataRegularSeason20242025!$B$3:$B$1315, "&lt;=" &amp; $A191, DataRegularSeason20242025!$E$3:$E$1315, AF$1)</f>
        <v>45</v>
      </c>
      <c r="AG191" s="2">
        <f>SUMIFS(DataRegularSeason20242025!$AA$3:$AA$1315,DataRegularSeason20242025!$B$3:$B$1315, "&lt;=" &amp; $A191, DataRegularSeason20242025!$D$3:$D$1315, AG$1)+SUMIFS(DataRegularSeason20242025!$AB$3:$AB$1315,DataRegularSeason20242025!$B$3:$B$1315, "&lt;=" &amp; $A191, DataRegularSeason20242025!$E$3:$E$1315, AG$1)</f>
        <v>44</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26</v>
      </c>
      <c r="C192" s="2">
        <f>SUMIFS(DataRegularSeason20242025!$AA$3:$AA$1315,DataRegularSeason20242025!$B$3:$B$1315, "&lt;=" &amp; $A192, DataRegularSeason20242025!$D$3:$D$1315, C$1)+SUMIFS(DataRegularSeason20242025!$AB$3:$AB$1315,DataRegularSeason20242025!$B$3:$B$1315, "&lt;=" &amp; $A192, DataRegularSeason20242025!$E$3:$E$1315, C$1)</f>
        <v>35</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41</v>
      </c>
      <c r="F192" s="2">
        <f>SUMIFS(DataRegularSeason20242025!$AA$3:$AA$1315,DataRegularSeason20242025!$B$3:$B$1315, "&lt;=" &amp; $A192, DataRegularSeason20242025!$D$3:$D$1315, F$1)+SUMIFS(DataRegularSeason20242025!$AB$3:$AB$1315,DataRegularSeason20242025!$B$3:$B$1315, "&lt;=" &amp; $A192, DataRegularSeason20242025!$E$3:$E$1315, F$1)</f>
        <v>29</v>
      </c>
      <c r="G192" s="2">
        <f>SUMIFS(DataRegularSeason20242025!$AA$3:$AA$1315,DataRegularSeason20242025!$B$3:$B$1315, "&lt;=" &amp; $A192, DataRegularSeason20242025!$D$3:$D$1315, G$1)+SUMIFS(DataRegularSeason20242025!$AB$3:$AB$1315,DataRegularSeason20242025!$B$3:$B$1315, "&lt;=" &amp; $A192, DataRegularSeason20242025!$E$3:$E$1315, G$1)</f>
        <v>35</v>
      </c>
      <c r="H192" s="2">
        <f>SUMIFS(DataRegularSeason20242025!$AA$3:$AA$1315,DataRegularSeason20242025!$B$3:$B$1315, "&lt;=" &amp; $A192, DataRegularSeason20242025!$D$3:$D$1315, H$1)+SUMIFS(DataRegularSeason20242025!$AB$3:$AB$1315,DataRegularSeason20242025!$B$3:$B$1315, "&lt;=" &amp; $A192, DataRegularSeason20242025!$E$3:$E$1315, H$1)</f>
        <v>22</v>
      </c>
      <c r="I192" s="2">
        <f>SUMIFS(DataRegularSeason20242025!$AA$3:$AA$1315,DataRegularSeason20242025!$B$3:$B$1315, "&lt;=" &amp; $A192, DataRegularSeason20242025!$D$3:$D$1315, I$1)+SUMIFS(DataRegularSeason20242025!$AB$3:$AB$1315,DataRegularSeason20242025!$B$3:$B$1315, "&lt;=" &amp; $A192, DataRegularSeason20242025!$E$3:$E$1315, I$1)</f>
        <v>36</v>
      </c>
      <c r="J192" s="2">
        <f>SUMIFS(DataRegularSeason20242025!$AA$3:$AA$1315,DataRegularSeason20242025!$B$3:$B$1315, "&lt;=" &amp; $A192, DataRegularSeason20242025!$D$3:$D$1315, J$1)+SUMIFS(DataRegularSeason20242025!$AB$3:$AB$1315,DataRegularSeason20242025!$B$3:$B$1315, "&lt;=" &amp; $A192, DataRegularSeason20242025!$E$3:$E$1315, J$1)</f>
        <v>38</v>
      </c>
      <c r="K192" s="2">
        <f>SUMIFS(DataRegularSeason20242025!$AA$3:$AA$1315,DataRegularSeason20242025!$B$3:$B$1315, "&lt;=" &amp; $A192, DataRegularSeason20242025!$D$3:$D$1315, K$1)+SUMIFS(DataRegularSeason20242025!$AB$3:$AB$1315,DataRegularSeason20242025!$B$3:$B$1315, "&lt;=" &amp; $A192, DataRegularSeason20242025!$E$3:$E$1315, K$1)</f>
        <v>28</v>
      </c>
      <c r="L192" s="2">
        <f>SUMIFS(DataRegularSeason20242025!$AA$3:$AA$1315,DataRegularSeason20242025!$B$3:$B$1315, "&lt;=" &amp; $A192, DataRegularSeason20242025!$D$3:$D$1315, L$1)+SUMIFS(DataRegularSeason20242025!$AB$3:$AB$1315,DataRegularSeason20242025!$B$3:$B$1315, "&lt;=" &amp; $A192, DataRegularSeason20242025!$E$3:$E$1315, L$1)</f>
        <v>38</v>
      </c>
      <c r="M192" s="2">
        <f>SUMIFS(DataRegularSeason20242025!$AA$3:$AA$1315,DataRegularSeason20242025!$B$3:$B$1315, "&lt;=" &amp; $A192, DataRegularSeason20242025!$D$3:$D$1315, M$1)+SUMIFS(DataRegularSeason20242025!$AB$3:$AB$1315,DataRegularSeason20242025!$B$3:$B$1315, "&lt;=" &amp; $A192, DataRegularSeason20242025!$E$3:$E$1315, M$1)</f>
        <v>40</v>
      </c>
      <c r="N192" s="2">
        <f>SUMIFS(DataRegularSeason20242025!$AA$3:$AA$1315,DataRegularSeason20242025!$B$3:$B$1315, "&lt;=" &amp; $A192, DataRegularSeason20242025!$D$3:$D$1315, N$1)+SUMIFS(DataRegularSeason20242025!$AB$3:$AB$1315,DataRegularSeason20242025!$B$3:$B$1315, "&lt;=" &amp; $A192, DataRegularSeason20242025!$E$3:$E$1315, N$1)</f>
        <v>40</v>
      </c>
      <c r="O192" s="2">
        <f>SUMIFS(DataRegularSeason20242025!$AA$3:$AA$1315,DataRegularSeason20242025!$B$3:$B$1315, "&lt;=" &amp; $A192, DataRegularSeason20242025!$D$3:$D$1315, O$1)+SUMIFS(DataRegularSeason20242025!$AB$3:$AB$1315,DataRegularSeason20242025!$B$3:$B$1315, "&lt;=" &amp; $A192, DataRegularSeason20242025!$E$3:$E$1315, O$1)</f>
        <v>44</v>
      </c>
      <c r="P192" s="2">
        <f>SUMIFS(DataRegularSeason20242025!$AA$3:$AA$1315,DataRegularSeason20242025!$B$3:$B$1315, "&lt;=" &amp; $A192, DataRegularSeason20242025!$D$3:$D$1315, P$1)+SUMIFS(DataRegularSeason20242025!$AB$3:$AB$1315,DataRegularSeason20242025!$B$3:$B$1315, "&lt;=" &amp; $A192, DataRegularSeason20242025!$E$3:$E$1315, P$1)</f>
        <v>27</v>
      </c>
      <c r="Q192" s="2">
        <f>SUMIFS(DataRegularSeason20242025!$AA$3:$AA$1315,DataRegularSeason20242025!$B$3:$B$1315, "&lt;=" &amp; $A192, DataRegularSeason20242025!$D$3:$D$1315, Q$1)+SUMIFS(DataRegularSeason20242025!$AB$3:$AB$1315,DataRegularSeason20242025!$B$3:$B$1315, "&lt;=" &amp; $A192, DataRegularSeason20242025!$E$3:$E$1315, Q$1)</f>
        <v>45</v>
      </c>
      <c r="R192" s="2">
        <f>SUMIFS(DataRegularSeason20242025!$AA$3:$AA$1315,DataRegularSeason20242025!$B$3:$B$1315, "&lt;=" &amp; $A192, DataRegularSeason20242025!$D$3:$D$1315, R$1)+SUMIFS(DataRegularSeason20242025!$AB$3:$AB$1315,DataRegularSeason20242025!$B$3:$B$1315, "&lt;=" &amp; $A192, DataRegularSeason20242025!$E$3:$E$1315, R$1)</f>
        <v>22</v>
      </c>
      <c r="S192" s="2">
        <f>SUMIFS(DataRegularSeason20242025!$AA$3:$AA$1315,DataRegularSeason20242025!$B$3:$B$1315, "&lt;=" &amp; $A192, DataRegularSeason20242025!$D$3:$D$1315, S$1)+SUMIFS(DataRegularSeason20242025!$AB$3:$AB$1315,DataRegularSeason20242025!$B$3:$B$1315, "&lt;=" &amp; $A192, DataRegularSeason20242025!$E$3:$E$1315, S$1)</f>
        <v>31</v>
      </c>
      <c r="T192" s="2">
        <f>SUMIFS(DataRegularSeason20242025!$AA$3:$AA$1315,DataRegularSeason20242025!$B$3:$B$1315, "&lt;=" &amp; $A192, DataRegularSeason20242025!$D$3:$D$1315, T$1)+SUMIFS(DataRegularSeason20242025!$AB$3:$AB$1315,DataRegularSeason20242025!$B$3:$B$1315, "&lt;=" &amp; $A192, DataRegularSeason20242025!$E$3:$E$1315, T$1)</f>
        <v>31</v>
      </c>
      <c r="U192" s="2">
        <f>SUMIFS(DataRegularSeason20242025!$AA$3:$AA$1315,DataRegularSeason20242025!$B$3:$B$1315, "&lt;=" &amp; $A192, DataRegularSeason20242025!$D$3:$D$1315, U$1)+SUMIFS(DataRegularSeason20242025!$AB$3:$AB$1315,DataRegularSeason20242025!$B$3:$B$1315, "&lt;=" &amp; $A192, DataRegularSeason20242025!$E$3:$E$1315, U$1)</f>
        <v>34</v>
      </c>
      <c r="V192" s="2">
        <f>SUMIFS(DataRegularSeason20242025!$AA$3:$AA$1315,DataRegularSeason20242025!$B$3:$B$1315, "&lt;=" &amp; $A192, DataRegularSeason20242025!$D$3:$D$1315, V$1)+SUMIFS(DataRegularSeason20242025!$AB$3:$AB$1315,DataRegularSeason20242025!$B$3:$B$1315, "&lt;=" &amp; $A192, DataRegularSeason20242025!$E$3:$E$1315, V$1)</f>
        <v>32</v>
      </c>
      <c r="W192" s="2">
        <f>SUMIFS(DataRegularSeason20242025!$AA$3:$AA$1315,DataRegularSeason20242025!$B$3:$B$1315, "&lt;=" &amp; $A192, DataRegularSeason20242025!$D$3:$D$1315, W$1)+SUMIFS(DataRegularSeason20242025!$AB$3:$AB$1315,DataRegularSeason20242025!$B$3:$B$1315, "&lt;=" &amp; $A192, DataRegularSeason20242025!$E$3:$E$1315, W$1)</f>
        <v>33</v>
      </c>
      <c r="X192" s="2">
        <f>SUMIFS(DataRegularSeason20242025!$AA$3:$AA$1315,DataRegularSeason20242025!$B$3:$B$1315, "&lt;=" &amp; $A192, DataRegularSeason20242025!$D$3:$D$1315, X$1)+SUMIFS(DataRegularSeason20242025!$AB$3:$AB$1315,DataRegularSeason20242025!$B$3:$B$1315, "&lt;=" &amp; $A192, DataRegularSeason20242025!$E$3:$E$1315, X$1)</f>
        <v>32</v>
      </c>
      <c r="Y192" s="2">
        <f>SUMIFS(DataRegularSeason20242025!$AA$3:$AA$1315,DataRegularSeason20242025!$B$3:$B$1315, "&lt;=" &amp; $A192, DataRegularSeason20242025!$D$3:$D$1315, Y$1)+SUMIFS(DataRegularSeason20242025!$AB$3:$AB$1315,DataRegularSeason20242025!$B$3:$B$1315, "&lt;=" &amp; $A192, DataRegularSeason20242025!$E$3:$E$1315, Y$1)</f>
        <v>27</v>
      </c>
      <c r="Z192" s="2">
        <f>SUMIFS(DataRegularSeason20242025!$AA$3:$AA$1315,DataRegularSeason20242025!$B$3:$B$1315, "&lt;=" &amp; $A192, DataRegularSeason20242025!$D$3:$D$1315, Z$1)+SUMIFS(DataRegularSeason20242025!$AB$3:$AB$1315,DataRegularSeason20242025!$B$3:$B$1315, "&lt;=" &amp; $A192, DataRegularSeason20242025!$E$3:$E$1315, Z$1)</f>
        <v>33</v>
      </c>
      <c r="AA192" s="2">
        <f>SUMIFS(DataRegularSeason20242025!$AA$3:$AA$1315,DataRegularSeason20242025!$B$3:$B$1315, "&lt;=" &amp; $A192, DataRegularSeason20242025!$D$3:$D$1315, AA$1)+SUMIFS(DataRegularSeason20242025!$AB$3:$AB$1315,DataRegularSeason20242025!$B$3:$B$1315, "&lt;=" &amp; $A192, DataRegularSeason20242025!$E$3:$E$1315, AA$1)</f>
        <v>36</v>
      </c>
      <c r="AB192" s="2">
        <f>SUMIFS(DataRegularSeason20242025!$AA$3:$AA$1315,DataRegularSeason20242025!$B$3:$B$1315, "&lt;=" &amp; $A192, DataRegularSeason20242025!$D$3:$D$1315, AB$1)+SUMIFS(DataRegularSeason20242025!$AB$3:$AB$1315,DataRegularSeason20242025!$B$3:$B$1315, "&lt;=" &amp; $A192, DataRegularSeason20242025!$E$3:$E$1315, AB$1)</f>
        <v>40</v>
      </c>
      <c r="AC192" s="2">
        <f>SUMIFS(DataRegularSeason20242025!$AA$3:$AA$1315,DataRegularSeason20242025!$B$3:$B$1315, "&lt;=" &amp; $A192, DataRegularSeason20242025!$D$3:$D$1315, AC$1)+SUMIFS(DataRegularSeason20242025!$AB$3:$AB$1315,DataRegularSeason20242025!$B$3:$B$1315, "&lt;=" &amp; $A192, DataRegularSeason20242025!$E$3:$E$1315, AC$1)</f>
        <v>33</v>
      </c>
      <c r="AD192" s="2">
        <f>SUMIFS(DataRegularSeason20242025!$AA$3:$AA$1315,DataRegularSeason20242025!$B$3:$B$1315, "&lt;=" &amp; $A192, DataRegularSeason20242025!$D$3:$D$1315, AD$1)+SUMIFS(DataRegularSeason20242025!$AB$3:$AB$1315,DataRegularSeason20242025!$B$3:$B$1315, "&lt;=" &amp; $A192, DataRegularSeason20242025!$E$3:$E$1315, AD$1)</f>
        <v>37</v>
      </c>
      <c r="AE192" s="2">
        <f>SUMIFS(DataRegularSeason20242025!$AA$3:$AA$1315,DataRegularSeason20242025!$B$3:$B$1315, "&lt;=" &amp; $A192, DataRegularSeason20242025!$D$3:$D$1315, AE$1)+SUMIFS(DataRegularSeason20242025!$AB$3:$AB$1315,DataRegularSeason20242025!$B$3:$B$1315, "&lt;=" &amp; $A192, DataRegularSeason20242025!$E$3:$E$1315, AE$1)</f>
        <v>43</v>
      </c>
      <c r="AF192" s="2">
        <f>SUMIFS(DataRegularSeason20242025!$AA$3:$AA$1315,DataRegularSeason20242025!$B$3:$B$1315, "&lt;=" &amp; $A192, DataRegularSeason20242025!$D$3:$D$1315, AF$1)+SUMIFS(DataRegularSeason20242025!$AB$3:$AB$1315,DataRegularSeason20242025!$B$3:$B$1315, "&lt;=" &amp; $A192, DataRegularSeason20242025!$E$3:$E$1315, AF$1)</f>
        <v>45</v>
      </c>
      <c r="AG192" s="2">
        <f>SUMIFS(DataRegularSeason20242025!$AA$3:$AA$1315,DataRegularSeason20242025!$B$3:$B$1315, "&lt;=" &amp; $A192, DataRegularSeason20242025!$D$3:$D$1315, AG$1)+SUMIFS(DataRegularSeason20242025!$AB$3:$AB$1315,DataRegularSeason20242025!$B$3:$B$1315, "&lt;=" &amp; $A192, DataRegularSeason20242025!$E$3:$E$1315, AG$1)</f>
        <v>44</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26</v>
      </c>
      <c r="C193" s="2">
        <f>SUMIFS(DataRegularSeason20242025!$AA$3:$AA$1315,DataRegularSeason20242025!$B$3:$B$1315, "&lt;=" &amp; $A193, DataRegularSeason20242025!$D$3:$D$1315, C$1)+SUMIFS(DataRegularSeason20242025!$AB$3:$AB$1315,DataRegularSeason20242025!$B$3:$B$1315, "&lt;=" &amp; $A193, DataRegularSeason20242025!$E$3:$E$1315, C$1)</f>
        <v>35</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41</v>
      </c>
      <c r="F193" s="2">
        <f>SUMIFS(DataRegularSeason20242025!$AA$3:$AA$1315,DataRegularSeason20242025!$B$3:$B$1315, "&lt;=" &amp; $A193, DataRegularSeason20242025!$D$3:$D$1315, F$1)+SUMIFS(DataRegularSeason20242025!$AB$3:$AB$1315,DataRegularSeason20242025!$B$3:$B$1315, "&lt;=" &amp; $A193, DataRegularSeason20242025!$E$3:$E$1315, F$1)</f>
        <v>29</v>
      </c>
      <c r="G193" s="2">
        <f>SUMIFS(DataRegularSeason20242025!$AA$3:$AA$1315,DataRegularSeason20242025!$B$3:$B$1315, "&lt;=" &amp; $A193, DataRegularSeason20242025!$D$3:$D$1315, G$1)+SUMIFS(DataRegularSeason20242025!$AB$3:$AB$1315,DataRegularSeason20242025!$B$3:$B$1315, "&lt;=" &amp; $A193, DataRegularSeason20242025!$E$3:$E$1315, G$1)</f>
        <v>35</v>
      </c>
      <c r="H193" s="2">
        <f>SUMIFS(DataRegularSeason20242025!$AA$3:$AA$1315,DataRegularSeason20242025!$B$3:$B$1315, "&lt;=" &amp; $A193, DataRegularSeason20242025!$D$3:$D$1315, H$1)+SUMIFS(DataRegularSeason20242025!$AB$3:$AB$1315,DataRegularSeason20242025!$B$3:$B$1315, "&lt;=" &amp; $A193, DataRegularSeason20242025!$E$3:$E$1315, H$1)</f>
        <v>22</v>
      </c>
      <c r="I193" s="2">
        <f>SUMIFS(DataRegularSeason20242025!$AA$3:$AA$1315,DataRegularSeason20242025!$B$3:$B$1315, "&lt;=" &amp; $A193, DataRegularSeason20242025!$D$3:$D$1315, I$1)+SUMIFS(DataRegularSeason20242025!$AB$3:$AB$1315,DataRegularSeason20242025!$B$3:$B$1315, "&lt;=" &amp; $A193, DataRegularSeason20242025!$E$3:$E$1315, I$1)</f>
        <v>36</v>
      </c>
      <c r="J193" s="2">
        <f>SUMIFS(DataRegularSeason20242025!$AA$3:$AA$1315,DataRegularSeason20242025!$B$3:$B$1315, "&lt;=" &amp; $A193, DataRegularSeason20242025!$D$3:$D$1315, J$1)+SUMIFS(DataRegularSeason20242025!$AB$3:$AB$1315,DataRegularSeason20242025!$B$3:$B$1315, "&lt;=" &amp; $A193, DataRegularSeason20242025!$E$3:$E$1315, J$1)</f>
        <v>38</v>
      </c>
      <c r="K193" s="2">
        <f>SUMIFS(DataRegularSeason20242025!$AA$3:$AA$1315,DataRegularSeason20242025!$B$3:$B$1315, "&lt;=" &amp; $A193, DataRegularSeason20242025!$D$3:$D$1315, K$1)+SUMIFS(DataRegularSeason20242025!$AB$3:$AB$1315,DataRegularSeason20242025!$B$3:$B$1315, "&lt;=" &amp; $A193, DataRegularSeason20242025!$E$3:$E$1315, K$1)</f>
        <v>28</v>
      </c>
      <c r="L193" s="2">
        <f>SUMIFS(DataRegularSeason20242025!$AA$3:$AA$1315,DataRegularSeason20242025!$B$3:$B$1315, "&lt;=" &amp; $A193, DataRegularSeason20242025!$D$3:$D$1315, L$1)+SUMIFS(DataRegularSeason20242025!$AB$3:$AB$1315,DataRegularSeason20242025!$B$3:$B$1315, "&lt;=" &amp; $A193, DataRegularSeason20242025!$E$3:$E$1315, L$1)</f>
        <v>38</v>
      </c>
      <c r="M193" s="2">
        <f>SUMIFS(DataRegularSeason20242025!$AA$3:$AA$1315,DataRegularSeason20242025!$B$3:$B$1315, "&lt;=" &amp; $A193, DataRegularSeason20242025!$D$3:$D$1315, M$1)+SUMIFS(DataRegularSeason20242025!$AB$3:$AB$1315,DataRegularSeason20242025!$B$3:$B$1315, "&lt;=" &amp; $A193, DataRegularSeason20242025!$E$3:$E$1315, M$1)</f>
        <v>40</v>
      </c>
      <c r="N193" s="2">
        <f>SUMIFS(DataRegularSeason20242025!$AA$3:$AA$1315,DataRegularSeason20242025!$B$3:$B$1315, "&lt;=" &amp; $A193, DataRegularSeason20242025!$D$3:$D$1315, N$1)+SUMIFS(DataRegularSeason20242025!$AB$3:$AB$1315,DataRegularSeason20242025!$B$3:$B$1315, "&lt;=" &amp; $A193, DataRegularSeason20242025!$E$3:$E$1315, N$1)</f>
        <v>40</v>
      </c>
      <c r="O193" s="2">
        <f>SUMIFS(DataRegularSeason20242025!$AA$3:$AA$1315,DataRegularSeason20242025!$B$3:$B$1315, "&lt;=" &amp; $A193, DataRegularSeason20242025!$D$3:$D$1315, O$1)+SUMIFS(DataRegularSeason20242025!$AB$3:$AB$1315,DataRegularSeason20242025!$B$3:$B$1315, "&lt;=" &amp; $A193, DataRegularSeason20242025!$E$3:$E$1315, O$1)</f>
        <v>44</v>
      </c>
      <c r="P193" s="2">
        <f>SUMIFS(DataRegularSeason20242025!$AA$3:$AA$1315,DataRegularSeason20242025!$B$3:$B$1315, "&lt;=" &amp; $A193, DataRegularSeason20242025!$D$3:$D$1315, P$1)+SUMIFS(DataRegularSeason20242025!$AB$3:$AB$1315,DataRegularSeason20242025!$B$3:$B$1315, "&lt;=" &amp; $A193, DataRegularSeason20242025!$E$3:$E$1315, P$1)</f>
        <v>27</v>
      </c>
      <c r="Q193" s="2">
        <f>SUMIFS(DataRegularSeason20242025!$AA$3:$AA$1315,DataRegularSeason20242025!$B$3:$B$1315, "&lt;=" &amp; $A193, DataRegularSeason20242025!$D$3:$D$1315, Q$1)+SUMIFS(DataRegularSeason20242025!$AB$3:$AB$1315,DataRegularSeason20242025!$B$3:$B$1315, "&lt;=" &amp; $A193, DataRegularSeason20242025!$E$3:$E$1315, Q$1)</f>
        <v>45</v>
      </c>
      <c r="R193" s="2">
        <f>SUMIFS(DataRegularSeason20242025!$AA$3:$AA$1315,DataRegularSeason20242025!$B$3:$B$1315, "&lt;=" &amp; $A193, DataRegularSeason20242025!$D$3:$D$1315, R$1)+SUMIFS(DataRegularSeason20242025!$AB$3:$AB$1315,DataRegularSeason20242025!$B$3:$B$1315, "&lt;=" &amp; $A193, DataRegularSeason20242025!$E$3:$E$1315, R$1)</f>
        <v>22</v>
      </c>
      <c r="S193" s="2">
        <f>SUMIFS(DataRegularSeason20242025!$AA$3:$AA$1315,DataRegularSeason20242025!$B$3:$B$1315, "&lt;=" &amp; $A193, DataRegularSeason20242025!$D$3:$D$1315, S$1)+SUMIFS(DataRegularSeason20242025!$AB$3:$AB$1315,DataRegularSeason20242025!$B$3:$B$1315, "&lt;=" &amp; $A193, DataRegularSeason20242025!$E$3:$E$1315, S$1)</f>
        <v>31</v>
      </c>
      <c r="T193" s="2">
        <f>SUMIFS(DataRegularSeason20242025!$AA$3:$AA$1315,DataRegularSeason20242025!$B$3:$B$1315, "&lt;=" &amp; $A193, DataRegularSeason20242025!$D$3:$D$1315, T$1)+SUMIFS(DataRegularSeason20242025!$AB$3:$AB$1315,DataRegularSeason20242025!$B$3:$B$1315, "&lt;=" &amp; $A193, DataRegularSeason20242025!$E$3:$E$1315, T$1)</f>
        <v>31</v>
      </c>
      <c r="U193" s="2">
        <f>SUMIFS(DataRegularSeason20242025!$AA$3:$AA$1315,DataRegularSeason20242025!$B$3:$B$1315, "&lt;=" &amp; $A193, DataRegularSeason20242025!$D$3:$D$1315, U$1)+SUMIFS(DataRegularSeason20242025!$AB$3:$AB$1315,DataRegularSeason20242025!$B$3:$B$1315, "&lt;=" &amp; $A193, DataRegularSeason20242025!$E$3:$E$1315, U$1)</f>
        <v>34</v>
      </c>
      <c r="V193" s="2">
        <f>SUMIFS(DataRegularSeason20242025!$AA$3:$AA$1315,DataRegularSeason20242025!$B$3:$B$1315, "&lt;=" &amp; $A193, DataRegularSeason20242025!$D$3:$D$1315, V$1)+SUMIFS(DataRegularSeason20242025!$AB$3:$AB$1315,DataRegularSeason20242025!$B$3:$B$1315, "&lt;=" &amp; $A193, DataRegularSeason20242025!$E$3:$E$1315, V$1)</f>
        <v>32</v>
      </c>
      <c r="W193" s="2">
        <f>SUMIFS(DataRegularSeason20242025!$AA$3:$AA$1315,DataRegularSeason20242025!$B$3:$B$1315, "&lt;=" &amp; $A193, DataRegularSeason20242025!$D$3:$D$1315, W$1)+SUMIFS(DataRegularSeason20242025!$AB$3:$AB$1315,DataRegularSeason20242025!$B$3:$B$1315, "&lt;=" &amp; $A193, DataRegularSeason20242025!$E$3:$E$1315, W$1)</f>
        <v>33</v>
      </c>
      <c r="X193" s="2">
        <f>SUMIFS(DataRegularSeason20242025!$AA$3:$AA$1315,DataRegularSeason20242025!$B$3:$B$1315, "&lt;=" &amp; $A193, DataRegularSeason20242025!$D$3:$D$1315, X$1)+SUMIFS(DataRegularSeason20242025!$AB$3:$AB$1315,DataRegularSeason20242025!$B$3:$B$1315, "&lt;=" &amp; $A193, DataRegularSeason20242025!$E$3:$E$1315, X$1)</f>
        <v>32</v>
      </c>
      <c r="Y193" s="2">
        <f>SUMIFS(DataRegularSeason20242025!$AA$3:$AA$1315,DataRegularSeason20242025!$B$3:$B$1315, "&lt;=" &amp; $A193, DataRegularSeason20242025!$D$3:$D$1315, Y$1)+SUMIFS(DataRegularSeason20242025!$AB$3:$AB$1315,DataRegularSeason20242025!$B$3:$B$1315, "&lt;=" &amp; $A193, DataRegularSeason20242025!$E$3:$E$1315, Y$1)</f>
        <v>27</v>
      </c>
      <c r="Z193" s="2">
        <f>SUMIFS(DataRegularSeason20242025!$AA$3:$AA$1315,DataRegularSeason20242025!$B$3:$B$1315, "&lt;=" &amp; $A193, DataRegularSeason20242025!$D$3:$D$1315, Z$1)+SUMIFS(DataRegularSeason20242025!$AB$3:$AB$1315,DataRegularSeason20242025!$B$3:$B$1315, "&lt;=" &amp; $A193, DataRegularSeason20242025!$E$3:$E$1315, Z$1)</f>
        <v>33</v>
      </c>
      <c r="AA193" s="2">
        <f>SUMIFS(DataRegularSeason20242025!$AA$3:$AA$1315,DataRegularSeason20242025!$B$3:$B$1315, "&lt;=" &amp; $A193, DataRegularSeason20242025!$D$3:$D$1315, AA$1)+SUMIFS(DataRegularSeason20242025!$AB$3:$AB$1315,DataRegularSeason20242025!$B$3:$B$1315, "&lt;=" &amp; $A193, DataRegularSeason20242025!$E$3:$E$1315, AA$1)</f>
        <v>36</v>
      </c>
      <c r="AB193" s="2">
        <f>SUMIFS(DataRegularSeason20242025!$AA$3:$AA$1315,DataRegularSeason20242025!$B$3:$B$1315, "&lt;=" &amp; $A193, DataRegularSeason20242025!$D$3:$D$1315, AB$1)+SUMIFS(DataRegularSeason20242025!$AB$3:$AB$1315,DataRegularSeason20242025!$B$3:$B$1315, "&lt;=" &amp; $A193, DataRegularSeason20242025!$E$3:$E$1315, AB$1)</f>
        <v>40</v>
      </c>
      <c r="AC193" s="2">
        <f>SUMIFS(DataRegularSeason20242025!$AA$3:$AA$1315,DataRegularSeason20242025!$B$3:$B$1315, "&lt;=" &amp; $A193, DataRegularSeason20242025!$D$3:$D$1315, AC$1)+SUMIFS(DataRegularSeason20242025!$AB$3:$AB$1315,DataRegularSeason20242025!$B$3:$B$1315, "&lt;=" &amp; $A193, DataRegularSeason20242025!$E$3:$E$1315, AC$1)</f>
        <v>33</v>
      </c>
      <c r="AD193" s="2">
        <f>SUMIFS(DataRegularSeason20242025!$AA$3:$AA$1315,DataRegularSeason20242025!$B$3:$B$1315, "&lt;=" &amp; $A193, DataRegularSeason20242025!$D$3:$D$1315, AD$1)+SUMIFS(DataRegularSeason20242025!$AB$3:$AB$1315,DataRegularSeason20242025!$B$3:$B$1315, "&lt;=" &amp; $A193, DataRegularSeason20242025!$E$3:$E$1315, AD$1)</f>
        <v>37</v>
      </c>
      <c r="AE193" s="2">
        <f>SUMIFS(DataRegularSeason20242025!$AA$3:$AA$1315,DataRegularSeason20242025!$B$3:$B$1315, "&lt;=" &amp; $A193, DataRegularSeason20242025!$D$3:$D$1315, AE$1)+SUMIFS(DataRegularSeason20242025!$AB$3:$AB$1315,DataRegularSeason20242025!$B$3:$B$1315, "&lt;=" &amp; $A193, DataRegularSeason20242025!$E$3:$E$1315, AE$1)</f>
        <v>43</v>
      </c>
      <c r="AF193" s="2">
        <f>SUMIFS(DataRegularSeason20242025!$AA$3:$AA$1315,DataRegularSeason20242025!$B$3:$B$1315, "&lt;=" &amp; $A193, DataRegularSeason20242025!$D$3:$D$1315, AF$1)+SUMIFS(DataRegularSeason20242025!$AB$3:$AB$1315,DataRegularSeason20242025!$B$3:$B$1315, "&lt;=" &amp; $A193, DataRegularSeason20242025!$E$3:$E$1315, AF$1)</f>
        <v>45</v>
      </c>
      <c r="AG193" s="2">
        <f>SUMIFS(DataRegularSeason20242025!$AA$3:$AA$1315,DataRegularSeason20242025!$B$3:$B$1315, "&lt;=" &amp; $A193, DataRegularSeason20242025!$D$3:$D$1315, AG$1)+SUMIFS(DataRegularSeason20242025!$AB$3:$AB$1315,DataRegularSeason20242025!$B$3:$B$1315, "&lt;=" &amp; $A193, DataRegularSeason20242025!$E$3:$E$1315, AG$1)</f>
        <v>44</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26</v>
      </c>
      <c r="C194" s="2">
        <f>SUMIFS(DataRegularSeason20242025!$AA$3:$AA$1315,DataRegularSeason20242025!$B$3:$B$1315, "&lt;=" &amp; $A194, DataRegularSeason20242025!$D$3:$D$1315, C$1)+SUMIFS(DataRegularSeason20242025!$AB$3:$AB$1315,DataRegularSeason20242025!$B$3:$B$1315, "&lt;=" &amp; $A194, DataRegularSeason20242025!$E$3:$E$1315, C$1)</f>
        <v>35</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41</v>
      </c>
      <c r="F194" s="2">
        <f>SUMIFS(DataRegularSeason20242025!$AA$3:$AA$1315,DataRegularSeason20242025!$B$3:$B$1315, "&lt;=" &amp; $A194, DataRegularSeason20242025!$D$3:$D$1315, F$1)+SUMIFS(DataRegularSeason20242025!$AB$3:$AB$1315,DataRegularSeason20242025!$B$3:$B$1315, "&lt;=" &amp; $A194, DataRegularSeason20242025!$E$3:$E$1315, F$1)</f>
        <v>29</v>
      </c>
      <c r="G194" s="2">
        <f>SUMIFS(DataRegularSeason20242025!$AA$3:$AA$1315,DataRegularSeason20242025!$B$3:$B$1315, "&lt;=" &amp; $A194, DataRegularSeason20242025!$D$3:$D$1315, G$1)+SUMIFS(DataRegularSeason20242025!$AB$3:$AB$1315,DataRegularSeason20242025!$B$3:$B$1315, "&lt;=" &amp; $A194, DataRegularSeason20242025!$E$3:$E$1315, G$1)</f>
        <v>35</v>
      </c>
      <c r="H194" s="2">
        <f>SUMIFS(DataRegularSeason20242025!$AA$3:$AA$1315,DataRegularSeason20242025!$B$3:$B$1315, "&lt;=" &amp; $A194, DataRegularSeason20242025!$D$3:$D$1315, H$1)+SUMIFS(DataRegularSeason20242025!$AB$3:$AB$1315,DataRegularSeason20242025!$B$3:$B$1315, "&lt;=" &amp; $A194, DataRegularSeason20242025!$E$3:$E$1315, H$1)</f>
        <v>22</v>
      </c>
      <c r="I194" s="2">
        <f>SUMIFS(DataRegularSeason20242025!$AA$3:$AA$1315,DataRegularSeason20242025!$B$3:$B$1315, "&lt;=" &amp; $A194, DataRegularSeason20242025!$D$3:$D$1315, I$1)+SUMIFS(DataRegularSeason20242025!$AB$3:$AB$1315,DataRegularSeason20242025!$B$3:$B$1315, "&lt;=" &amp; $A194, DataRegularSeason20242025!$E$3:$E$1315, I$1)</f>
        <v>36</v>
      </c>
      <c r="J194" s="2">
        <f>SUMIFS(DataRegularSeason20242025!$AA$3:$AA$1315,DataRegularSeason20242025!$B$3:$B$1315, "&lt;=" &amp; $A194, DataRegularSeason20242025!$D$3:$D$1315, J$1)+SUMIFS(DataRegularSeason20242025!$AB$3:$AB$1315,DataRegularSeason20242025!$B$3:$B$1315, "&lt;=" &amp; $A194, DataRegularSeason20242025!$E$3:$E$1315, J$1)</f>
        <v>38</v>
      </c>
      <c r="K194" s="2">
        <f>SUMIFS(DataRegularSeason20242025!$AA$3:$AA$1315,DataRegularSeason20242025!$B$3:$B$1315, "&lt;=" &amp; $A194, DataRegularSeason20242025!$D$3:$D$1315, K$1)+SUMIFS(DataRegularSeason20242025!$AB$3:$AB$1315,DataRegularSeason20242025!$B$3:$B$1315, "&lt;=" &amp; $A194, DataRegularSeason20242025!$E$3:$E$1315, K$1)</f>
        <v>28</v>
      </c>
      <c r="L194" s="2">
        <f>SUMIFS(DataRegularSeason20242025!$AA$3:$AA$1315,DataRegularSeason20242025!$B$3:$B$1315, "&lt;=" &amp; $A194, DataRegularSeason20242025!$D$3:$D$1315, L$1)+SUMIFS(DataRegularSeason20242025!$AB$3:$AB$1315,DataRegularSeason20242025!$B$3:$B$1315, "&lt;=" &amp; $A194, DataRegularSeason20242025!$E$3:$E$1315, L$1)</f>
        <v>38</v>
      </c>
      <c r="M194" s="2">
        <f>SUMIFS(DataRegularSeason20242025!$AA$3:$AA$1315,DataRegularSeason20242025!$B$3:$B$1315, "&lt;=" &amp; $A194, DataRegularSeason20242025!$D$3:$D$1315, M$1)+SUMIFS(DataRegularSeason20242025!$AB$3:$AB$1315,DataRegularSeason20242025!$B$3:$B$1315, "&lt;=" &amp; $A194, DataRegularSeason20242025!$E$3:$E$1315, M$1)</f>
        <v>40</v>
      </c>
      <c r="N194" s="2">
        <f>SUMIFS(DataRegularSeason20242025!$AA$3:$AA$1315,DataRegularSeason20242025!$B$3:$B$1315, "&lt;=" &amp; $A194, DataRegularSeason20242025!$D$3:$D$1315, N$1)+SUMIFS(DataRegularSeason20242025!$AB$3:$AB$1315,DataRegularSeason20242025!$B$3:$B$1315, "&lt;=" &amp; $A194, DataRegularSeason20242025!$E$3:$E$1315, N$1)</f>
        <v>40</v>
      </c>
      <c r="O194" s="2">
        <f>SUMIFS(DataRegularSeason20242025!$AA$3:$AA$1315,DataRegularSeason20242025!$B$3:$B$1315, "&lt;=" &amp; $A194, DataRegularSeason20242025!$D$3:$D$1315, O$1)+SUMIFS(DataRegularSeason20242025!$AB$3:$AB$1315,DataRegularSeason20242025!$B$3:$B$1315, "&lt;=" &amp; $A194, DataRegularSeason20242025!$E$3:$E$1315, O$1)</f>
        <v>44</v>
      </c>
      <c r="P194" s="2">
        <f>SUMIFS(DataRegularSeason20242025!$AA$3:$AA$1315,DataRegularSeason20242025!$B$3:$B$1315, "&lt;=" &amp; $A194, DataRegularSeason20242025!$D$3:$D$1315, P$1)+SUMIFS(DataRegularSeason20242025!$AB$3:$AB$1315,DataRegularSeason20242025!$B$3:$B$1315, "&lt;=" &amp; $A194, DataRegularSeason20242025!$E$3:$E$1315, P$1)</f>
        <v>27</v>
      </c>
      <c r="Q194" s="2">
        <f>SUMIFS(DataRegularSeason20242025!$AA$3:$AA$1315,DataRegularSeason20242025!$B$3:$B$1315, "&lt;=" &amp; $A194, DataRegularSeason20242025!$D$3:$D$1315, Q$1)+SUMIFS(DataRegularSeason20242025!$AB$3:$AB$1315,DataRegularSeason20242025!$B$3:$B$1315, "&lt;=" &amp; $A194, DataRegularSeason20242025!$E$3:$E$1315, Q$1)</f>
        <v>45</v>
      </c>
      <c r="R194" s="2">
        <f>SUMIFS(DataRegularSeason20242025!$AA$3:$AA$1315,DataRegularSeason20242025!$B$3:$B$1315, "&lt;=" &amp; $A194, DataRegularSeason20242025!$D$3:$D$1315, R$1)+SUMIFS(DataRegularSeason20242025!$AB$3:$AB$1315,DataRegularSeason20242025!$B$3:$B$1315, "&lt;=" &amp; $A194, DataRegularSeason20242025!$E$3:$E$1315, R$1)</f>
        <v>22</v>
      </c>
      <c r="S194" s="2">
        <f>SUMIFS(DataRegularSeason20242025!$AA$3:$AA$1315,DataRegularSeason20242025!$B$3:$B$1315, "&lt;=" &amp; $A194, DataRegularSeason20242025!$D$3:$D$1315, S$1)+SUMIFS(DataRegularSeason20242025!$AB$3:$AB$1315,DataRegularSeason20242025!$B$3:$B$1315, "&lt;=" &amp; $A194, DataRegularSeason20242025!$E$3:$E$1315, S$1)</f>
        <v>31</v>
      </c>
      <c r="T194" s="2">
        <f>SUMIFS(DataRegularSeason20242025!$AA$3:$AA$1315,DataRegularSeason20242025!$B$3:$B$1315, "&lt;=" &amp; $A194, DataRegularSeason20242025!$D$3:$D$1315, T$1)+SUMIFS(DataRegularSeason20242025!$AB$3:$AB$1315,DataRegularSeason20242025!$B$3:$B$1315, "&lt;=" &amp; $A194, DataRegularSeason20242025!$E$3:$E$1315, T$1)</f>
        <v>31</v>
      </c>
      <c r="U194" s="2">
        <f>SUMIFS(DataRegularSeason20242025!$AA$3:$AA$1315,DataRegularSeason20242025!$B$3:$B$1315, "&lt;=" &amp; $A194, DataRegularSeason20242025!$D$3:$D$1315, U$1)+SUMIFS(DataRegularSeason20242025!$AB$3:$AB$1315,DataRegularSeason20242025!$B$3:$B$1315, "&lt;=" &amp; $A194, DataRegularSeason20242025!$E$3:$E$1315, U$1)</f>
        <v>34</v>
      </c>
      <c r="V194" s="2">
        <f>SUMIFS(DataRegularSeason20242025!$AA$3:$AA$1315,DataRegularSeason20242025!$B$3:$B$1315, "&lt;=" &amp; $A194, DataRegularSeason20242025!$D$3:$D$1315, V$1)+SUMIFS(DataRegularSeason20242025!$AB$3:$AB$1315,DataRegularSeason20242025!$B$3:$B$1315, "&lt;=" &amp; $A194, DataRegularSeason20242025!$E$3:$E$1315, V$1)</f>
        <v>32</v>
      </c>
      <c r="W194" s="2">
        <f>SUMIFS(DataRegularSeason20242025!$AA$3:$AA$1315,DataRegularSeason20242025!$B$3:$B$1315, "&lt;=" &amp; $A194, DataRegularSeason20242025!$D$3:$D$1315, W$1)+SUMIFS(DataRegularSeason20242025!$AB$3:$AB$1315,DataRegularSeason20242025!$B$3:$B$1315, "&lt;=" &amp; $A194, DataRegularSeason20242025!$E$3:$E$1315, W$1)</f>
        <v>33</v>
      </c>
      <c r="X194" s="2">
        <f>SUMIFS(DataRegularSeason20242025!$AA$3:$AA$1315,DataRegularSeason20242025!$B$3:$B$1315, "&lt;=" &amp; $A194, DataRegularSeason20242025!$D$3:$D$1315, X$1)+SUMIFS(DataRegularSeason20242025!$AB$3:$AB$1315,DataRegularSeason20242025!$B$3:$B$1315, "&lt;=" &amp; $A194, DataRegularSeason20242025!$E$3:$E$1315, X$1)</f>
        <v>32</v>
      </c>
      <c r="Y194" s="2">
        <f>SUMIFS(DataRegularSeason20242025!$AA$3:$AA$1315,DataRegularSeason20242025!$B$3:$B$1315, "&lt;=" &amp; $A194, DataRegularSeason20242025!$D$3:$D$1315, Y$1)+SUMIFS(DataRegularSeason20242025!$AB$3:$AB$1315,DataRegularSeason20242025!$B$3:$B$1315, "&lt;=" &amp; $A194, DataRegularSeason20242025!$E$3:$E$1315, Y$1)</f>
        <v>27</v>
      </c>
      <c r="Z194" s="2">
        <f>SUMIFS(DataRegularSeason20242025!$AA$3:$AA$1315,DataRegularSeason20242025!$B$3:$B$1315, "&lt;=" &amp; $A194, DataRegularSeason20242025!$D$3:$D$1315, Z$1)+SUMIFS(DataRegularSeason20242025!$AB$3:$AB$1315,DataRegularSeason20242025!$B$3:$B$1315, "&lt;=" &amp; $A194, DataRegularSeason20242025!$E$3:$E$1315, Z$1)</f>
        <v>33</v>
      </c>
      <c r="AA194" s="2">
        <f>SUMIFS(DataRegularSeason20242025!$AA$3:$AA$1315,DataRegularSeason20242025!$B$3:$B$1315, "&lt;=" &amp; $A194, DataRegularSeason20242025!$D$3:$D$1315, AA$1)+SUMIFS(DataRegularSeason20242025!$AB$3:$AB$1315,DataRegularSeason20242025!$B$3:$B$1315, "&lt;=" &amp; $A194, DataRegularSeason20242025!$E$3:$E$1315, AA$1)</f>
        <v>36</v>
      </c>
      <c r="AB194" s="2">
        <f>SUMIFS(DataRegularSeason20242025!$AA$3:$AA$1315,DataRegularSeason20242025!$B$3:$B$1315, "&lt;=" &amp; $A194, DataRegularSeason20242025!$D$3:$D$1315, AB$1)+SUMIFS(DataRegularSeason20242025!$AB$3:$AB$1315,DataRegularSeason20242025!$B$3:$B$1315, "&lt;=" &amp; $A194, DataRegularSeason20242025!$E$3:$E$1315, AB$1)</f>
        <v>40</v>
      </c>
      <c r="AC194" s="2">
        <f>SUMIFS(DataRegularSeason20242025!$AA$3:$AA$1315,DataRegularSeason20242025!$B$3:$B$1315, "&lt;=" &amp; $A194, DataRegularSeason20242025!$D$3:$D$1315, AC$1)+SUMIFS(DataRegularSeason20242025!$AB$3:$AB$1315,DataRegularSeason20242025!$B$3:$B$1315, "&lt;=" &amp; $A194, DataRegularSeason20242025!$E$3:$E$1315, AC$1)</f>
        <v>33</v>
      </c>
      <c r="AD194" s="2">
        <f>SUMIFS(DataRegularSeason20242025!$AA$3:$AA$1315,DataRegularSeason20242025!$B$3:$B$1315, "&lt;=" &amp; $A194, DataRegularSeason20242025!$D$3:$D$1315, AD$1)+SUMIFS(DataRegularSeason20242025!$AB$3:$AB$1315,DataRegularSeason20242025!$B$3:$B$1315, "&lt;=" &amp; $A194, DataRegularSeason20242025!$E$3:$E$1315, AD$1)</f>
        <v>37</v>
      </c>
      <c r="AE194" s="2">
        <f>SUMIFS(DataRegularSeason20242025!$AA$3:$AA$1315,DataRegularSeason20242025!$B$3:$B$1315, "&lt;=" &amp; $A194, DataRegularSeason20242025!$D$3:$D$1315, AE$1)+SUMIFS(DataRegularSeason20242025!$AB$3:$AB$1315,DataRegularSeason20242025!$B$3:$B$1315, "&lt;=" &amp; $A194, DataRegularSeason20242025!$E$3:$E$1315, AE$1)</f>
        <v>43</v>
      </c>
      <c r="AF194" s="2">
        <f>SUMIFS(DataRegularSeason20242025!$AA$3:$AA$1315,DataRegularSeason20242025!$B$3:$B$1315, "&lt;=" &amp; $A194, DataRegularSeason20242025!$D$3:$D$1315, AF$1)+SUMIFS(DataRegularSeason20242025!$AB$3:$AB$1315,DataRegularSeason20242025!$B$3:$B$1315, "&lt;=" &amp; $A194, DataRegularSeason20242025!$E$3:$E$1315, AF$1)</f>
        <v>45</v>
      </c>
      <c r="AG194" s="2">
        <f>SUMIFS(DataRegularSeason20242025!$AA$3:$AA$1315,DataRegularSeason20242025!$B$3:$B$1315, "&lt;=" &amp; $A194, DataRegularSeason20242025!$D$3:$D$1315, AG$1)+SUMIFS(DataRegularSeason20242025!$AB$3:$AB$1315,DataRegularSeason20242025!$B$3:$B$1315, "&lt;=" &amp; $A194, DataRegularSeason20242025!$E$3:$E$1315, AG$1)</f>
        <v>44</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26</v>
      </c>
      <c r="C195" s="2">
        <f>SUMIFS(DataRegularSeason20242025!$AA$3:$AA$1315,DataRegularSeason20242025!$B$3:$B$1315, "&lt;=" &amp; $A195, DataRegularSeason20242025!$D$3:$D$1315, C$1)+SUMIFS(DataRegularSeason20242025!$AB$3:$AB$1315,DataRegularSeason20242025!$B$3:$B$1315, "&lt;=" &amp; $A195, DataRegularSeason20242025!$E$3:$E$1315, C$1)</f>
        <v>35</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41</v>
      </c>
      <c r="F195" s="2">
        <f>SUMIFS(DataRegularSeason20242025!$AA$3:$AA$1315,DataRegularSeason20242025!$B$3:$B$1315, "&lt;=" &amp; $A195, DataRegularSeason20242025!$D$3:$D$1315, F$1)+SUMIFS(DataRegularSeason20242025!$AB$3:$AB$1315,DataRegularSeason20242025!$B$3:$B$1315, "&lt;=" &amp; $A195, DataRegularSeason20242025!$E$3:$E$1315, F$1)</f>
        <v>29</v>
      </c>
      <c r="G195" s="2">
        <f>SUMIFS(DataRegularSeason20242025!$AA$3:$AA$1315,DataRegularSeason20242025!$B$3:$B$1315, "&lt;=" &amp; $A195, DataRegularSeason20242025!$D$3:$D$1315, G$1)+SUMIFS(DataRegularSeason20242025!$AB$3:$AB$1315,DataRegularSeason20242025!$B$3:$B$1315, "&lt;=" &amp; $A195, DataRegularSeason20242025!$E$3:$E$1315, G$1)</f>
        <v>35</v>
      </c>
      <c r="H195" s="2">
        <f>SUMIFS(DataRegularSeason20242025!$AA$3:$AA$1315,DataRegularSeason20242025!$B$3:$B$1315, "&lt;=" &amp; $A195, DataRegularSeason20242025!$D$3:$D$1315, H$1)+SUMIFS(DataRegularSeason20242025!$AB$3:$AB$1315,DataRegularSeason20242025!$B$3:$B$1315, "&lt;=" &amp; $A195, DataRegularSeason20242025!$E$3:$E$1315, H$1)</f>
        <v>22</v>
      </c>
      <c r="I195" s="2">
        <f>SUMIFS(DataRegularSeason20242025!$AA$3:$AA$1315,DataRegularSeason20242025!$B$3:$B$1315, "&lt;=" &amp; $A195, DataRegularSeason20242025!$D$3:$D$1315, I$1)+SUMIFS(DataRegularSeason20242025!$AB$3:$AB$1315,DataRegularSeason20242025!$B$3:$B$1315, "&lt;=" &amp; $A195, DataRegularSeason20242025!$E$3:$E$1315, I$1)</f>
        <v>36</v>
      </c>
      <c r="J195" s="2">
        <f>SUMIFS(DataRegularSeason20242025!$AA$3:$AA$1315,DataRegularSeason20242025!$B$3:$B$1315, "&lt;=" &amp; $A195, DataRegularSeason20242025!$D$3:$D$1315, J$1)+SUMIFS(DataRegularSeason20242025!$AB$3:$AB$1315,DataRegularSeason20242025!$B$3:$B$1315, "&lt;=" &amp; $A195, DataRegularSeason20242025!$E$3:$E$1315, J$1)</f>
        <v>38</v>
      </c>
      <c r="K195" s="2">
        <f>SUMIFS(DataRegularSeason20242025!$AA$3:$AA$1315,DataRegularSeason20242025!$B$3:$B$1315, "&lt;=" &amp; $A195, DataRegularSeason20242025!$D$3:$D$1315, K$1)+SUMIFS(DataRegularSeason20242025!$AB$3:$AB$1315,DataRegularSeason20242025!$B$3:$B$1315, "&lt;=" &amp; $A195, DataRegularSeason20242025!$E$3:$E$1315, K$1)</f>
        <v>28</v>
      </c>
      <c r="L195" s="2">
        <f>SUMIFS(DataRegularSeason20242025!$AA$3:$AA$1315,DataRegularSeason20242025!$B$3:$B$1315, "&lt;=" &amp; $A195, DataRegularSeason20242025!$D$3:$D$1315, L$1)+SUMIFS(DataRegularSeason20242025!$AB$3:$AB$1315,DataRegularSeason20242025!$B$3:$B$1315, "&lt;=" &amp; $A195, DataRegularSeason20242025!$E$3:$E$1315, L$1)</f>
        <v>38</v>
      </c>
      <c r="M195" s="2">
        <f>SUMIFS(DataRegularSeason20242025!$AA$3:$AA$1315,DataRegularSeason20242025!$B$3:$B$1315, "&lt;=" &amp; $A195, DataRegularSeason20242025!$D$3:$D$1315, M$1)+SUMIFS(DataRegularSeason20242025!$AB$3:$AB$1315,DataRegularSeason20242025!$B$3:$B$1315, "&lt;=" &amp; $A195, DataRegularSeason20242025!$E$3:$E$1315, M$1)</f>
        <v>40</v>
      </c>
      <c r="N195" s="2">
        <f>SUMIFS(DataRegularSeason20242025!$AA$3:$AA$1315,DataRegularSeason20242025!$B$3:$B$1315, "&lt;=" &amp; $A195, DataRegularSeason20242025!$D$3:$D$1315, N$1)+SUMIFS(DataRegularSeason20242025!$AB$3:$AB$1315,DataRegularSeason20242025!$B$3:$B$1315, "&lt;=" &amp; $A195, DataRegularSeason20242025!$E$3:$E$1315, N$1)</f>
        <v>40</v>
      </c>
      <c r="O195" s="2">
        <f>SUMIFS(DataRegularSeason20242025!$AA$3:$AA$1315,DataRegularSeason20242025!$B$3:$B$1315, "&lt;=" &amp; $A195, DataRegularSeason20242025!$D$3:$D$1315, O$1)+SUMIFS(DataRegularSeason20242025!$AB$3:$AB$1315,DataRegularSeason20242025!$B$3:$B$1315, "&lt;=" &amp; $A195, DataRegularSeason20242025!$E$3:$E$1315, O$1)</f>
        <v>44</v>
      </c>
      <c r="P195" s="2">
        <f>SUMIFS(DataRegularSeason20242025!$AA$3:$AA$1315,DataRegularSeason20242025!$B$3:$B$1315, "&lt;=" &amp; $A195, DataRegularSeason20242025!$D$3:$D$1315, P$1)+SUMIFS(DataRegularSeason20242025!$AB$3:$AB$1315,DataRegularSeason20242025!$B$3:$B$1315, "&lt;=" &amp; $A195, DataRegularSeason20242025!$E$3:$E$1315, P$1)</f>
        <v>27</v>
      </c>
      <c r="Q195" s="2">
        <f>SUMIFS(DataRegularSeason20242025!$AA$3:$AA$1315,DataRegularSeason20242025!$B$3:$B$1315, "&lt;=" &amp; $A195, DataRegularSeason20242025!$D$3:$D$1315, Q$1)+SUMIFS(DataRegularSeason20242025!$AB$3:$AB$1315,DataRegularSeason20242025!$B$3:$B$1315, "&lt;=" &amp; $A195, DataRegularSeason20242025!$E$3:$E$1315, Q$1)</f>
        <v>45</v>
      </c>
      <c r="R195" s="2">
        <f>SUMIFS(DataRegularSeason20242025!$AA$3:$AA$1315,DataRegularSeason20242025!$B$3:$B$1315, "&lt;=" &amp; $A195, DataRegularSeason20242025!$D$3:$D$1315, R$1)+SUMIFS(DataRegularSeason20242025!$AB$3:$AB$1315,DataRegularSeason20242025!$B$3:$B$1315, "&lt;=" &amp; $A195, DataRegularSeason20242025!$E$3:$E$1315, R$1)</f>
        <v>22</v>
      </c>
      <c r="S195" s="2">
        <f>SUMIFS(DataRegularSeason20242025!$AA$3:$AA$1315,DataRegularSeason20242025!$B$3:$B$1315, "&lt;=" &amp; $A195, DataRegularSeason20242025!$D$3:$D$1315, S$1)+SUMIFS(DataRegularSeason20242025!$AB$3:$AB$1315,DataRegularSeason20242025!$B$3:$B$1315, "&lt;=" &amp; $A195, DataRegularSeason20242025!$E$3:$E$1315, S$1)</f>
        <v>31</v>
      </c>
      <c r="T195" s="2">
        <f>SUMIFS(DataRegularSeason20242025!$AA$3:$AA$1315,DataRegularSeason20242025!$B$3:$B$1315, "&lt;=" &amp; $A195, DataRegularSeason20242025!$D$3:$D$1315, T$1)+SUMIFS(DataRegularSeason20242025!$AB$3:$AB$1315,DataRegularSeason20242025!$B$3:$B$1315, "&lt;=" &amp; $A195, DataRegularSeason20242025!$E$3:$E$1315, T$1)</f>
        <v>31</v>
      </c>
      <c r="U195" s="2">
        <f>SUMIFS(DataRegularSeason20242025!$AA$3:$AA$1315,DataRegularSeason20242025!$B$3:$B$1315, "&lt;=" &amp; $A195, DataRegularSeason20242025!$D$3:$D$1315, U$1)+SUMIFS(DataRegularSeason20242025!$AB$3:$AB$1315,DataRegularSeason20242025!$B$3:$B$1315, "&lt;=" &amp; $A195, DataRegularSeason20242025!$E$3:$E$1315, U$1)</f>
        <v>34</v>
      </c>
      <c r="V195" s="2">
        <f>SUMIFS(DataRegularSeason20242025!$AA$3:$AA$1315,DataRegularSeason20242025!$B$3:$B$1315, "&lt;=" &amp; $A195, DataRegularSeason20242025!$D$3:$D$1315, V$1)+SUMIFS(DataRegularSeason20242025!$AB$3:$AB$1315,DataRegularSeason20242025!$B$3:$B$1315, "&lt;=" &amp; $A195, DataRegularSeason20242025!$E$3:$E$1315, V$1)</f>
        <v>32</v>
      </c>
      <c r="W195" s="2">
        <f>SUMIFS(DataRegularSeason20242025!$AA$3:$AA$1315,DataRegularSeason20242025!$B$3:$B$1315, "&lt;=" &amp; $A195, DataRegularSeason20242025!$D$3:$D$1315, W$1)+SUMIFS(DataRegularSeason20242025!$AB$3:$AB$1315,DataRegularSeason20242025!$B$3:$B$1315, "&lt;=" &amp; $A195, DataRegularSeason20242025!$E$3:$E$1315, W$1)</f>
        <v>33</v>
      </c>
      <c r="X195" s="2">
        <f>SUMIFS(DataRegularSeason20242025!$AA$3:$AA$1315,DataRegularSeason20242025!$B$3:$B$1315, "&lt;=" &amp; $A195, DataRegularSeason20242025!$D$3:$D$1315, X$1)+SUMIFS(DataRegularSeason20242025!$AB$3:$AB$1315,DataRegularSeason20242025!$B$3:$B$1315, "&lt;=" &amp; $A195, DataRegularSeason20242025!$E$3:$E$1315, X$1)</f>
        <v>32</v>
      </c>
      <c r="Y195" s="2">
        <f>SUMIFS(DataRegularSeason20242025!$AA$3:$AA$1315,DataRegularSeason20242025!$B$3:$B$1315, "&lt;=" &amp; $A195, DataRegularSeason20242025!$D$3:$D$1315, Y$1)+SUMIFS(DataRegularSeason20242025!$AB$3:$AB$1315,DataRegularSeason20242025!$B$3:$B$1315, "&lt;=" &amp; $A195, DataRegularSeason20242025!$E$3:$E$1315, Y$1)</f>
        <v>27</v>
      </c>
      <c r="Z195" s="2">
        <f>SUMIFS(DataRegularSeason20242025!$AA$3:$AA$1315,DataRegularSeason20242025!$B$3:$B$1315, "&lt;=" &amp; $A195, DataRegularSeason20242025!$D$3:$D$1315, Z$1)+SUMIFS(DataRegularSeason20242025!$AB$3:$AB$1315,DataRegularSeason20242025!$B$3:$B$1315, "&lt;=" &amp; $A195, DataRegularSeason20242025!$E$3:$E$1315, Z$1)</f>
        <v>33</v>
      </c>
      <c r="AA195" s="2">
        <f>SUMIFS(DataRegularSeason20242025!$AA$3:$AA$1315,DataRegularSeason20242025!$B$3:$B$1315, "&lt;=" &amp; $A195, DataRegularSeason20242025!$D$3:$D$1315, AA$1)+SUMIFS(DataRegularSeason20242025!$AB$3:$AB$1315,DataRegularSeason20242025!$B$3:$B$1315, "&lt;=" &amp; $A195, DataRegularSeason20242025!$E$3:$E$1315, AA$1)</f>
        <v>36</v>
      </c>
      <c r="AB195" s="2">
        <f>SUMIFS(DataRegularSeason20242025!$AA$3:$AA$1315,DataRegularSeason20242025!$B$3:$B$1315, "&lt;=" &amp; $A195, DataRegularSeason20242025!$D$3:$D$1315, AB$1)+SUMIFS(DataRegularSeason20242025!$AB$3:$AB$1315,DataRegularSeason20242025!$B$3:$B$1315, "&lt;=" &amp; $A195, DataRegularSeason20242025!$E$3:$E$1315, AB$1)</f>
        <v>40</v>
      </c>
      <c r="AC195" s="2">
        <f>SUMIFS(DataRegularSeason20242025!$AA$3:$AA$1315,DataRegularSeason20242025!$B$3:$B$1315, "&lt;=" &amp; $A195, DataRegularSeason20242025!$D$3:$D$1315, AC$1)+SUMIFS(DataRegularSeason20242025!$AB$3:$AB$1315,DataRegularSeason20242025!$B$3:$B$1315, "&lt;=" &amp; $A195, DataRegularSeason20242025!$E$3:$E$1315, AC$1)</f>
        <v>33</v>
      </c>
      <c r="AD195" s="2">
        <f>SUMIFS(DataRegularSeason20242025!$AA$3:$AA$1315,DataRegularSeason20242025!$B$3:$B$1315, "&lt;=" &amp; $A195, DataRegularSeason20242025!$D$3:$D$1315, AD$1)+SUMIFS(DataRegularSeason20242025!$AB$3:$AB$1315,DataRegularSeason20242025!$B$3:$B$1315, "&lt;=" &amp; $A195, DataRegularSeason20242025!$E$3:$E$1315, AD$1)</f>
        <v>37</v>
      </c>
      <c r="AE195" s="2">
        <f>SUMIFS(DataRegularSeason20242025!$AA$3:$AA$1315,DataRegularSeason20242025!$B$3:$B$1315, "&lt;=" &amp; $A195, DataRegularSeason20242025!$D$3:$D$1315, AE$1)+SUMIFS(DataRegularSeason20242025!$AB$3:$AB$1315,DataRegularSeason20242025!$B$3:$B$1315, "&lt;=" &amp; $A195, DataRegularSeason20242025!$E$3:$E$1315, AE$1)</f>
        <v>43</v>
      </c>
      <c r="AF195" s="2">
        <f>SUMIFS(DataRegularSeason20242025!$AA$3:$AA$1315,DataRegularSeason20242025!$B$3:$B$1315, "&lt;=" &amp; $A195, DataRegularSeason20242025!$D$3:$D$1315, AF$1)+SUMIFS(DataRegularSeason20242025!$AB$3:$AB$1315,DataRegularSeason20242025!$B$3:$B$1315, "&lt;=" &amp; $A195, DataRegularSeason20242025!$E$3:$E$1315, AF$1)</f>
        <v>45</v>
      </c>
      <c r="AG195" s="2">
        <f>SUMIFS(DataRegularSeason20242025!$AA$3:$AA$1315,DataRegularSeason20242025!$B$3:$B$1315, "&lt;=" &amp; $A195, DataRegularSeason20242025!$D$3:$D$1315, AG$1)+SUMIFS(DataRegularSeason20242025!$AB$3:$AB$1315,DataRegularSeason20242025!$B$3:$B$1315, "&lt;=" &amp; $A195, DataRegularSeason20242025!$E$3:$E$1315, AG$1)</f>
        <v>44</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26</v>
      </c>
      <c r="C196" s="2">
        <f>SUMIFS(DataRegularSeason20242025!$AA$3:$AA$1315,DataRegularSeason20242025!$B$3:$B$1315, "&lt;=" &amp; $A196, DataRegularSeason20242025!$D$3:$D$1315, C$1)+SUMIFS(DataRegularSeason20242025!$AB$3:$AB$1315,DataRegularSeason20242025!$B$3:$B$1315, "&lt;=" &amp; $A196, DataRegularSeason20242025!$E$3:$E$1315, C$1)</f>
        <v>35</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41</v>
      </c>
      <c r="F196" s="2">
        <f>SUMIFS(DataRegularSeason20242025!$AA$3:$AA$1315,DataRegularSeason20242025!$B$3:$B$1315, "&lt;=" &amp; $A196, DataRegularSeason20242025!$D$3:$D$1315, F$1)+SUMIFS(DataRegularSeason20242025!$AB$3:$AB$1315,DataRegularSeason20242025!$B$3:$B$1315, "&lt;=" &amp; $A196, DataRegularSeason20242025!$E$3:$E$1315, F$1)</f>
        <v>29</v>
      </c>
      <c r="G196" s="2">
        <f>SUMIFS(DataRegularSeason20242025!$AA$3:$AA$1315,DataRegularSeason20242025!$B$3:$B$1315, "&lt;=" &amp; $A196, DataRegularSeason20242025!$D$3:$D$1315, G$1)+SUMIFS(DataRegularSeason20242025!$AB$3:$AB$1315,DataRegularSeason20242025!$B$3:$B$1315, "&lt;=" &amp; $A196, DataRegularSeason20242025!$E$3:$E$1315, G$1)</f>
        <v>35</v>
      </c>
      <c r="H196" s="2">
        <f>SUMIFS(DataRegularSeason20242025!$AA$3:$AA$1315,DataRegularSeason20242025!$B$3:$B$1315, "&lt;=" &amp; $A196, DataRegularSeason20242025!$D$3:$D$1315, H$1)+SUMIFS(DataRegularSeason20242025!$AB$3:$AB$1315,DataRegularSeason20242025!$B$3:$B$1315, "&lt;=" &amp; $A196, DataRegularSeason20242025!$E$3:$E$1315, H$1)</f>
        <v>22</v>
      </c>
      <c r="I196" s="2">
        <f>SUMIFS(DataRegularSeason20242025!$AA$3:$AA$1315,DataRegularSeason20242025!$B$3:$B$1315, "&lt;=" &amp; $A196, DataRegularSeason20242025!$D$3:$D$1315, I$1)+SUMIFS(DataRegularSeason20242025!$AB$3:$AB$1315,DataRegularSeason20242025!$B$3:$B$1315, "&lt;=" &amp; $A196, DataRegularSeason20242025!$E$3:$E$1315, I$1)</f>
        <v>36</v>
      </c>
      <c r="J196" s="2">
        <f>SUMIFS(DataRegularSeason20242025!$AA$3:$AA$1315,DataRegularSeason20242025!$B$3:$B$1315, "&lt;=" &amp; $A196, DataRegularSeason20242025!$D$3:$D$1315, J$1)+SUMIFS(DataRegularSeason20242025!$AB$3:$AB$1315,DataRegularSeason20242025!$B$3:$B$1315, "&lt;=" &amp; $A196, DataRegularSeason20242025!$E$3:$E$1315, J$1)</f>
        <v>38</v>
      </c>
      <c r="K196" s="2">
        <f>SUMIFS(DataRegularSeason20242025!$AA$3:$AA$1315,DataRegularSeason20242025!$B$3:$B$1315, "&lt;=" &amp; $A196, DataRegularSeason20242025!$D$3:$D$1315, K$1)+SUMIFS(DataRegularSeason20242025!$AB$3:$AB$1315,DataRegularSeason20242025!$B$3:$B$1315, "&lt;=" &amp; $A196, DataRegularSeason20242025!$E$3:$E$1315, K$1)</f>
        <v>28</v>
      </c>
      <c r="L196" s="2">
        <f>SUMIFS(DataRegularSeason20242025!$AA$3:$AA$1315,DataRegularSeason20242025!$B$3:$B$1315, "&lt;=" &amp; $A196, DataRegularSeason20242025!$D$3:$D$1315, L$1)+SUMIFS(DataRegularSeason20242025!$AB$3:$AB$1315,DataRegularSeason20242025!$B$3:$B$1315, "&lt;=" &amp; $A196, DataRegularSeason20242025!$E$3:$E$1315, L$1)</f>
        <v>38</v>
      </c>
      <c r="M196" s="2">
        <f>SUMIFS(DataRegularSeason20242025!$AA$3:$AA$1315,DataRegularSeason20242025!$B$3:$B$1315, "&lt;=" &amp; $A196, DataRegularSeason20242025!$D$3:$D$1315, M$1)+SUMIFS(DataRegularSeason20242025!$AB$3:$AB$1315,DataRegularSeason20242025!$B$3:$B$1315, "&lt;=" &amp; $A196, DataRegularSeason20242025!$E$3:$E$1315, M$1)</f>
        <v>40</v>
      </c>
      <c r="N196" s="2">
        <f>SUMIFS(DataRegularSeason20242025!$AA$3:$AA$1315,DataRegularSeason20242025!$B$3:$B$1315, "&lt;=" &amp; $A196, DataRegularSeason20242025!$D$3:$D$1315, N$1)+SUMIFS(DataRegularSeason20242025!$AB$3:$AB$1315,DataRegularSeason20242025!$B$3:$B$1315, "&lt;=" &amp; $A196, DataRegularSeason20242025!$E$3:$E$1315, N$1)</f>
        <v>40</v>
      </c>
      <c r="O196" s="2">
        <f>SUMIFS(DataRegularSeason20242025!$AA$3:$AA$1315,DataRegularSeason20242025!$B$3:$B$1315, "&lt;=" &amp; $A196, DataRegularSeason20242025!$D$3:$D$1315, O$1)+SUMIFS(DataRegularSeason20242025!$AB$3:$AB$1315,DataRegularSeason20242025!$B$3:$B$1315, "&lt;=" &amp; $A196, DataRegularSeason20242025!$E$3:$E$1315, O$1)</f>
        <v>44</v>
      </c>
      <c r="P196" s="2">
        <f>SUMIFS(DataRegularSeason20242025!$AA$3:$AA$1315,DataRegularSeason20242025!$B$3:$B$1315, "&lt;=" &amp; $A196, DataRegularSeason20242025!$D$3:$D$1315, P$1)+SUMIFS(DataRegularSeason20242025!$AB$3:$AB$1315,DataRegularSeason20242025!$B$3:$B$1315, "&lt;=" &amp; $A196, DataRegularSeason20242025!$E$3:$E$1315, P$1)</f>
        <v>27</v>
      </c>
      <c r="Q196" s="2">
        <f>SUMIFS(DataRegularSeason20242025!$AA$3:$AA$1315,DataRegularSeason20242025!$B$3:$B$1315, "&lt;=" &amp; $A196, DataRegularSeason20242025!$D$3:$D$1315, Q$1)+SUMIFS(DataRegularSeason20242025!$AB$3:$AB$1315,DataRegularSeason20242025!$B$3:$B$1315, "&lt;=" &amp; $A196, DataRegularSeason20242025!$E$3:$E$1315, Q$1)</f>
        <v>45</v>
      </c>
      <c r="R196" s="2">
        <f>SUMIFS(DataRegularSeason20242025!$AA$3:$AA$1315,DataRegularSeason20242025!$B$3:$B$1315, "&lt;=" &amp; $A196, DataRegularSeason20242025!$D$3:$D$1315, R$1)+SUMIFS(DataRegularSeason20242025!$AB$3:$AB$1315,DataRegularSeason20242025!$B$3:$B$1315, "&lt;=" &amp; $A196, DataRegularSeason20242025!$E$3:$E$1315, R$1)</f>
        <v>22</v>
      </c>
      <c r="S196" s="2">
        <f>SUMIFS(DataRegularSeason20242025!$AA$3:$AA$1315,DataRegularSeason20242025!$B$3:$B$1315, "&lt;=" &amp; $A196, DataRegularSeason20242025!$D$3:$D$1315, S$1)+SUMIFS(DataRegularSeason20242025!$AB$3:$AB$1315,DataRegularSeason20242025!$B$3:$B$1315, "&lt;=" &amp; $A196, DataRegularSeason20242025!$E$3:$E$1315, S$1)</f>
        <v>31</v>
      </c>
      <c r="T196" s="2">
        <f>SUMIFS(DataRegularSeason20242025!$AA$3:$AA$1315,DataRegularSeason20242025!$B$3:$B$1315, "&lt;=" &amp; $A196, DataRegularSeason20242025!$D$3:$D$1315, T$1)+SUMIFS(DataRegularSeason20242025!$AB$3:$AB$1315,DataRegularSeason20242025!$B$3:$B$1315, "&lt;=" &amp; $A196, DataRegularSeason20242025!$E$3:$E$1315, T$1)</f>
        <v>31</v>
      </c>
      <c r="U196" s="2">
        <f>SUMIFS(DataRegularSeason20242025!$AA$3:$AA$1315,DataRegularSeason20242025!$B$3:$B$1315, "&lt;=" &amp; $A196, DataRegularSeason20242025!$D$3:$D$1315, U$1)+SUMIFS(DataRegularSeason20242025!$AB$3:$AB$1315,DataRegularSeason20242025!$B$3:$B$1315, "&lt;=" &amp; $A196, DataRegularSeason20242025!$E$3:$E$1315, U$1)</f>
        <v>34</v>
      </c>
      <c r="V196" s="2">
        <f>SUMIFS(DataRegularSeason20242025!$AA$3:$AA$1315,DataRegularSeason20242025!$B$3:$B$1315, "&lt;=" &amp; $A196, DataRegularSeason20242025!$D$3:$D$1315, V$1)+SUMIFS(DataRegularSeason20242025!$AB$3:$AB$1315,DataRegularSeason20242025!$B$3:$B$1315, "&lt;=" &amp; $A196, DataRegularSeason20242025!$E$3:$E$1315, V$1)</f>
        <v>32</v>
      </c>
      <c r="W196" s="2">
        <f>SUMIFS(DataRegularSeason20242025!$AA$3:$AA$1315,DataRegularSeason20242025!$B$3:$B$1315, "&lt;=" &amp; $A196, DataRegularSeason20242025!$D$3:$D$1315, W$1)+SUMIFS(DataRegularSeason20242025!$AB$3:$AB$1315,DataRegularSeason20242025!$B$3:$B$1315, "&lt;=" &amp; $A196, DataRegularSeason20242025!$E$3:$E$1315, W$1)</f>
        <v>33</v>
      </c>
      <c r="X196" s="2">
        <f>SUMIFS(DataRegularSeason20242025!$AA$3:$AA$1315,DataRegularSeason20242025!$B$3:$B$1315, "&lt;=" &amp; $A196, DataRegularSeason20242025!$D$3:$D$1315, X$1)+SUMIFS(DataRegularSeason20242025!$AB$3:$AB$1315,DataRegularSeason20242025!$B$3:$B$1315, "&lt;=" &amp; $A196, DataRegularSeason20242025!$E$3:$E$1315, X$1)</f>
        <v>32</v>
      </c>
      <c r="Y196" s="2">
        <f>SUMIFS(DataRegularSeason20242025!$AA$3:$AA$1315,DataRegularSeason20242025!$B$3:$B$1315, "&lt;=" &amp; $A196, DataRegularSeason20242025!$D$3:$D$1315, Y$1)+SUMIFS(DataRegularSeason20242025!$AB$3:$AB$1315,DataRegularSeason20242025!$B$3:$B$1315, "&lt;=" &amp; $A196, DataRegularSeason20242025!$E$3:$E$1315, Y$1)</f>
        <v>27</v>
      </c>
      <c r="Z196" s="2">
        <f>SUMIFS(DataRegularSeason20242025!$AA$3:$AA$1315,DataRegularSeason20242025!$B$3:$B$1315, "&lt;=" &amp; $A196, DataRegularSeason20242025!$D$3:$D$1315, Z$1)+SUMIFS(DataRegularSeason20242025!$AB$3:$AB$1315,DataRegularSeason20242025!$B$3:$B$1315, "&lt;=" &amp; $A196, DataRegularSeason20242025!$E$3:$E$1315, Z$1)</f>
        <v>33</v>
      </c>
      <c r="AA196" s="2">
        <f>SUMIFS(DataRegularSeason20242025!$AA$3:$AA$1315,DataRegularSeason20242025!$B$3:$B$1315, "&lt;=" &amp; $A196, DataRegularSeason20242025!$D$3:$D$1315, AA$1)+SUMIFS(DataRegularSeason20242025!$AB$3:$AB$1315,DataRegularSeason20242025!$B$3:$B$1315, "&lt;=" &amp; $A196, DataRegularSeason20242025!$E$3:$E$1315, AA$1)</f>
        <v>36</v>
      </c>
      <c r="AB196" s="2">
        <f>SUMIFS(DataRegularSeason20242025!$AA$3:$AA$1315,DataRegularSeason20242025!$B$3:$B$1315, "&lt;=" &amp; $A196, DataRegularSeason20242025!$D$3:$D$1315, AB$1)+SUMIFS(DataRegularSeason20242025!$AB$3:$AB$1315,DataRegularSeason20242025!$B$3:$B$1315, "&lt;=" &amp; $A196, DataRegularSeason20242025!$E$3:$E$1315, AB$1)</f>
        <v>40</v>
      </c>
      <c r="AC196" s="2">
        <f>SUMIFS(DataRegularSeason20242025!$AA$3:$AA$1315,DataRegularSeason20242025!$B$3:$B$1315, "&lt;=" &amp; $A196, DataRegularSeason20242025!$D$3:$D$1315, AC$1)+SUMIFS(DataRegularSeason20242025!$AB$3:$AB$1315,DataRegularSeason20242025!$B$3:$B$1315, "&lt;=" &amp; $A196, DataRegularSeason20242025!$E$3:$E$1315, AC$1)</f>
        <v>33</v>
      </c>
      <c r="AD196" s="2">
        <f>SUMIFS(DataRegularSeason20242025!$AA$3:$AA$1315,DataRegularSeason20242025!$B$3:$B$1315, "&lt;=" &amp; $A196, DataRegularSeason20242025!$D$3:$D$1315, AD$1)+SUMIFS(DataRegularSeason20242025!$AB$3:$AB$1315,DataRegularSeason20242025!$B$3:$B$1315, "&lt;=" &amp; $A196, DataRegularSeason20242025!$E$3:$E$1315, AD$1)</f>
        <v>37</v>
      </c>
      <c r="AE196" s="2">
        <f>SUMIFS(DataRegularSeason20242025!$AA$3:$AA$1315,DataRegularSeason20242025!$B$3:$B$1315, "&lt;=" &amp; $A196, DataRegularSeason20242025!$D$3:$D$1315, AE$1)+SUMIFS(DataRegularSeason20242025!$AB$3:$AB$1315,DataRegularSeason20242025!$B$3:$B$1315, "&lt;=" &amp; $A196, DataRegularSeason20242025!$E$3:$E$1315, AE$1)</f>
        <v>43</v>
      </c>
      <c r="AF196" s="2">
        <f>SUMIFS(DataRegularSeason20242025!$AA$3:$AA$1315,DataRegularSeason20242025!$B$3:$B$1315, "&lt;=" &amp; $A196, DataRegularSeason20242025!$D$3:$D$1315, AF$1)+SUMIFS(DataRegularSeason20242025!$AB$3:$AB$1315,DataRegularSeason20242025!$B$3:$B$1315, "&lt;=" &amp; $A196, DataRegularSeason20242025!$E$3:$E$1315, AF$1)</f>
        <v>45</v>
      </c>
      <c r="AG196" s="2">
        <f>SUMIFS(DataRegularSeason20242025!$AA$3:$AA$1315,DataRegularSeason20242025!$B$3:$B$1315, "&lt;=" &amp; $A196, DataRegularSeason20242025!$D$3:$D$1315, AG$1)+SUMIFS(DataRegularSeason20242025!$AB$3:$AB$1315,DataRegularSeason20242025!$B$3:$B$1315, "&lt;=" &amp; $A196, DataRegularSeason20242025!$E$3:$E$1315, AG$1)</f>
        <v>44</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26</v>
      </c>
      <c r="C197" s="2">
        <f>SUMIFS(DataRegularSeason20242025!$AA$3:$AA$1315,DataRegularSeason20242025!$B$3:$B$1315, "&lt;=" &amp; $A197, DataRegularSeason20242025!$D$3:$D$1315, C$1)+SUMIFS(DataRegularSeason20242025!$AB$3:$AB$1315,DataRegularSeason20242025!$B$3:$B$1315, "&lt;=" &amp; $A197, DataRegularSeason20242025!$E$3:$E$1315, C$1)</f>
        <v>35</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41</v>
      </c>
      <c r="F197" s="2">
        <f>SUMIFS(DataRegularSeason20242025!$AA$3:$AA$1315,DataRegularSeason20242025!$B$3:$B$1315, "&lt;=" &amp; $A197, DataRegularSeason20242025!$D$3:$D$1315, F$1)+SUMIFS(DataRegularSeason20242025!$AB$3:$AB$1315,DataRegularSeason20242025!$B$3:$B$1315, "&lt;=" &amp; $A197, DataRegularSeason20242025!$E$3:$E$1315, F$1)</f>
        <v>29</v>
      </c>
      <c r="G197" s="2">
        <f>SUMIFS(DataRegularSeason20242025!$AA$3:$AA$1315,DataRegularSeason20242025!$B$3:$B$1315, "&lt;=" &amp; $A197, DataRegularSeason20242025!$D$3:$D$1315, G$1)+SUMIFS(DataRegularSeason20242025!$AB$3:$AB$1315,DataRegularSeason20242025!$B$3:$B$1315, "&lt;=" &amp; $A197, DataRegularSeason20242025!$E$3:$E$1315, G$1)</f>
        <v>35</v>
      </c>
      <c r="H197" s="2">
        <f>SUMIFS(DataRegularSeason20242025!$AA$3:$AA$1315,DataRegularSeason20242025!$B$3:$B$1315, "&lt;=" &amp; $A197, DataRegularSeason20242025!$D$3:$D$1315, H$1)+SUMIFS(DataRegularSeason20242025!$AB$3:$AB$1315,DataRegularSeason20242025!$B$3:$B$1315, "&lt;=" &amp; $A197, DataRegularSeason20242025!$E$3:$E$1315, H$1)</f>
        <v>22</v>
      </c>
      <c r="I197" s="2">
        <f>SUMIFS(DataRegularSeason20242025!$AA$3:$AA$1315,DataRegularSeason20242025!$B$3:$B$1315, "&lt;=" &amp; $A197, DataRegularSeason20242025!$D$3:$D$1315, I$1)+SUMIFS(DataRegularSeason20242025!$AB$3:$AB$1315,DataRegularSeason20242025!$B$3:$B$1315, "&lt;=" &amp; $A197, DataRegularSeason20242025!$E$3:$E$1315, I$1)</f>
        <v>36</v>
      </c>
      <c r="J197" s="2">
        <f>SUMIFS(DataRegularSeason20242025!$AA$3:$AA$1315,DataRegularSeason20242025!$B$3:$B$1315, "&lt;=" &amp; $A197, DataRegularSeason20242025!$D$3:$D$1315, J$1)+SUMIFS(DataRegularSeason20242025!$AB$3:$AB$1315,DataRegularSeason20242025!$B$3:$B$1315, "&lt;=" &amp; $A197, DataRegularSeason20242025!$E$3:$E$1315, J$1)</f>
        <v>38</v>
      </c>
      <c r="K197" s="2">
        <f>SUMIFS(DataRegularSeason20242025!$AA$3:$AA$1315,DataRegularSeason20242025!$B$3:$B$1315, "&lt;=" &amp; $A197, DataRegularSeason20242025!$D$3:$D$1315, K$1)+SUMIFS(DataRegularSeason20242025!$AB$3:$AB$1315,DataRegularSeason20242025!$B$3:$B$1315, "&lt;=" &amp; $A197, DataRegularSeason20242025!$E$3:$E$1315, K$1)</f>
        <v>28</v>
      </c>
      <c r="L197" s="2">
        <f>SUMIFS(DataRegularSeason20242025!$AA$3:$AA$1315,DataRegularSeason20242025!$B$3:$B$1315, "&lt;=" &amp; $A197, DataRegularSeason20242025!$D$3:$D$1315, L$1)+SUMIFS(DataRegularSeason20242025!$AB$3:$AB$1315,DataRegularSeason20242025!$B$3:$B$1315, "&lt;=" &amp; $A197, DataRegularSeason20242025!$E$3:$E$1315, L$1)</f>
        <v>38</v>
      </c>
      <c r="M197" s="2">
        <f>SUMIFS(DataRegularSeason20242025!$AA$3:$AA$1315,DataRegularSeason20242025!$B$3:$B$1315, "&lt;=" &amp; $A197, DataRegularSeason20242025!$D$3:$D$1315, M$1)+SUMIFS(DataRegularSeason20242025!$AB$3:$AB$1315,DataRegularSeason20242025!$B$3:$B$1315, "&lt;=" &amp; $A197, DataRegularSeason20242025!$E$3:$E$1315, M$1)</f>
        <v>40</v>
      </c>
      <c r="N197" s="2">
        <f>SUMIFS(DataRegularSeason20242025!$AA$3:$AA$1315,DataRegularSeason20242025!$B$3:$B$1315, "&lt;=" &amp; $A197, DataRegularSeason20242025!$D$3:$D$1315, N$1)+SUMIFS(DataRegularSeason20242025!$AB$3:$AB$1315,DataRegularSeason20242025!$B$3:$B$1315, "&lt;=" &amp; $A197, DataRegularSeason20242025!$E$3:$E$1315, N$1)</f>
        <v>40</v>
      </c>
      <c r="O197" s="2">
        <f>SUMIFS(DataRegularSeason20242025!$AA$3:$AA$1315,DataRegularSeason20242025!$B$3:$B$1315, "&lt;=" &amp; $A197, DataRegularSeason20242025!$D$3:$D$1315, O$1)+SUMIFS(DataRegularSeason20242025!$AB$3:$AB$1315,DataRegularSeason20242025!$B$3:$B$1315, "&lt;=" &amp; $A197, DataRegularSeason20242025!$E$3:$E$1315, O$1)</f>
        <v>44</v>
      </c>
      <c r="P197" s="2">
        <f>SUMIFS(DataRegularSeason20242025!$AA$3:$AA$1315,DataRegularSeason20242025!$B$3:$B$1315, "&lt;=" &amp; $A197, DataRegularSeason20242025!$D$3:$D$1315, P$1)+SUMIFS(DataRegularSeason20242025!$AB$3:$AB$1315,DataRegularSeason20242025!$B$3:$B$1315, "&lt;=" &amp; $A197, DataRegularSeason20242025!$E$3:$E$1315, P$1)</f>
        <v>27</v>
      </c>
      <c r="Q197" s="2">
        <f>SUMIFS(DataRegularSeason20242025!$AA$3:$AA$1315,DataRegularSeason20242025!$B$3:$B$1315, "&lt;=" &amp; $A197, DataRegularSeason20242025!$D$3:$D$1315, Q$1)+SUMIFS(DataRegularSeason20242025!$AB$3:$AB$1315,DataRegularSeason20242025!$B$3:$B$1315, "&lt;=" &amp; $A197, DataRegularSeason20242025!$E$3:$E$1315, Q$1)</f>
        <v>45</v>
      </c>
      <c r="R197" s="2">
        <f>SUMIFS(DataRegularSeason20242025!$AA$3:$AA$1315,DataRegularSeason20242025!$B$3:$B$1315, "&lt;=" &amp; $A197, DataRegularSeason20242025!$D$3:$D$1315, R$1)+SUMIFS(DataRegularSeason20242025!$AB$3:$AB$1315,DataRegularSeason20242025!$B$3:$B$1315, "&lt;=" &amp; $A197, DataRegularSeason20242025!$E$3:$E$1315, R$1)</f>
        <v>22</v>
      </c>
      <c r="S197" s="2">
        <f>SUMIFS(DataRegularSeason20242025!$AA$3:$AA$1315,DataRegularSeason20242025!$B$3:$B$1315, "&lt;=" &amp; $A197, DataRegularSeason20242025!$D$3:$D$1315, S$1)+SUMIFS(DataRegularSeason20242025!$AB$3:$AB$1315,DataRegularSeason20242025!$B$3:$B$1315, "&lt;=" &amp; $A197, DataRegularSeason20242025!$E$3:$E$1315, S$1)</f>
        <v>31</v>
      </c>
      <c r="T197" s="2">
        <f>SUMIFS(DataRegularSeason20242025!$AA$3:$AA$1315,DataRegularSeason20242025!$B$3:$B$1315, "&lt;=" &amp; $A197, DataRegularSeason20242025!$D$3:$D$1315, T$1)+SUMIFS(DataRegularSeason20242025!$AB$3:$AB$1315,DataRegularSeason20242025!$B$3:$B$1315, "&lt;=" &amp; $A197, DataRegularSeason20242025!$E$3:$E$1315, T$1)</f>
        <v>31</v>
      </c>
      <c r="U197" s="2">
        <f>SUMIFS(DataRegularSeason20242025!$AA$3:$AA$1315,DataRegularSeason20242025!$B$3:$B$1315, "&lt;=" &amp; $A197, DataRegularSeason20242025!$D$3:$D$1315, U$1)+SUMIFS(DataRegularSeason20242025!$AB$3:$AB$1315,DataRegularSeason20242025!$B$3:$B$1315, "&lt;=" &amp; $A197, DataRegularSeason20242025!$E$3:$E$1315, U$1)</f>
        <v>34</v>
      </c>
      <c r="V197" s="2">
        <f>SUMIFS(DataRegularSeason20242025!$AA$3:$AA$1315,DataRegularSeason20242025!$B$3:$B$1315, "&lt;=" &amp; $A197, DataRegularSeason20242025!$D$3:$D$1315, V$1)+SUMIFS(DataRegularSeason20242025!$AB$3:$AB$1315,DataRegularSeason20242025!$B$3:$B$1315, "&lt;=" &amp; $A197, DataRegularSeason20242025!$E$3:$E$1315, V$1)</f>
        <v>32</v>
      </c>
      <c r="W197" s="2">
        <f>SUMIFS(DataRegularSeason20242025!$AA$3:$AA$1315,DataRegularSeason20242025!$B$3:$B$1315, "&lt;=" &amp; $A197, DataRegularSeason20242025!$D$3:$D$1315, W$1)+SUMIFS(DataRegularSeason20242025!$AB$3:$AB$1315,DataRegularSeason20242025!$B$3:$B$1315, "&lt;=" &amp; $A197, DataRegularSeason20242025!$E$3:$E$1315, W$1)</f>
        <v>33</v>
      </c>
      <c r="X197" s="2">
        <f>SUMIFS(DataRegularSeason20242025!$AA$3:$AA$1315,DataRegularSeason20242025!$B$3:$B$1315, "&lt;=" &amp; $A197, DataRegularSeason20242025!$D$3:$D$1315, X$1)+SUMIFS(DataRegularSeason20242025!$AB$3:$AB$1315,DataRegularSeason20242025!$B$3:$B$1315, "&lt;=" &amp; $A197, DataRegularSeason20242025!$E$3:$E$1315, X$1)</f>
        <v>32</v>
      </c>
      <c r="Y197" s="2">
        <f>SUMIFS(DataRegularSeason20242025!$AA$3:$AA$1315,DataRegularSeason20242025!$B$3:$B$1315, "&lt;=" &amp; $A197, DataRegularSeason20242025!$D$3:$D$1315, Y$1)+SUMIFS(DataRegularSeason20242025!$AB$3:$AB$1315,DataRegularSeason20242025!$B$3:$B$1315, "&lt;=" &amp; $A197, DataRegularSeason20242025!$E$3:$E$1315, Y$1)</f>
        <v>27</v>
      </c>
      <c r="Z197" s="2">
        <f>SUMIFS(DataRegularSeason20242025!$AA$3:$AA$1315,DataRegularSeason20242025!$B$3:$B$1315, "&lt;=" &amp; $A197, DataRegularSeason20242025!$D$3:$D$1315, Z$1)+SUMIFS(DataRegularSeason20242025!$AB$3:$AB$1315,DataRegularSeason20242025!$B$3:$B$1315, "&lt;=" &amp; $A197, DataRegularSeason20242025!$E$3:$E$1315, Z$1)</f>
        <v>33</v>
      </c>
      <c r="AA197" s="2">
        <f>SUMIFS(DataRegularSeason20242025!$AA$3:$AA$1315,DataRegularSeason20242025!$B$3:$B$1315, "&lt;=" &amp; $A197, DataRegularSeason20242025!$D$3:$D$1315, AA$1)+SUMIFS(DataRegularSeason20242025!$AB$3:$AB$1315,DataRegularSeason20242025!$B$3:$B$1315, "&lt;=" &amp; $A197, DataRegularSeason20242025!$E$3:$E$1315, AA$1)</f>
        <v>36</v>
      </c>
      <c r="AB197" s="2">
        <f>SUMIFS(DataRegularSeason20242025!$AA$3:$AA$1315,DataRegularSeason20242025!$B$3:$B$1315, "&lt;=" &amp; $A197, DataRegularSeason20242025!$D$3:$D$1315, AB$1)+SUMIFS(DataRegularSeason20242025!$AB$3:$AB$1315,DataRegularSeason20242025!$B$3:$B$1315, "&lt;=" &amp; $A197, DataRegularSeason20242025!$E$3:$E$1315, AB$1)</f>
        <v>40</v>
      </c>
      <c r="AC197" s="2">
        <f>SUMIFS(DataRegularSeason20242025!$AA$3:$AA$1315,DataRegularSeason20242025!$B$3:$B$1315, "&lt;=" &amp; $A197, DataRegularSeason20242025!$D$3:$D$1315, AC$1)+SUMIFS(DataRegularSeason20242025!$AB$3:$AB$1315,DataRegularSeason20242025!$B$3:$B$1315, "&lt;=" &amp; $A197, DataRegularSeason20242025!$E$3:$E$1315, AC$1)</f>
        <v>33</v>
      </c>
      <c r="AD197" s="2">
        <f>SUMIFS(DataRegularSeason20242025!$AA$3:$AA$1315,DataRegularSeason20242025!$B$3:$B$1315, "&lt;=" &amp; $A197, DataRegularSeason20242025!$D$3:$D$1315, AD$1)+SUMIFS(DataRegularSeason20242025!$AB$3:$AB$1315,DataRegularSeason20242025!$B$3:$B$1315, "&lt;=" &amp; $A197, DataRegularSeason20242025!$E$3:$E$1315, AD$1)</f>
        <v>37</v>
      </c>
      <c r="AE197" s="2">
        <f>SUMIFS(DataRegularSeason20242025!$AA$3:$AA$1315,DataRegularSeason20242025!$B$3:$B$1315, "&lt;=" &amp; $A197, DataRegularSeason20242025!$D$3:$D$1315, AE$1)+SUMIFS(DataRegularSeason20242025!$AB$3:$AB$1315,DataRegularSeason20242025!$B$3:$B$1315, "&lt;=" &amp; $A197, DataRegularSeason20242025!$E$3:$E$1315, AE$1)</f>
        <v>43</v>
      </c>
      <c r="AF197" s="2">
        <f>SUMIFS(DataRegularSeason20242025!$AA$3:$AA$1315,DataRegularSeason20242025!$B$3:$B$1315, "&lt;=" &amp; $A197, DataRegularSeason20242025!$D$3:$D$1315, AF$1)+SUMIFS(DataRegularSeason20242025!$AB$3:$AB$1315,DataRegularSeason20242025!$B$3:$B$1315, "&lt;=" &amp; $A197, DataRegularSeason20242025!$E$3:$E$1315, AF$1)</f>
        <v>45</v>
      </c>
      <c r="AG197" s="2">
        <f>SUMIFS(DataRegularSeason20242025!$AA$3:$AA$1315,DataRegularSeason20242025!$B$3:$B$1315, "&lt;=" &amp; $A197, DataRegularSeason20242025!$D$3:$D$1315, AG$1)+SUMIFS(DataRegularSeason20242025!$AB$3:$AB$1315,DataRegularSeason20242025!$B$3:$B$1315, "&lt;=" &amp; $A197, DataRegularSeason20242025!$E$3:$E$1315, AG$1)</f>
        <v>44</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26</v>
      </c>
      <c r="C198" s="2">
        <f>SUMIFS(DataRegularSeason20242025!$AA$3:$AA$1315,DataRegularSeason20242025!$B$3:$B$1315, "&lt;=" &amp; $A198, DataRegularSeason20242025!$D$3:$D$1315, C$1)+SUMIFS(DataRegularSeason20242025!$AB$3:$AB$1315,DataRegularSeason20242025!$B$3:$B$1315, "&lt;=" &amp; $A198, DataRegularSeason20242025!$E$3:$E$1315, C$1)</f>
        <v>35</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41</v>
      </c>
      <c r="F198" s="2">
        <f>SUMIFS(DataRegularSeason20242025!$AA$3:$AA$1315,DataRegularSeason20242025!$B$3:$B$1315, "&lt;=" &amp; $A198, DataRegularSeason20242025!$D$3:$D$1315, F$1)+SUMIFS(DataRegularSeason20242025!$AB$3:$AB$1315,DataRegularSeason20242025!$B$3:$B$1315, "&lt;=" &amp; $A198, DataRegularSeason20242025!$E$3:$E$1315, F$1)</f>
        <v>29</v>
      </c>
      <c r="G198" s="2">
        <f>SUMIFS(DataRegularSeason20242025!$AA$3:$AA$1315,DataRegularSeason20242025!$B$3:$B$1315, "&lt;=" &amp; $A198, DataRegularSeason20242025!$D$3:$D$1315, G$1)+SUMIFS(DataRegularSeason20242025!$AB$3:$AB$1315,DataRegularSeason20242025!$B$3:$B$1315, "&lt;=" &amp; $A198, DataRegularSeason20242025!$E$3:$E$1315, G$1)</f>
        <v>35</v>
      </c>
      <c r="H198" s="2">
        <f>SUMIFS(DataRegularSeason20242025!$AA$3:$AA$1315,DataRegularSeason20242025!$B$3:$B$1315, "&lt;=" &amp; $A198, DataRegularSeason20242025!$D$3:$D$1315, H$1)+SUMIFS(DataRegularSeason20242025!$AB$3:$AB$1315,DataRegularSeason20242025!$B$3:$B$1315, "&lt;=" &amp; $A198, DataRegularSeason20242025!$E$3:$E$1315, H$1)</f>
        <v>22</v>
      </c>
      <c r="I198" s="2">
        <f>SUMIFS(DataRegularSeason20242025!$AA$3:$AA$1315,DataRegularSeason20242025!$B$3:$B$1315, "&lt;=" &amp; $A198, DataRegularSeason20242025!$D$3:$D$1315, I$1)+SUMIFS(DataRegularSeason20242025!$AB$3:$AB$1315,DataRegularSeason20242025!$B$3:$B$1315, "&lt;=" &amp; $A198, DataRegularSeason20242025!$E$3:$E$1315, I$1)</f>
        <v>36</v>
      </c>
      <c r="J198" s="2">
        <f>SUMIFS(DataRegularSeason20242025!$AA$3:$AA$1315,DataRegularSeason20242025!$B$3:$B$1315, "&lt;=" &amp; $A198, DataRegularSeason20242025!$D$3:$D$1315, J$1)+SUMIFS(DataRegularSeason20242025!$AB$3:$AB$1315,DataRegularSeason20242025!$B$3:$B$1315, "&lt;=" &amp; $A198, DataRegularSeason20242025!$E$3:$E$1315, J$1)</f>
        <v>38</v>
      </c>
      <c r="K198" s="2">
        <f>SUMIFS(DataRegularSeason20242025!$AA$3:$AA$1315,DataRegularSeason20242025!$B$3:$B$1315, "&lt;=" &amp; $A198, DataRegularSeason20242025!$D$3:$D$1315, K$1)+SUMIFS(DataRegularSeason20242025!$AB$3:$AB$1315,DataRegularSeason20242025!$B$3:$B$1315, "&lt;=" &amp; $A198, DataRegularSeason20242025!$E$3:$E$1315, K$1)</f>
        <v>28</v>
      </c>
      <c r="L198" s="2">
        <f>SUMIFS(DataRegularSeason20242025!$AA$3:$AA$1315,DataRegularSeason20242025!$B$3:$B$1315, "&lt;=" &amp; $A198, DataRegularSeason20242025!$D$3:$D$1315, L$1)+SUMIFS(DataRegularSeason20242025!$AB$3:$AB$1315,DataRegularSeason20242025!$B$3:$B$1315, "&lt;=" &amp; $A198, DataRegularSeason20242025!$E$3:$E$1315, L$1)</f>
        <v>38</v>
      </c>
      <c r="M198" s="2">
        <f>SUMIFS(DataRegularSeason20242025!$AA$3:$AA$1315,DataRegularSeason20242025!$B$3:$B$1315, "&lt;=" &amp; $A198, DataRegularSeason20242025!$D$3:$D$1315, M$1)+SUMIFS(DataRegularSeason20242025!$AB$3:$AB$1315,DataRegularSeason20242025!$B$3:$B$1315, "&lt;=" &amp; $A198, DataRegularSeason20242025!$E$3:$E$1315, M$1)</f>
        <v>40</v>
      </c>
      <c r="N198" s="2">
        <f>SUMIFS(DataRegularSeason20242025!$AA$3:$AA$1315,DataRegularSeason20242025!$B$3:$B$1315, "&lt;=" &amp; $A198, DataRegularSeason20242025!$D$3:$D$1315, N$1)+SUMIFS(DataRegularSeason20242025!$AB$3:$AB$1315,DataRegularSeason20242025!$B$3:$B$1315, "&lt;=" &amp; $A198, DataRegularSeason20242025!$E$3:$E$1315, N$1)</f>
        <v>40</v>
      </c>
      <c r="O198" s="2">
        <f>SUMIFS(DataRegularSeason20242025!$AA$3:$AA$1315,DataRegularSeason20242025!$B$3:$B$1315, "&lt;=" &amp; $A198, DataRegularSeason20242025!$D$3:$D$1315, O$1)+SUMIFS(DataRegularSeason20242025!$AB$3:$AB$1315,DataRegularSeason20242025!$B$3:$B$1315, "&lt;=" &amp; $A198, DataRegularSeason20242025!$E$3:$E$1315, O$1)</f>
        <v>44</v>
      </c>
      <c r="P198" s="2">
        <f>SUMIFS(DataRegularSeason20242025!$AA$3:$AA$1315,DataRegularSeason20242025!$B$3:$B$1315, "&lt;=" &amp; $A198, DataRegularSeason20242025!$D$3:$D$1315, P$1)+SUMIFS(DataRegularSeason20242025!$AB$3:$AB$1315,DataRegularSeason20242025!$B$3:$B$1315, "&lt;=" &amp; $A198, DataRegularSeason20242025!$E$3:$E$1315, P$1)</f>
        <v>27</v>
      </c>
      <c r="Q198" s="2">
        <f>SUMIFS(DataRegularSeason20242025!$AA$3:$AA$1315,DataRegularSeason20242025!$B$3:$B$1315, "&lt;=" &amp; $A198, DataRegularSeason20242025!$D$3:$D$1315, Q$1)+SUMIFS(DataRegularSeason20242025!$AB$3:$AB$1315,DataRegularSeason20242025!$B$3:$B$1315, "&lt;=" &amp; $A198, DataRegularSeason20242025!$E$3:$E$1315, Q$1)</f>
        <v>45</v>
      </c>
      <c r="R198" s="2">
        <f>SUMIFS(DataRegularSeason20242025!$AA$3:$AA$1315,DataRegularSeason20242025!$B$3:$B$1315, "&lt;=" &amp; $A198, DataRegularSeason20242025!$D$3:$D$1315, R$1)+SUMIFS(DataRegularSeason20242025!$AB$3:$AB$1315,DataRegularSeason20242025!$B$3:$B$1315, "&lt;=" &amp; $A198, DataRegularSeason20242025!$E$3:$E$1315, R$1)</f>
        <v>22</v>
      </c>
      <c r="S198" s="2">
        <f>SUMIFS(DataRegularSeason20242025!$AA$3:$AA$1315,DataRegularSeason20242025!$B$3:$B$1315, "&lt;=" &amp; $A198, DataRegularSeason20242025!$D$3:$D$1315, S$1)+SUMIFS(DataRegularSeason20242025!$AB$3:$AB$1315,DataRegularSeason20242025!$B$3:$B$1315, "&lt;=" &amp; $A198, DataRegularSeason20242025!$E$3:$E$1315, S$1)</f>
        <v>31</v>
      </c>
      <c r="T198" s="2">
        <f>SUMIFS(DataRegularSeason20242025!$AA$3:$AA$1315,DataRegularSeason20242025!$B$3:$B$1315, "&lt;=" &amp; $A198, DataRegularSeason20242025!$D$3:$D$1315, T$1)+SUMIFS(DataRegularSeason20242025!$AB$3:$AB$1315,DataRegularSeason20242025!$B$3:$B$1315, "&lt;=" &amp; $A198, DataRegularSeason20242025!$E$3:$E$1315, T$1)</f>
        <v>31</v>
      </c>
      <c r="U198" s="2">
        <f>SUMIFS(DataRegularSeason20242025!$AA$3:$AA$1315,DataRegularSeason20242025!$B$3:$B$1315, "&lt;=" &amp; $A198, DataRegularSeason20242025!$D$3:$D$1315, U$1)+SUMIFS(DataRegularSeason20242025!$AB$3:$AB$1315,DataRegularSeason20242025!$B$3:$B$1315, "&lt;=" &amp; $A198, DataRegularSeason20242025!$E$3:$E$1315, U$1)</f>
        <v>34</v>
      </c>
      <c r="V198" s="2">
        <f>SUMIFS(DataRegularSeason20242025!$AA$3:$AA$1315,DataRegularSeason20242025!$B$3:$B$1315, "&lt;=" &amp; $A198, DataRegularSeason20242025!$D$3:$D$1315, V$1)+SUMIFS(DataRegularSeason20242025!$AB$3:$AB$1315,DataRegularSeason20242025!$B$3:$B$1315, "&lt;=" &amp; $A198, DataRegularSeason20242025!$E$3:$E$1315, V$1)</f>
        <v>32</v>
      </c>
      <c r="W198" s="2">
        <f>SUMIFS(DataRegularSeason20242025!$AA$3:$AA$1315,DataRegularSeason20242025!$B$3:$B$1315, "&lt;=" &amp; $A198, DataRegularSeason20242025!$D$3:$D$1315, W$1)+SUMIFS(DataRegularSeason20242025!$AB$3:$AB$1315,DataRegularSeason20242025!$B$3:$B$1315, "&lt;=" &amp; $A198, DataRegularSeason20242025!$E$3:$E$1315, W$1)</f>
        <v>33</v>
      </c>
      <c r="X198" s="2">
        <f>SUMIFS(DataRegularSeason20242025!$AA$3:$AA$1315,DataRegularSeason20242025!$B$3:$B$1315, "&lt;=" &amp; $A198, DataRegularSeason20242025!$D$3:$D$1315, X$1)+SUMIFS(DataRegularSeason20242025!$AB$3:$AB$1315,DataRegularSeason20242025!$B$3:$B$1315, "&lt;=" &amp; $A198, DataRegularSeason20242025!$E$3:$E$1315, X$1)</f>
        <v>32</v>
      </c>
      <c r="Y198" s="2">
        <f>SUMIFS(DataRegularSeason20242025!$AA$3:$AA$1315,DataRegularSeason20242025!$B$3:$B$1315, "&lt;=" &amp; $A198, DataRegularSeason20242025!$D$3:$D$1315, Y$1)+SUMIFS(DataRegularSeason20242025!$AB$3:$AB$1315,DataRegularSeason20242025!$B$3:$B$1315, "&lt;=" &amp; $A198, DataRegularSeason20242025!$E$3:$E$1315, Y$1)</f>
        <v>27</v>
      </c>
      <c r="Z198" s="2">
        <f>SUMIFS(DataRegularSeason20242025!$AA$3:$AA$1315,DataRegularSeason20242025!$B$3:$B$1315, "&lt;=" &amp; $A198, DataRegularSeason20242025!$D$3:$D$1315, Z$1)+SUMIFS(DataRegularSeason20242025!$AB$3:$AB$1315,DataRegularSeason20242025!$B$3:$B$1315, "&lt;=" &amp; $A198, DataRegularSeason20242025!$E$3:$E$1315, Z$1)</f>
        <v>33</v>
      </c>
      <c r="AA198" s="2">
        <f>SUMIFS(DataRegularSeason20242025!$AA$3:$AA$1315,DataRegularSeason20242025!$B$3:$B$1315, "&lt;=" &amp; $A198, DataRegularSeason20242025!$D$3:$D$1315, AA$1)+SUMIFS(DataRegularSeason20242025!$AB$3:$AB$1315,DataRegularSeason20242025!$B$3:$B$1315, "&lt;=" &amp; $A198, DataRegularSeason20242025!$E$3:$E$1315, AA$1)</f>
        <v>36</v>
      </c>
      <c r="AB198" s="2">
        <f>SUMIFS(DataRegularSeason20242025!$AA$3:$AA$1315,DataRegularSeason20242025!$B$3:$B$1315, "&lt;=" &amp; $A198, DataRegularSeason20242025!$D$3:$D$1315, AB$1)+SUMIFS(DataRegularSeason20242025!$AB$3:$AB$1315,DataRegularSeason20242025!$B$3:$B$1315, "&lt;=" &amp; $A198, DataRegularSeason20242025!$E$3:$E$1315, AB$1)</f>
        <v>40</v>
      </c>
      <c r="AC198" s="2">
        <f>SUMIFS(DataRegularSeason20242025!$AA$3:$AA$1315,DataRegularSeason20242025!$B$3:$B$1315, "&lt;=" &amp; $A198, DataRegularSeason20242025!$D$3:$D$1315, AC$1)+SUMIFS(DataRegularSeason20242025!$AB$3:$AB$1315,DataRegularSeason20242025!$B$3:$B$1315, "&lt;=" &amp; $A198, DataRegularSeason20242025!$E$3:$E$1315, AC$1)</f>
        <v>33</v>
      </c>
      <c r="AD198" s="2">
        <f>SUMIFS(DataRegularSeason20242025!$AA$3:$AA$1315,DataRegularSeason20242025!$B$3:$B$1315, "&lt;=" &amp; $A198, DataRegularSeason20242025!$D$3:$D$1315, AD$1)+SUMIFS(DataRegularSeason20242025!$AB$3:$AB$1315,DataRegularSeason20242025!$B$3:$B$1315, "&lt;=" &amp; $A198, DataRegularSeason20242025!$E$3:$E$1315, AD$1)</f>
        <v>37</v>
      </c>
      <c r="AE198" s="2">
        <f>SUMIFS(DataRegularSeason20242025!$AA$3:$AA$1315,DataRegularSeason20242025!$B$3:$B$1315, "&lt;=" &amp; $A198, DataRegularSeason20242025!$D$3:$D$1315, AE$1)+SUMIFS(DataRegularSeason20242025!$AB$3:$AB$1315,DataRegularSeason20242025!$B$3:$B$1315, "&lt;=" &amp; $A198, DataRegularSeason20242025!$E$3:$E$1315, AE$1)</f>
        <v>43</v>
      </c>
      <c r="AF198" s="2">
        <f>SUMIFS(DataRegularSeason20242025!$AA$3:$AA$1315,DataRegularSeason20242025!$B$3:$B$1315, "&lt;=" &amp; $A198, DataRegularSeason20242025!$D$3:$D$1315, AF$1)+SUMIFS(DataRegularSeason20242025!$AB$3:$AB$1315,DataRegularSeason20242025!$B$3:$B$1315, "&lt;=" &amp; $A198, DataRegularSeason20242025!$E$3:$E$1315, AF$1)</f>
        <v>45</v>
      </c>
      <c r="AG198" s="2">
        <f>SUMIFS(DataRegularSeason20242025!$AA$3:$AA$1315,DataRegularSeason20242025!$B$3:$B$1315, "&lt;=" &amp; $A198, DataRegularSeason20242025!$D$3:$D$1315, AG$1)+SUMIFS(DataRegularSeason20242025!$AB$3:$AB$1315,DataRegularSeason20242025!$B$3:$B$1315, "&lt;=" &amp; $A198, DataRegularSeason20242025!$E$3:$E$1315, AG$1)</f>
        <v>44</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26</v>
      </c>
      <c r="C199" s="2">
        <f>SUMIFS(DataRegularSeason20242025!$AA$3:$AA$1315,DataRegularSeason20242025!$B$3:$B$1315, "&lt;=" &amp; $A199, DataRegularSeason20242025!$D$3:$D$1315, C$1)+SUMIFS(DataRegularSeason20242025!$AB$3:$AB$1315,DataRegularSeason20242025!$B$3:$B$1315, "&lt;=" &amp; $A199, DataRegularSeason20242025!$E$3:$E$1315, C$1)</f>
        <v>35</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41</v>
      </c>
      <c r="F199" s="2">
        <f>SUMIFS(DataRegularSeason20242025!$AA$3:$AA$1315,DataRegularSeason20242025!$B$3:$B$1315, "&lt;=" &amp; $A199, DataRegularSeason20242025!$D$3:$D$1315, F$1)+SUMIFS(DataRegularSeason20242025!$AB$3:$AB$1315,DataRegularSeason20242025!$B$3:$B$1315, "&lt;=" &amp; $A199, DataRegularSeason20242025!$E$3:$E$1315, F$1)</f>
        <v>29</v>
      </c>
      <c r="G199" s="2">
        <f>SUMIFS(DataRegularSeason20242025!$AA$3:$AA$1315,DataRegularSeason20242025!$B$3:$B$1315, "&lt;=" &amp; $A199, DataRegularSeason20242025!$D$3:$D$1315, G$1)+SUMIFS(DataRegularSeason20242025!$AB$3:$AB$1315,DataRegularSeason20242025!$B$3:$B$1315, "&lt;=" &amp; $A199, DataRegularSeason20242025!$E$3:$E$1315, G$1)</f>
        <v>35</v>
      </c>
      <c r="H199" s="2">
        <f>SUMIFS(DataRegularSeason20242025!$AA$3:$AA$1315,DataRegularSeason20242025!$B$3:$B$1315, "&lt;=" &amp; $A199, DataRegularSeason20242025!$D$3:$D$1315, H$1)+SUMIFS(DataRegularSeason20242025!$AB$3:$AB$1315,DataRegularSeason20242025!$B$3:$B$1315, "&lt;=" &amp; $A199, DataRegularSeason20242025!$E$3:$E$1315, H$1)</f>
        <v>22</v>
      </c>
      <c r="I199" s="2">
        <f>SUMIFS(DataRegularSeason20242025!$AA$3:$AA$1315,DataRegularSeason20242025!$B$3:$B$1315, "&lt;=" &amp; $A199, DataRegularSeason20242025!$D$3:$D$1315, I$1)+SUMIFS(DataRegularSeason20242025!$AB$3:$AB$1315,DataRegularSeason20242025!$B$3:$B$1315, "&lt;=" &amp; $A199, DataRegularSeason20242025!$E$3:$E$1315, I$1)</f>
        <v>36</v>
      </c>
      <c r="J199" s="2">
        <f>SUMIFS(DataRegularSeason20242025!$AA$3:$AA$1315,DataRegularSeason20242025!$B$3:$B$1315, "&lt;=" &amp; $A199, DataRegularSeason20242025!$D$3:$D$1315, J$1)+SUMIFS(DataRegularSeason20242025!$AB$3:$AB$1315,DataRegularSeason20242025!$B$3:$B$1315, "&lt;=" &amp; $A199, DataRegularSeason20242025!$E$3:$E$1315, J$1)</f>
        <v>38</v>
      </c>
      <c r="K199" s="2">
        <f>SUMIFS(DataRegularSeason20242025!$AA$3:$AA$1315,DataRegularSeason20242025!$B$3:$B$1315, "&lt;=" &amp; $A199, DataRegularSeason20242025!$D$3:$D$1315, K$1)+SUMIFS(DataRegularSeason20242025!$AB$3:$AB$1315,DataRegularSeason20242025!$B$3:$B$1315, "&lt;=" &amp; $A199, DataRegularSeason20242025!$E$3:$E$1315, K$1)</f>
        <v>28</v>
      </c>
      <c r="L199" s="2">
        <f>SUMIFS(DataRegularSeason20242025!$AA$3:$AA$1315,DataRegularSeason20242025!$B$3:$B$1315, "&lt;=" &amp; $A199, DataRegularSeason20242025!$D$3:$D$1315, L$1)+SUMIFS(DataRegularSeason20242025!$AB$3:$AB$1315,DataRegularSeason20242025!$B$3:$B$1315, "&lt;=" &amp; $A199, DataRegularSeason20242025!$E$3:$E$1315, L$1)</f>
        <v>38</v>
      </c>
      <c r="M199" s="2">
        <f>SUMIFS(DataRegularSeason20242025!$AA$3:$AA$1315,DataRegularSeason20242025!$B$3:$B$1315, "&lt;=" &amp; $A199, DataRegularSeason20242025!$D$3:$D$1315, M$1)+SUMIFS(DataRegularSeason20242025!$AB$3:$AB$1315,DataRegularSeason20242025!$B$3:$B$1315, "&lt;=" &amp; $A199, DataRegularSeason20242025!$E$3:$E$1315, M$1)</f>
        <v>40</v>
      </c>
      <c r="N199" s="2">
        <f>SUMIFS(DataRegularSeason20242025!$AA$3:$AA$1315,DataRegularSeason20242025!$B$3:$B$1315, "&lt;=" &amp; $A199, DataRegularSeason20242025!$D$3:$D$1315, N$1)+SUMIFS(DataRegularSeason20242025!$AB$3:$AB$1315,DataRegularSeason20242025!$B$3:$B$1315, "&lt;=" &amp; $A199, DataRegularSeason20242025!$E$3:$E$1315, N$1)</f>
        <v>40</v>
      </c>
      <c r="O199" s="2">
        <f>SUMIFS(DataRegularSeason20242025!$AA$3:$AA$1315,DataRegularSeason20242025!$B$3:$B$1315, "&lt;=" &amp; $A199, DataRegularSeason20242025!$D$3:$D$1315, O$1)+SUMIFS(DataRegularSeason20242025!$AB$3:$AB$1315,DataRegularSeason20242025!$B$3:$B$1315, "&lt;=" &amp; $A199, DataRegularSeason20242025!$E$3:$E$1315, O$1)</f>
        <v>44</v>
      </c>
      <c r="P199" s="2">
        <f>SUMIFS(DataRegularSeason20242025!$AA$3:$AA$1315,DataRegularSeason20242025!$B$3:$B$1315, "&lt;=" &amp; $A199, DataRegularSeason20242025!$D$3:$D$1315, P$1)+SUMIFS(DataRegularSeason20242025!$AB$3:$AB$1315,DataRegularSeason20242025!$B$3:$B$1315, "&lt;=" &amp; $A199, DataRegularSeason20242025!$E$3:$E$1315, P$1)</f>
        <v>27</v>
      </c>
      <c r="Q199" s="2">
        <f>SUMIFS(DataRegularSeason20242025!$AA$3:$AA$1315,DataRegularSeason20242025!$B$3:$B$1315, "&lt;=" &amp; $A199, DataRegularSeason20242025!$D$3:$D$1315, Q$1)+SUMIFS(DataRegularSeason20242025!$AB$3:$AB$1315,DataRegularSeason20242025!$B$3:$B$1315, "&lt;=" &amp; $A199, DataRegularSeason20242025!$E$3:$E$1315, Q$1)</f>
        <v>45</v>
      </c>
      <c r="R199" s="2">
        <f>SUMIFS(DataRegularSeason20242025!$AA$3:$AA$1315,DataRegularSeason20242025!$B$3:$B$1315, "&lt;=" &amp; $A199, DataRegularSeason20242025!$D$3:$D$1315, R$1)+SUMIFS(DataRegularSeason20242025!$AB$3:$AB$1315,DataRegularSeason20242025!$B$3:$B$1315, "&lt;=" &amp; $A199, DataRegularSeason20242025!$E$3:$E$1315, R$1)</f>
        <v>22</v>
      </c>
      <c r="S199" s="2">
        <f>SUMIFS(DataRegularSeason20242025!$AA$3:$AA$1315,DataRegularSeason20242025!$B$3:$B$1315, "&lt;=" &amp; $A199, DataRegularSeason20242025!$D$3:$D$1315, S$1)+SUMIFS(DataRegularSeason20242025!$AB$3:$AB$1315,DataRegularSeason20242025!$B$3:$B$1315, "&lt;=" &amp; $A199, DataRegularSeason20242025!$E$3:$E$1315, S$1)</f>
        <v>31</v>
      </c>
      <c r="T199" s="2">
        <f>SUMIFS(DataRegularSeason20242025!$AA$3:$AA$1315,DataRegularSeason20242025!$B$3:$B$1315, "&lt;=" &amp; $A199, DataRegularSeason20242025!$D$3:$D$1315, T$1)+SUMIFS(DataRegularSeason20242025!$AB$3:$AB$1315,DataRegularSeason20242025!$B$3:$B$1315, "&lt;=" &amp; $A199, DataRegularSeason20242025!$E$3:$E$1315, T$1)</f>
        <v>31</v>
      </c>
      <c r="U199" s="2">
        <f>SUMIFS(DataRegularSeason20242025!$AA$3:$AA$1315,DataRegularSeason20242025!$B$3:$B$1315, "&lt;=" &amp; $A199, DataRegularSeason20242025!$D$3:$D$1315, U$1)+SUMIFS(DataRegularSeason20242025!$AB$3:$AB$1315,DataRegularSeason20242025!$B$3:$B$1315, "&lt;=" &amp; $A199, DataRegularSeason20242025!$E$3:$E$1315, U$1)</f>
        <v>34</v>
      </c>
      <c r="V199" s="2">
        <f>SUMIFS(DataRegularSeason20242025!$AA$3:$AA$1315,DataRegularSeason20242025!$B$3:$B$1315, "&lt;=" &amp; $A199, DataRegularSeason20242025!$D$3:$D$1315, V$1)+SUMIFS(DataRegularSeason20242025!$AB$3:$AB$1315,DataRegularSeason20242025!$B$3:$B$1315, "&lt;=" &amp; $A199, DataRegularSeason20242025!$E$3:$E$1315, V$1)</f>
        <v>32</v>
      </c>
      <c r="W199" s="2">
        <f>SUMIFS(DataRegularSeason20242025!$AA$3:$AA$1315,DataRegularSeason20242025!$B$3:$B$1315, "&lt;=" &amp; $A199, DataRegularSeason20242025!$D$3:$D$1315, W$1)+SUMIFS(DataRegularSeason20242025!$AB$3:$AB$1315,DataRegularSeason20242025!$B$3:$B$1315, "&lt;=" &amp; $A199, DataRegularSeason20242025!$E$3:$E$1315, W$1)</f>
        <v>33</v>
      </c>
      <c r="X199" s="2">
        <f>SUMIFS(DataRegularSeason20242025!$AA$3:$AA$1315,DataRegularSeason20242025!$B$3:$B$1315, "&lt;=" &amp; $A199, DataRegularSeason20242025!$D$3:$D$1315, X$1)+SUMIFS(DataRegularSeason20242025!$AB$3:$AB$1315,DataRegularSeason20242025!$B$3:$B$1315, "&lt;=" &amp; $A199, DataRegularSeason20242025!$E$3:$E$1315, X$1)</f>
        <v>32</v>
      </c>
      <c r="Y199" s="2">
        <f>SUMIFS(DataRegularSeason20242025!$AA$3:$AA$1315,DataRegularSeason20242025!$B$3:$B$1315, "&lt;=" &amp; $A199, DataRegularSeason20242025!$D$3:$D$1315, Y$1)+SUMIFS(DataRegularSeason20242025!$AB$3:$AB$1315,DataRegularSeason20242025!$B$3:$B$1315, "&lt;=" &amp; $A199, DataRegularSeason20242025!$E$3:$E$1315, Y$1)</f>
        <v>27</v>
      </c>
      <c r="Z199" s="2">
        <f>SUMIFS(DataRegularSeason20242025!$AA$3:$AA$1315,DataRegularSeason20242025!$B$3:$B$1315, "&lt;=" &amp; $A199, DataRegularSeason20242025!$D$3:$D$1315, Z$1)+SUMIFS(DataRegularSeason20242025!$AB$3:$AB$1315,DataRegularSeason20242025!$B$3:$B$1315, "&lt;=" &amp; $A199, DataRegularSeason20242025!$E$3:$E$1315, Z$1)</f>
        <v>33</v>
      </c>
      <c r="AA199" s="2">
        <f>SUMIFS(DataRegularSeason20242025!$AA$3:$AA$1315,DataRegularSeason20242025!$B$3:$B$1315, "&lt;=" &amp; $A199, DataRegularSeason20242025!$D$3:$D$1315, AA$1)+SUMIFS(DataRegularSeason20242025!$AB$3:$AB$1315,DataRegularSeason20242025!$B$3:$B$1315, "&lt;=" &amp; $A199, DataRegularSeason20242025!$E$3:$E$1315, AA$1)</f>
        <v>36</v>
      </c>
      <c r="AB199" s="2">
        <f>SUMIFS(DataRegularSeason20242025!$AA$3:$AA$1315,DataRegularSeason20242025!$B$3:$B$1315, "&lt;=" &amp; $A199, DataRegularSeason20242025!$D$3:$D$1315, AB$1)+SUMIFS(DataRegularSeason20242025!$AB$3:$AB$1315,DataRegularSeason20242025!$B$3:$B$1315, "&lt;=" &amp; $A199, DataRegularSeason20242025!$E$3:$E$1315, AB$1)</f>
        <v>40</v>
      </c>
      <c r="AC199" s="2">
        <f>SUMIFS(DataRegularSeason20242025!$AA$3:$AA$1315,DataRegularSeason20242025!$B$3:$B$1315, "&lt;=" &amp; $A199, DataRegularSeason20242025!$D$3:$D$1315, AC$1)+SUMIFS(DataRegularSeason20242025!$AB$3:$AB$1315,DataRegularSeason20242025!$B$3:$B$1315, "&lt;=" &amp; $A199, DataRegularSeason20242025!$E$3:$E$1315, AC$1)</f>
        <v>33</v>
      </c>
      <c r="AD199" s="2">
        <f>SUMIFS(DataRegularSeason20242025!$AA$3:$AA$1315,DataRegularSeason20242025!$B$3:$B$1315, "&lt;=" &amp; $A199, DataRegularSeason20242025!$D$3:$D$1315, AD$1)+SUMIFS(DataRegularSeason20242025!$AB$3:$AB$1315,DataRegularSeason20242025!$B$3:$B$1315, "&lt;=" &amp; $A199, DataRegularSeason20242025!$E$3:$E$1315, AD$1)</f>
        <v>37</v>
      </c>
      <c r="AE199" s="2">
        <f>SUMIFS(DataRegularSeason20242025!$AA$3:$AA$1315,DataRegularSeason20242025!$B$3:$B$1315, "&lt;=" &amp; $A199, DataRegularSeason20242025!$D$3:$D$1315, AE$1)+SUMIFS(DataRegularSeason20242025!$AB$3:$AB$1315,DataRegularSeason20242025!$B$3:$B$1315, "&lt;=" &amp; $A199, DataRegularSeason20242025!$E$3:$E$1315, AE$1)</f>
        <v>43</v>
      </c>
      <c r="AF199" s="2">
        <f>SUMIFS(DataRegularSeason20242025!$AA$3:$AA$1315,DataRegularSeason20242025!$B$3:$B$1315, "&lt;=" &amp; $A199, DataRegularSeason20242025!$D$3:$D$1315, AF$1)+SUMIFS(DataRegularSeason20242025!$AB$3:$AB$1315,DataRegularSeason20242025!$B$3:$B$1315, "&lt;=" &amp; $A199, DataRegularSeason20242025!$E$3:$E$1315, AF$1)</f>
        <v>45</v>
      </c>
      <c r="AG199" s="2">
        <f>SUMIFS(DataRegularSeason20242025!$AA$3:$AA$1315,DataRegularSeason20242025!$B$3:$B$1315, "&lt;=" &amp; $A199, DataRegularSeason20242025!$D$3:$D$1315, AG$1)+SUMIFS(DataRegularSeason20242025!$AB$3:$AB$1315,DataRegularSeason20242025!$B$3:$B$1315, "&lt;=" &amp; $A199, DataRegularSeason20242025!$E$3:$E$1315, AG$1)</f>
        <v>44</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26</v>
      </c>
      <c r="C200" s="2">
        <f>SUMIFS(DataRegularSeason20242025!$AA$3:$AA$1315,DataRegularSeason20242025!$B$3:$B$1315, "&lt;=" &amp; $A200, DataRegularSeason20242025!$D$3:$D$1315, C$1)+SUMIFS(DataRegularSeason20242025!$AB$3:$AB$1315,DataRegularSeason20242025!$B$3:$B$1315, "&lt;=" &amp; $A200, DataRegularSeason20242025!$E$3:$E$1315, C$1)</f>
        <v>35</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41</v>
      </c>
      <c r="F200" s="2">
        <f>SUMIFS(DataRegularSeason20242025!$AA$3:$AA$1315,DataRegularSeason20242025!$B$3:$B$1315, "&lt;=" &amp; $A200, DataRegularSeason20242025!$D$3:$D$1315, F$1)+SUMIFS(DataRegularSeason20242025!$AB$3:$AB$1315,DataRegularSeason20242025!$B$3:$B$1315, "&lt;=" &amp; $A200, DataRegularSeason20242025!$E$3:$E$1315, F$1)</f>
        <v>29</v>
      </c>
      <c r="G200" s="2">
        <f>SUMIFS(DataRegularSeason20242025!$AA$3:$AA$1315,DataRegularSeason20242025!$B$3:$B$1315, "&lt;=" &amp; $A200, DataRegularSeason20242025!$D$3:$D$1315, G$1)+SUMIFS(DataRegularSeason20242025!$AB$3:$AB$1315,DataRegularSeason20242025!$B$3:$B$1315, "&lt;=" &amp; $A200, DataRegularSeason20242025!$E$3:$E$1315, G$1)</f>
        <v>35</v>
      </c>
      <c r="H200" s="2">
        <f>SUMIFS(DataRegularSeason20242025!$AA$3:$AA$1315,DataRegularSeason20242025!$B$3:$B$1315, "&lt;=" &amp; $A200, DataRegularSeason20242025!$D$3:$D$1315, H$1)+SUMIFS(DataRegularSeason20242025!$AB$3:$AB$1315,DataRegularSeason20242025!$B$3:$B$1315, "&lt;=" &amp; $A200, DataRegularSeason20242025!$E$3:$E$1315, H$1)</f>
        <v>22</v>
      </c>
      <c r="I200" s="2">
        <f>SUMIFS(DataRegularSeason20242025!$AA$3:$AA$1315,DataRegularSeason20242025!$B$3:$B$1315, "&lt;=" &amp; $A200, DataRegularSeason20242025!$D$3:$D$1315, I$1)+SUMIFS(DataRegularSeason20242025!$AB$3:$AB$1315,DataRegularSeason20242025!$B$3:$B$1315, "&lt;=" &amp; $A200, DataRegularSeason20242025!$E$3:$E$1315, I$1)</f>
        <v>36</v>
      </c>
      <c r="J200" s="2">
        <f>SUMIFS(DataRegularSeason20242025!$AA$3:$AA$1315,DataRegularSeason20242025!$B$3:$B$1315, "&lt;=" &amp; $A200, DataRegularSeason20242025!$D$3:$D$1315, J$1)+SUMIFS(DataRegularSeason20242025!$AB$3:$AB$1315,DataRegularSeason20242025!$B$3:$B$1315, "&lt;=" &amp; $A200, DataRegularSeason20242025!$E$3:$E$1315, J$1)</f>
        <v>38</v>
      </c>
      <c r="K200" s="2">
        <f>SUMIFS(DataRegularSeason20242025!$AA$3:$AA$1315,DataRegularSeason20242025!$B$3:$B$1315, "&lt;=" &amp; $A200, DataRegularSeason20242025!$D$3:$D$1315, K$1)+SUMIFS(DataRegularSeason20242025!$AB$3:$AB$1315,DataRegularSeason20242025!$B$3:$B$1315, "&lt;=" &amp; $A200, DataRegularSeason20242025!$E$3:$E$1315, K$1)</f>
        <v>28</v>
      </c>
      <c r="L200" s="2">
        <f>SUMIFS(DataRegularSeason20242025!$AA$3:$AA$1315,DataRegularSeason20242025!$B$3:$B$1315, "&lt;=" &amp; $A200, DataRegularSeason20242025!$D$3:$D$1315, L$1)+SUMIFS(DataRegularSeason20242025!$AB$3:$AB$1315,DataRegularSeason20242025!$B$3:$B$1315, "&lt;=" &amp; $A200, DataRegularSeason20242025!$E$3:$E$1315, L$1)</f>
        <v>38</v>
      </c>
      <c r="M200" s="2">
        <f>SUMIFS(DataRegularSeason20242025!$AA$3:$AA$1315,DataRegularSeason20242025!$B$3:$B$1315, "&lt;=" &amp; $A200, DataRegularSeason20242025!$D$3:$D$1315, M$1)+SUMIFS(DataRegularSeason20242025!$AB$3:$AB$1315,DataRegularSeason20242025!$B$3:$B$1315, "&lt;=" &amp; $A200, DataRegularSeason20242025!$E$3:$E$1315, M$1)</f>
        <v>40</v>
      </c>
      <c r="N200" s="2">
        <f>SUMIFS(DataRegularSeason20242025!$AA$3:$AA$1315,DataRegularSeason20242025!$B$3:$B$1315, "&lt;=" &amp; $A200, DataRegularSeason20242025!$D$3:$D$1315, N$1)+SUMIFS(DataRegularSeason20242025!$AB$3:$AB$1315,DataRegularSeason20242025!$B$3:$B$1315, "&lt;=" &amp; $A200, DataRegularSeason20242025!$E$3:$E$1315, N$1)</f>
        <v>40</v>
      </c>
      <c r="O200" s="2">
        <f>SUMIFS(DataRegularSeason20242025!$AA$3:$AA$1315,DataRegularSeason20242025!$B$3:$B$1315, "&lt;=" &amp; $A200, DataRegularSeason20242025!$D$3:$D$1315, O$1)+SUMIFS(DataRegularSeason20242025!$AB$3:$AB$1315,DataRegularSeason20242025!$B$3:$B$1315, "&lt;=" &amp; $A200, DataRegularSeason20242025!$E$3:$E$1315, O$1)</f>
        <v>44</v>
      </c>
      <c r="P200" s="2">
        <f>SUMIFS(DataRegularSeason20242025!$AA$3:$AA$1315,DataRegularSeason20242025!$B$3:$B$1315, "&lt;=" &amp; $A200, DataRegularSeason20242025!$D$3:$D$1315, P$1)+SUMIFS(DataRegularSeason20242025!$AB$3:$AB$1315,DataRegularSeason20242025!$B$3:$B$1315, "&lt;=" &amp; $A200, DataRegularSeason20242025!$E$3:$E$1315, P$1)</f>
        <v>27</v>
      </c>
      <c r="Q200" s="2">
        <f>SUMIFS(DataRegularSeason20242025!$AA$3:$AA$1315,DataRegularSeason20242025!$B$3:$B$1315, "&lt;=" &amp; $A200, DataRegularSeason20242025!$D$3:$D$1315, Q$1)+SUMIFS(DataRegularSeason20242025!$AB$3:$AB$1315,DataRegularSeason20242025!$B$3:$B$1315, "&lt;=" &amp; $A200, DataRegularSeason20242025!$E$3:$E$1315, Q$1)</f>
        <v>45</v>
      </c>
      <c r="R200" s="2">
        <f>SUMIFS(DataRegularSeason20242025!$AA$3:$AA$1315,DataRegularSeason20242025!$B$3:$B$1315, "&lt;=" &amp; $A200, DataRegularSeason20242025!$D$3:$D$1315, R$1)+SUMIFS(DataRegularSeason20242025!$AB$3:$AB$1315,DataRegularSeason20242025!$B$3:$B$1315, "&lt;=" &amp; $A200, DataRegularSeason20242025!$E$3:$E$1315, R$1)</f>
        <v>22</v>
      </c>
      <c r="S200" s="2">
        <f>SUMIFS(DataRegularSeason20242025!$AA$3:$AA$1315,DataRegularSeason20242025!$B$3:$B$1315, "&lt;=" &amp; $A200, DataRegularSeason20242025!$D$3:$D$1315, S$1)+SUMIFS(DataRegularSeason20242025!$AB$3:$AB$1315,DataRegularSeason20242025!$B$3:$B$1315, "&lt;=" &amp; $A200, DataRegularSeason20242025!$E$3:$E$1315, S$1)</f>
        <v>31</v>
      </c>
      <c r="T200" s="2">
        <f>SUMIFS(DataRegularSeason20242025!$AA$3:$AA$1315,DataRegularSeason20242025!$B$3:$B$1315, "&lt;=" &amp; $A200, DataRegularSeason20242025!$D$3:$D$1315, T$1)+SUMIFS(DataRegularSeason20242025!$AB$3:$AB$1315,DataRegularSeason20242025!$B$3:$B$1315, "&lt;=" &amp; $A200, DataRegularSeason20242025!$E$3:$E$1315, T$1)</f>
        <v>31</v>
      </c>
      <c r="U200" s="2">
        <f>SUMIFS(DataRegularSeason20242025!$AA$3:$AA$1315,DataRegularSeason20242025!$B$3:$B$1315, "&lt;=" &amp; $A200, DataRegularSeason20242025!$D$3:$D$1315, U$1)+SUMIFS(DataRegularSeason20242025!$AB$3:$AB$1315,DataRegularSeason20242025!$B$3:$B$1315, "&lt;=" &amp; $A200, DataRegularSeason20242025!$E$3:$E$1315, U$1)</f>
        <v>34</v>
      </c>
      <c r="V200" s="2">
        <f>SUMIFS(DataRegularSeason20242025!$AA$3:$AA$1315,DataRegularSeason20242025!$B$3:$B$1315, "&lt;=" &amp; $A200, DataRegularSeason20242025!$D$3:$D$1315, V$1)+SUMIFS(DataRegularSeason20242025!$AB$3:$AB$1315,DataRegularSeason20242025!$B$3:$B$1315, "&lt;=" &amp; $A200, DataRegularSeason20242025!$E$3:$E$1315, V$1)</f>
        <v>32</v>
      </c>
      <c r="W200" s="2">
        <f>SUMIFS(DataRegularSeason20242025!$AA$3:$AA$1315,DataRegularSeason20242025!$B$3:$B$1315, "&lt;=" &amp; $A200, DataRegularSeason20242025!$D$3:$D$1315, W$1)+SUMIFS(DataRegularSeason20242025!$AB$3:$AB$1315,DataRegularSeason20242025!$B$3:$B$1315, "&lt;=" &amp; $A200, DataRegularSeason20242025!$E$3:$E$1315, W$1)</f>
        <v>33</v>
      </c>
      <c r="X200" s="2">
        <f>SUMIFS(DataRegularSeason20242025!$AA$3:$AA$1315,DataRegularSeason20242025!$B$3:$B$1315, "&lt;=" &amp; $A200, DataRegularSeason20242025!$D$3:$D$1315, X$1)+SUMIFS(DataRegularSeason20242025!$AB$3:$AB$1315,DataRegularSeason20242025!$B$3:$B$1315, "&lt;=" &amp; $A200, DataRegularSeason20242025!$E$3:$E$1315, X$1)</f>
        <v>32</v>
      </c>
      <c r="Y200" s="2">
        <f>SUMIFS(DataRegularSeason20242025!$AA$3:$AA$1315,DataRegularSeason20242025!$B$3:$B$1315, "&lt;=" &amp; $A200, DataRegularSeason20242025!$D$3:$D$1315, Y$1)+SUMIFS(DataRegularSeason20242025!$AB$3:$AB$1315,DataRegularSeason20242025!$B$3:$B$1315, "&lt;=" &amp; $A200, DataRegularSeason20242025!$E$3:$E$1315, Y$1)</f>
        <v>27</v>
      </c>
      <c r="Z200" s="2">
        <f>SUMIFS(DataRegularSeason20242025!$AA$3:$AA$1315,DataRegularSeason20242025!$B$3:$B$1315, "&lt;=" &amp; $A200, DataRegularSeason20242025!$D$3:$D$1315, Z$1)+SUMIFS(DataRegularSeason20242025!$AB$3:$AB$1315,DataRegularSeason20242025!$B$3:$B$1315, "&lt;=" &amp; $A200, DataRegularSeason20242025!$E$3:$E$1315, Z$1)</f>
        <v>33</v>
      </c>
      <c r="AA200" s="2">
        <f>SUMIFS(DataRegularSeason20242025!$AA$3:$AA$1315,DataRegularSeason20242025!$B$3:$B$1315, "&lt;=" &amp; $A200, DataRegularSeason20242025!$D$3:$D$1315, AA$1)+SUMIFS(DataRegularSeason20242025!$AB$3:$AB$1315,DataRegularSeason20242025!$B$3:$B$1315, "&lt;=" &amp; $A200, DataRegularSeason20242025!$E$3:$E$1315, AA$1)</f>
        <v>36</v>
      </c>
      <c r="AB200" s="2">
        <f>SUMIFS(DataRegularSeason20242025!$AA$3:$AA$1315,DataRegularSeason20242025!$B$3:$B$1315, "&lt;=" &amp; $A200, DataRegularSeason20242025!$D$3:$D$1315, AB$1)+SUMIFS(DataRegularSeason20242025!$AB$3:$AB$1315,DataRegularSeason20242025!$B$3:$B$1315, "&lt;=" &amp; $A200, DataRegularSeason20242025!$E$3:$E$1315, AB$1)</f>
        <v>40</v>
      </c>
      <c r="AC200" s="2">
        <f>SUMIFS(DataRegularSeason20242025!$AA$3:$AA$1315,DataRegularSeason20242025!$B$3:$B$1315, "&lt;=" &amp; $A200, DataRegularSeason20242025!$D$3:$D$1315, AC$1)+SUMIFS(DataRegularSeason20242025!$AB$3:$AB$1315,DataRegularSeason20242025!$B$3:$B$1315, "&lt;=" &amp; $A200, DataRegularSeason20242025!$E$3:$E$1315, AC$1)</f>
        <v>33</v>
      </c>
      <c r="AD200" s="2">
        <f>SUMIFS(DataRegularSeason20242025!$AA$3:$AA$1315,DataRegularSeason20242025!$B$3:$B$1315, "&lt;=" &amp; $A200, DataRegularSeason20242025!$D$3:$D$1315, AD$1)+SUMIFS(DataRegularSeason20242025!$AB$3:$AB$1315,DataRegularSeason20242025!$B$3:$B$1315, "&lt;=" &amp; $A200, DataRegularSeason20242025!$E$3:$E$1315, AD$1)</f>
        <v>37</v>
      </c>
      <c r="AE200" s="2">
        <f>SUMIFS(DataRegularSeason20242025!$AA$3:$AA$1315,DataRegularSeason20242025!$B$3:$B$1315, "&lt;=" &amp; $A200, DataRegularSeason20242025!$D$3:$D$1315, AE$1)+SUMIFS(DataRegularSeason20242025!$AB$3:$AB$1315,DataRegularSeason20242025!$B$3:$B$1315, "&lt;=" &amp; $A200, DataRegularSeason20242025!$E$3:$E$1315, AE$1)</f>
        <v>43</v>
      </c>
      <c r="AF200" s="2">
        <f>SUMIFS(DataRegularSeason20242025!$AA$3:$AA$1315,DataRegularSeason20242025!$B$3:$B$1315, "&lt;=" &amp; $A200, DataRegularSeason20242025!$D$3:$D$1315, AF$1)+SUMIFS(DataRegularSeason20242025!$AB$3:$AB$1315,DataRegularSeason20242025!$B$3:$B$1315, "&lt;=" &amp; $A200, DataRegularSeason20242025!$E$3:$E$1315, AF$1)</f>
        <v>45</v>
      </c>
      <c r="AG200" s="2">
        <f>SUMIFS(DataRegularSeason20242025!$AA$3:$AA$1315,DataRegularSeason20242025!$B$3:$B$1315, "&lt;=" &amp; $A200, DataRegularSeason20242025!$D$3:$D$1315, AG$1)+SUMIFS(DataRegularSeason20242025!$AB$3:$AB$1315,DataRegularSeason20242025!$B$3:$B$1315, "&lt;=" &amp; $A200, DataRegularSeason20242025!$E$3:$E$1315, AG$1)</f>
        <v>44</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26</v>
      </c>
      <c r="C201" s="2">
        <f>SUMIFS(DataRegularSeason20242025!$AA$3:$AA$1315,DataRegularSeason20242025!$B$3:$B$1315, "&lt;=" &amp; $A201, DataRegularSeason20242025!$D$3:$D$1315, C$1)+SUMIFS(DataRegularSeason20242025!$AB$3:$AB$1315,DataRegularSeason20242025!$B$3:$B$1315, "&lt;=" &amp; $A201, DataRegularSeason20242025!$E$3:$E$1315, C$1)</f>
        <v>35</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41</v>
      </c>
      <c r="F201" s="2">
        <f>SUMIFS(DataRegularSeason20242025!$AA$3:$AA$1315,DataRegularSeason20242025!$B$3:$B$1315, "&lt;=" &amp; $A201, DataRegularSeason20242025!$D$3:$D$1315, F$1)+SUMIFS(DataRegularSeason20242025!$AB$3:$AB$1315,DataRegularSeason20242025!$B$3:$B$1315, "&lt;=" &amp; $A201, DataRegularSeason20242025!$E$3:$E$1315, F$1)</f>
        <v>29</v>
      </c>
      <c r="G201" s="2">
        <f>SUMIFS(DataRegularSeason20242025!$AA$3:$AA$1315,DataRegularSeason20242025!$B$3:$B$1315, "&lt;=" &amp; $A201, DataRegularSeason20242025!$D$3:$D$1315, G$1)+SUMIFS(DataRegularSeason20242025!$AB$3:$AB$1315,DataRegularSeason20242025!$B$3:$B$1315, "&lt;=" &amp; $A201, DataRegularSeason20242025!$E$3:$E$1315, G$1)</f>
        <v>35</v>
      </c>
      <c r="H201" s="2">
        <f>SUMIFS(DataRegularSeason20242025!$AA$3:$AA$1315,DataRegularSeason20242025!$B$3:$B$1315, "&lt;=" &amp; $A201, DataRegularSeason20242025!$D$3:$D$1315, H$1)+SUMIFS(DataRegularSeason20242025!$AB$3:$AB$1315,DataRegularSeason20242025!$B$3:$B$1315, "&lt;=" &amp; $A201, DataRegularSeason20242025!$E$3:$E$1315, H$1)</f>
        <v>22</v>
      </c>
      <c r="I201" s="2">
        <f>SUMIFS(DataRegularSeason20242025!$AA$3:$AA$1315,DataRegularSeason20242025!$B$3:$B$1315, "&lt;=" &amp; $A201, DataRegularSeason20242025!$D$3:$D$1315, I$1)+SUMIFS(DataRegularSeason20242025!$AB$3:$AB$1315,DataRegularSeason20242025!$B$3:$B$1315, "&lt;=" &amp; $A201, DataRegularSeason20242025!$E$3:$E$1315, I$1)</f>
        <v>36</v>
      </c>
      <c r="J201" s="2">
        <f>SUMIFS(DataRegularSeason20242025!$AA$3:$AA$1315,DataRegularSeason20242025!$B$3:$B$1315, "&lt;=" &amp; $A201, DataRegularSeason20242025!$D$3:$D$1315, J$1)+SUMIFS(DataRegularSeason20242025!$AB$3:$AB$1315,DataRegularSeason20242025!$B$3:$B$1315, "&lt;=" &amp; $A201, DataRegularSeason20242025!$E$3:$E$1315, J$1)</f>
        <v>38</v>
      </c>
      <c r="K201" s="2">
        <f>SUMIFS(DataRegularSeason20242025!$AA$3:$AA$1315,DataRegularSeason20242025!$B$3:$B$1315, "&lt;=" &amp; $A201, DataRegularSeason20242025!$D$3:$D$1315, K$1)+SUMIFS(DataRegularSeason20242025!$AB$3:$AB$1315,DataRegularSeason20242025!$B$3:$B$1315, "&lt;=" &amp; $A201, DataRegularSeason20242025!$E$3:$E$1315, K$1)</f>
        <v>28</v>
      </c>
      <c r="L201" s="2">
        <f>SUMIFS(DataRegularSeason20242025!$AA$3:$AA$1315,DataRegularSeason20242025!$B$3:$B$1315, "&lt;=" &amp; $A201, DataRegularSeason20242025!$D$3:$D$1315, L$1)+SUMIFS(DataRegularSeason20242025!$AB$3:$AB$1315,DataRegularSeason20242025!$B$3:$B$1315, "&lt;=" &amp; $A201, DataRegularSeason20242025!$E$3:$E$1315, L$1)</f>
        <v>38</v>
      </c>
      <c r="M201" s="2">
        <f>SUMIFS(DataRegularSeason20242025!$AA$3:$AA$1315,DataRegularSeason20242025!$B$3:$B$1315, "&lt;=" &amp; $A201, DataRegularSeason20242025!$D$3:$D$1315, M$1)+SUMIFS(DataRegularSeason20242025!$AB$3:$AB$1315,DataRegularSeason20242025!$B$3:$B$1315, "&lt;=" &amp; $A201, DataRegularSeason20242025!$E$3:$E$1315, M$1)</f>
        <v>40</v>
      </c>
      <c r="N201" s="2">
        <f>SUMIFS(DataRegularSeason20242025!$AA$3:$AA$1315,DataRegularSeason20242025!$B$3:$B$1315, "&lt;=" &amp; $A201, DataRegularSeason20242025!$D$3:$D$1315, N$1)+SUMIFS(DataRegularSeason20242025!$AB$3:$AB$1315,DataRegularSeason20242025!$B$3:$B$1315, "&lt;=" &amp; $A201, DataRegularSeason20242025!$E$3:$E$1315, N$1)</f>
        <v>40</v>
      </c>
      <c r="O201" s="2">
        <f>SUMIFS(DataRegularSeason20242025!$AA$3:$AA$1315,DataRegularSeason20242025!$B$3:$B$1315, "&lt;=" &amp; $A201, DataRegularSeason20242025!$D$3:$D$1315, O$1)+SUMIFS(DataRegularSeason20242025!$AB$3:$AB$1315,DataRegularSeason20242025!$B$3:$B$1315, "&lt;=" &amp; $A201, DataRegularSeason20242025!$E$3:$E$1315, O$1)</f>
        <v>44</v>
      </c>
      <c r="P201" s="2">
        <f>SUMIFS(DataRegularSeason20242025!$AA$3:$AA$1315,DataRegularSeason20242025!$B$3:$B$1315, "&lt;=" &amp; $A201, DataRegularSeason20242025!$D$3:$D$1315, P$1)+SUMIFS(DataRegularSeason20242025!$AB$3:$AB$1315,DataRegularSeason20242025!$B$3:$B$1315, "&lt;=" &amp; $A201, DataRegularSeason20242025!$E$3:$E$1315, P$1)</f>
        <v>27</v>
      </c>
      <c r="Q201" s="2">
        <f>SUMIFS(DataRegularSeason20242025!$AA$3:$AA$1315,DataRegularSeason20242025!$B$3:$B$1315, "&lt;=" &amp; $A201, DataRegularSeason20242025!$D$3:$D$1315, Q$1)+SUMIFS(DataRegularSeason20242025!$AB$3:$AB$1315,DataRegularSeason20242025!$B$3:$B$1315, "&lt;=" &amp; $A201, DataRegularSeason20242025!$E$3:$E$1315, Q$1)</f>
        <v>45</v>
      </c>
      <c r="R201" s="2">
        <f>SUMIFS(DataRegularSeason20242025!$AA$3:$AA$1315,DataRegularSeason20242025!$B$3:$B$1315, "&lt;=" &amp; $A201, DataRegularSeason20242025!$D$3:$D$1315, R$1)+SUMIFS(DataRegularSeason20242025!$AB$3:$AB$1315,DataRegularSeason20242025!$B$3:$B$1315, "&lt;=" &amp; $A201, DataRegularSeason20242025!$E$3:$E$1315, R$1)</f>
        <v>22</v>
      </c>
      <c r="S201" s="2">
        <f>SUMIFS(DataRegularSeason20242025!$AA$3:$AA$1315,DataRegularSeason20242025!$B$3:$B$1315, "&lt;=" &amp; $A201, DataRegularSeason20242025!$D$3:$D$1315, S$1)+SUMIFS(DataRegularSeason20242025!$AB$3:$AB$1315,DataRegularSeason20242025!$B$3:$B$1315, "&lt;=" &amp; $A201, DataRegularSeason20242025!$E$3:$E$1315, S$1)</f>
        <v>31</v>
      </c>
      <c r="T201" s="2">
        <f>SUMIFS(DataRegularSeason20242025!$AA$3:$AA$1315,DataRegularSeason20242025!$B$3:$B$1315, "&lt;=" &amp; $A201, DataRegularSeason20242025!$D$3:$D$1315, T$1)+SUMIFS(DataRegularSeason20242025!$AB$3:$AB$1315,DataRegularSeason20242025!$B$3:$B$1315, "&lt;=" &amp; $A201, DataRegularSeason20242025!$E$3:$E$1315, T$1)</f>
        <v>31</v>
      </c>
      <c r="U201" s="2">
        <f>SUMIFS(DataRegularSeason20242025!$AA$3:$AA$1315,DataRegularSeason20242025!$B$3:$B$1315, "&lt;=" &amp; $A201, DataRegularSeason20242025!$D$3:$D$1315, U$1)+SUMIFS(DataRegularSeason20242025!$AB$3:$AB$1315,DataRegularSeason20242025!$B$3:$B$1315, "&lt;=" &amp; $A201, DataRegularSeason20242025!$E$3:$E$1315, U$1)</f>
        <v>34</v>
      </c>
      <c r="V201" s="2">
        <f>SUMIFS(DataRegularSeason20242025!$AA$3:$AA$1315,DataRegularSeason20242025!$B$3:$B$1315, "&lt;=" &amp; $A201, DataRegularSeason20242025!$D$3:$D$1315, V$1)+SUMIFS(DataRegularSeason20242025!$AB$3:$AB$1315,DataRegularSeason20242025!$B$3:$B$1315, "&lt;=" &amp; $A201, DataRegularSeason20242025!$E$3:$E$1315, V$1)</f>
        <v>32</v>
      </c>
      <c r="W201" s="2">
        <f>SUMIFS(DataRegularSeason20242025!$AA$3:$AA$1315,DataRegularSeason20242025!$B$3:$B$1315, "&lt;=" &amp; $A201, DataRegularSeason20242025!$D$3:$D$1315, W$1)+SUMIFS(DataRegularSeason20242025!$AB$3:$AB$1315,DataRegularSeason20242025!$B$3:$B$1315, "&lt;=" &amp; $A201, DataRegularSeason20242025!$E$3:$E$1315, W$1)</f>
        <v>33</v>
      </c>
      <c r="X201" s="2">
        <f>SUMIFS(DataRegularSeason20242025!$AA$3:$AA$1315,DataRegularSeason20242025!$B$3:$B$1315, "&lt;=" &amp; $A201, DataRegularSeason20242025!$D$3:$D$1315, X$1)+SUMIFS(DataRegularSeason20242025!$AB$3:$AB$1315,DataRegularSeason20242025!$B$3:$B$1315, "&lt;=" &amp; $A201, DataRegularSeason20242025!$E$3:$E$1315, X$1)</f>
        <v>32</v>
      </c>
      <c r="Y201" s="2">
        <f>SUMIFS(DataRegularSeason20242025!$AA$3:$AA$1315,DataRegularSeason20242025!$B$3:$B$1315, "&lt;=" &amp; $A201, DataRegularSeason20242025!$D$3:$D$1315, Y$1)+SUMIFS(DataRegularSeason20242025!$AB$3:$AB$1315,DataRegularSeason20242025!$B$3:$B$1315, "&lt;=" &amp; $A201, DataRegularSeason20242025!$E$3:$E$1315, Y$1)</f>
        <v>27</v>
      </c>
      <c r="Z201" s="2">
        <f>SUMIFS(DataRegularSeason20242025!$AA$3:$AA$1315,DataRegularSeason20242025!$B$3:$B$1315, "&lt;=" &amp; $A201, DataRegularSeason20242025!$D$3:$D$1315, Z$1)+SUMIFS(DataRegularSeason20242025!$AB$3:$AB$1315,DataRegularSeason20242025!$B$3:$B$1315, "&lt;=" &amp; $A201, DataRegularSeason20242025!$E$3:$E$1315, Z$1)</f>
        <v>33</v>
      </c>
      <c r="AA201" s="2">
        <f>SUMIFS(DataRegularSeason20242025!$AA$3:$AA$1315,DataRegularSeason20242025!$B$3:$B$1315, "&lt;=" &amp; $A201, DataRegularSeason20242025!$D$3:$D$1315, AA$1)+SUMIFS(DataRegularSeason20242025!$AB$3:$AB$1315,DataRegularSeason20242025!$B$3:$B$1315, "&lt;=" &amp; $A201, DataRegularSeason20242025!$E$3:$E$1315, AA$1)</f>
        <v>36</v>
      </c>
      <c r="AB201" s="2">
        <f>SUMIFS(DataRegularSeason20242025!$AA$3:$AA$1315,DataRegularSeason20242025!$B$3:$B$1315, "&lt;=" &amp; $A201, DataRegularSeason20242025!$D$3:$D$1315, AB$1)+SUMIFS(DataRegularSeason20242025!$AB$3:$AB$1315,DataRegularSeason20242025!$B$3:$B$1315, "&lt;=" &amp; $A201, DataRegularSeason20242025!$E$3:$E$1315, AB$1)</f>
        <v>40</v>
      </c>
      <c r="AC201" s="2">
        <f>SUMIFS(DataRegularSeason20242025!$AA$3:$AA$1315,DataRegularSeason20242025!$B$3:$B$1315, "&lt;=" &amp; $A201, DataRegularSeason20242025!$D$3:$D$1315, AC$1)+SUMIFS(DataRegularSeason20242025!$AB$3:$AB$1315,DataRegularSeason20242025!$B$3:$B$1315, "&lt;=" &amp; $A201, DataRegularSeason20242025!$E$3:$E$1315, AC$1)</f>
        <v>33</v>
      </c>
      <c r="AD201" s="2">
        <f>SUMIFS(DataRegularSeason20242025!$AA$3:$AA$1315,DataRegularSeason20242025!$B$3:$B$1315, "&lt;=" &amp; $A201, DataRegularSeason20242025!$D$3:$D$1315, AD$1)+SUMIFS(DataRegularSeason20242025!$AB$3:$AB$1315,DataRegularSeason20242025!$B$3:$B$1315, "&lt;=" &amp; $A201, DataRegularSeason20242025!$E$3:$E$1315, AD$1)</f>
        <v>37</v>
      </c>
      <c r="AE201" s="2">
        <f>SUMIFS(DataRegularSeason20242025!$AA$3:$AA$1315,DataRegularSeason20242025!$B$3:$B$1315, "&lt;=" &amp; $A201, DataRegularSeason20242025!$D$3:$D$1315, AE$1)+SUMIFS(DataRegularSeason20242025!$AB$3:$AB$1315,DataRegularSeason20242025!$B$3:$B$1315, "&lt;=" &amp; $A201, DataRegularSeason20242025!$E$3:$E$1315, AE$1)</f>
        <v>43</v>
      </c>
      <c r="AF201" s="2">
        <f>SUMIFS(DataRegularSeason20242025!$AA$3:$AA$1315,DataRegularSeason20242025!$B$3:$B$1315, "&lt;=" &amp; $A201, DataRegularSeason20242025!$D$3:$D$1315, AF$1)+SUMIFS(DataRegularSeason20242025!$AB$3:$AB$1315,DataRegularSeason20242025!$B$3:$B$1315, "&lt;=" &amp; $A201, DataRegularSeason20242025!$E$3:$E$1315, AF$1)</f>
        <v>45</v>
      </c>
      <c r="AG201" s="2">
        <f>SUMIFS(DataRegularSeason20242025!$AA$3:$AA$1315,DataRegularSeason20242025!$B$3:$B$1315, "&lt;=" &amp; $A201, DataRegularSeason20242025!$D$3:$D$1315, AG$1)+SUMIFS(DataRegularSeason20242025!$AB$3:$AB$1315,DataRegularSeason20242025!$B$3:$B$1315, "&lt;=" &amp; $A201, DataRegularSeason20242025!$E$3:$E$1315, AG$1)</f>
        <v>44</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CA1" sqref="CA1:CA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40</v>
      </c>
      <c r="CC2">
        <f>SUMIFS(DataRegularSeason20242025!$AA$3:$AA$1315,DataRegularSeason20242025!$B$3:$B$1315, "&lt;=" &amp; CC$1, DataRegularSeason20242025!$D$3:$D$1315, $A2)+SUMIFS(DataRegularSeason20242025!$AB$3:$AB$1315,DataRegularSeason20242025!$B$3:$B$1315, "&lt;=" &amp; CC$1, DataRegularSeason20242025!$E$3:$E$1315, $A2)</f>
        <v>40</v>
      </c>
      <c r="CD2">
        <f>SUMIFS(DataRegularSeason20242025!$AA$3:$AA$1315,DataRegularSeason20242025!$B$3:$B$1315, "&lt;=" &amp; CD$1, DataRegularSeason20242025!$D$3:$D$1315, $A2)+SUMIFS(DataRegularSeason20242025!$AB$3:$AB$1315,DataRegularSeason20242025!$B$3:$B$1315, "&lt;=" &amp; CD$1, DataRegularSeason20242025!$E$3:$E$1315, $A2)</f>
        <v>40</v>
      </c>
      <c r="CE2">
        <f>SUMIFS(DataRegularSeason20242025!$AA$3:$AA$1315,DataRegularSeason20242025!$B$3:$B$1315, "&lt;=" &amp; CE$1, DataRegularSeason20242025!$D$3:$D$1315, $A2)+SUMIFS(DataRegularSeason20242025!$AB$3:$AB$1315,DataRegularSeason20242025!$B$3:$B$1315, "&lt;=" &amp; CE$1, DataRegularSeason20242025!$E$3:$E$1315, $A2)</f>
        <v>40</v>
      </c>
      <c r="CF2">
        <f>SUMIFS(DataRegularSeason20242025!$AA$3:$AA$1315,DataRegularSeason20242025!$B$3:$B$1315, "&lt;=" &amp; CF$1, DataRegularSeason20242025!$D$3:$D$1315, $A2)+SUMIFS(DataRegularSeason20242025!$AB$3:$AB$1315,DataRegularSeason20242025!$B$3:$B$1315, "&lt;=" &amp; CF$1, DataRegularSeason20242025!$E$3:$E$1315, $A2)</f>
        <v>40</v>
      </c>
      <c r="CG2">
        <f>SUMIFS(DataRegularSeason20242025!$AA$3:$AA$1315,DataRegularSeason20242025!$B$3:$B$1315, "&lt;=" &amp; CG$1, DataRegularSeason20242025!$D$3:$D$1315, $A2)+SUMIFS(DataRegularSeason20242025!$AB$3:$AB$1315,DataRegularSeason20242025!$B$3:$B$1315, "&lt;=" &amp; CG$1, DataRegularSeason20242025!$E$3:$E$1315, $A2)</f>
        <v>40</v>
      </c>
      <c r="CH2">
        <f>SUMIFS(DataRegularSeason20242025!$AA$3:$AA$1315,DataRegularSeason20242025!$B$3:$B$1315, "&lt;=" &amp; CH$1, DataRegularSeason20242025!$D$3:$D$1315, $A2)+SUMIFS(DataRegularSeason20242025!$AB$3:$AB$1315,DataRegularSeason20242025!$B$3:$B$1315, "&lt;=" &amp; CH$1, DataRegularSeason20242025!$E$3:$E$1315, $A2)</f>
        <v>40</v>
      </c>
      <c r="CI2">
        <f>SUMIFS(DataRegularSeason20242025!$AA$3:$AA$1315,DataRegularSeason20242025!$B$3:$B$1315, "&lt;=" &amp; CI$1, DataRegularSeason20242025!$D$3:$D$1315, $A2)+SUMIFS(DataRegularSeason20242025!$AB$3:$AB$1315,DataRegularSeason20242025!$B$3:$B$1315, "&lt;=" &amp; CI$1, DataRegularSeason20242025!$E$3:$E$1315, $A2)</f>
        <v>40</v>
      </c>
      <c r="CJ2">
        <f>SUMIFS(DataRegularSeason20242025!$AA$3:$AA$1315,DataRegularSeason20242025!$B$3:$B$1315, "&lt;=" &amp; CJ$1, DataRegularSeason20242025!$D$3:$D$1315, $A2)+SUMIFS(DataRegularSeason20242025!$AB$3:$AB$1315,DataRegularSeason20242025!$B$3:$B$1315, "&lt;=" &amp; CJ$1, DataRegularSeason20242025!$E$3:$E$1315, $A2)</f>
        <v>40</v>
      </c>
      <c r="CK2">
        <f>SUMIFS(DataRegularSeason20242025!$AA$3:$AA$1315,DataRegularSeason20242025!$B$3:$B$1315, "&lt;=" &amp; CK$1, DataRegularSeason20242025!$D$3:$D$1315, $A2)+SUMIFS(DataRegularSeason20242025!$AB$3:$AB$1315,DataRegularSeason20242025!$B$3:$B$1315, "&lt;=" &amp; CK$1, DataRegularSeason20242025!$E$3:$E$1315, $A2)</f>
        <v>40</v>
      </c>
      <c r="CL2">
        <f>SUMIFS(DataRegularSeason20242025!$AA$3:$AA$1315,DataRegularSeason20242025!$B$3:$B$1315, "&lt;=" &amp; CL$1, DataRegularSeason20242025!$D$3:$D$1315, $A2)+SUMIFS(DataRegularSeason20242025!$AB$3:$AB$1315,DataRegularSeason20242025!$B$3:$B$1315, "&lt;=" &amp; CL$1, DataRegularSeason20242025!$E$3:$E$1315, $A2)</f>
        <v>40</v>
      </c>
      <c r="CM2">
        <f>SUMIFS(DataRegularSeason20242025!$AA$3:$AA$1315,DataRegularSeason20242025!$B$3:$B$1315, "&lt;=" &amp; CM$1, DataRegularSeason20242025!$D$3:$D$1315, $A2)+SUMIFS(DataRegularSeason20242025!$AB$3:$AB$1315,DataRegularSeason20242025!$B$3:$B$1315, "&lt;=" &amp; CM$1, DataRegularSeason20242025!$E$3:$E$1315, $A2)</f>
        <v>40</v>
      </c>
      <c r="CN2">
        <f>SUMIFS(DataRegularSeason20242025!$AA$3:$AA$1315,DataRegularSeason20242025!$B$3:$B$1315, "&lt;=" &amp; CN$1, DataRegularSeason20242025!$D$3:$D$1315, $A2)+SUMIFS(DataRegularSeason20242025!$AB$3:$AB$1315,DataRegularSeason20242025!$B$3:$B$1315, "&lt;=" &amp; CN$1, DataRegularSeason20242025!$E$3:$E$1315, $A2)</f>
        <v>40</v>
      </c>
      <c r="CO2">
        <f>SUMIFS(DataRegularSeason20242025!$AA$3:$AA$1315,DataRegularSeason20242025!$B$3:$B$1315, "&lt;=" &amp; CO$1, DataRegularSeason20242025!$D$3:$D$1315, $A2)+SUMIFS(DataRegularSeason20242025!$AB$3:$AB$1315,DataRegularSeason20242025!$B$3:$B$1315, "&lt;=" &amp; CO$1, DataRegularSeason20242025!$E$3:$E$1315, $A2)</f>
        <v>40</v>
      </c>
      <c r="CP2">
        <f>SUMIFS(DataRegularSeason20242025!$AA$3:$AA$1315,DataRegularSeason20242025!$B$3:$B$1315, "&lt;=" &amp; CP$1, DataRegularSeason20242025!$D$3:$D$1315, $A2)+SUMIFS(DataRegularSeason20242025!$AB$3:$AB$1315,DataRegularSeason20242025!$B$3:$B$1315, "&lt;=" &amp; CP$1, DataRegularSeason20242025!$E$3:$E$1315, $A2)</f>
        <v>40</v>
      </c>
      <c r="CQ2">
        <f>SUMIFS(DataRegularSeason20242025!$AA$3:$AA$1315,DataRegularSeason20242025!$B$3:$B$1315, "&lt;=" &amp; CQ$1, DataRegularSeason20242025!$D$3:$D$1315, $A2)+SUMIFS(DataRegularSeason20242025!$AB$3:$AB$1315,DataRegularSeason20242025!$B$3:$B$1315, "&lt;=" &amp; CQ$1, DataRegularSeason20242025!$E$3:$E$1315, $A2)</f>
        <v>40</v>
      </c>
      <c r="CR2">
        <f>SUMIFS(DataRegularSeason20242025!$AA$3:$AA$1315,DataRegularSeason20242025!$B$3:$B$1315, "&lt;=" &amp; CR$1, DataRegularSeason20242025!$D$3:$D$1315, $A2)+SUMIFS(DataRegularSeason20242025!$AB$3:$AB$1315,DataRegularSeason20242025!$B$3:$B$1315, "&lt;=" &amp; CR$1, DataRegularSeason20242025!$E$3:$E$1315, $A2)</f>
        <v>40</v>
      </c>
      <c r="CS2">
        <f>SUMIFS(DataRegularSeason20242025!$AA$3:$AA$1315,DataRegularSeason20242025!$B$3:$B$1315, "&lt;=" &amp; CS$1, DataRegularSeason20242025!$D$3:$D$1315, $A2)+SUMIFS(DataRegularSeason20242025!$AB$3:$AB$1315,DataRegularSeason20242025!$B$3:$B$1315, "&lt;=" &amp; CS$1, DataRegularSeason20242025!$E$3:$E$1315, $A2)</f>
        <v>40</v>
      </c>
      <c r="CT2">
        <f>SUMIFS(DataRegularSeason20242025!$AA$3:$AA$1315,DataRegularSeason20242025!$B$3:$B$1315, "&lt;=" &amp; CT$1, DataRegularSeason20242025!$D$3:$D$1315, $A2)+SUMIFS(DataRegularSeason20242025!$AB$3:$AB$1315,DataRegularSeason20242025!$B$3:$B$1315, "&lt;=" &amp; CT$1, DataRegularSeason20242025!$E$3:$E$1315, $A2)</f>
        <v>40</v>
      </c>
      <c r="CU2">
        <f>SUMIFS(DataRegularSeason20242025!$AA$3:$AA$1315,DataRegularSeason20242025!$B$3:$B$1315, "&lt;=" &amp; CU$1, DataRegularSeason20242025!$D$3:$D$1315, $A2)+SUMIFS(DataRegularSeason20242025!$AB$3:$AB$1315,DataRegularSeason20242025!$B$3:$B$1315, "&lt;=" &amp; CU$1, DataRegularSeason20242025!$E$3:$E$1315, $A2)</f>
        <v>40</v>
      </c>
      <c r="CV2">
        <f>SUMIFS(DataRegularSeason20242025!$AA$3:$AA$1315,DataRegularSeason20242025!$B$3:$B$1315, "&lt;=" &amp; CV$1, DataRegularSeason20242025!$D$3:$D$1315, $A2)+SUMIFS(DataRegularSeason20242025!$AB$3:$AB$1315,DataRegularSeason20242025!$B$3:$B$1315, "&lt;=" &amp; CV$1, DataRegularSeason20242025!$E$3:$E$1315, $A2)</f>
        <v>40</v>
      </c>
      <c r="CW2">
        <f>SUMIFS(DataRegularSeason20242025!$AA$3:$AA$1315,DataRegularSeason20242025!$B$3:$B$1315, "&lt;=" &amp; CW$1, DataRegularSeason20242025!$D$3:$D$1315, $A2)+SUMIFS(DataRegularSeason20242025!$AB$3:$AB$1315,DataRegularSeason20242025!$B$3:$B$1315, "&lt;=" &amp; CW$1, DataRegularSeason20242025!$E$3:$E$1315, $A2)</f>
        <v>40</v>
      </c>
      <c r="CX2">
        <f>SUMIFS(DataRegularSeason20242025!$AA$3:$AA$1315,DataRegularSeason20242025!$B$3:$B$1315, "&lt;=" &amp; CX$1, DataRegularSeason20242025!$D$3:$D$1315, $A2)+SUMIFS(DataRegularSeason20242025!$AB$3:$AB$1315,DataRegularSeason20242025!$B$3:$B$1315, "&lt;=" &amp; CX$1, DataRegularSeason20242025!$E$3:$E$1315, $A2)</f>
        <v>40</v>
      </c>
      <c r="CY2">
        <f>SUMIFS(DataRegularSeason20242025!$AA$3:$AA$1315,DataRegularSeason20242025!$B$3:$B$1315, "&lt;=" &amp; CY$1, DataRegularSeason20242025!$D$3:$D$1315, $A2)+SUMIFS(DataRegularSeason20242025!$AB$3:$AB$1315,DataRegularSeason20242025!$B$3:$B$1315, "&lt;=" &amp; CY$1, DataRegularSeason20242025!$E$3:$E$1315, $A2)</f>
        <v>40</v>
      </c>
      <c r="CZ2">
        <f>SUMIFS(DataRegularSeason20242025!$AA$3:$AA$1315,DataRegularSeason20242025!$B$3:$B$1315, "&lt;=" &amp; CZ$1, DataRegularSeason20242025!$D$3:$D$1315, $A2)+SUMIFS(DataRegularSeason20242025!$AB$3:$AB$1315,DataRegularSeason20242025!$B$3:$B$1315, "&lt;=" &amp; CZ$1, DataRegularSeason20242025!$E$3:$E$1315, $A2)</f>
        <v>40</v>
      </c>
      <c r="DA2">
        <f>SUMIFS(DataRegularSeason20242025!$AA$3:$AA$1315,DataRegularSeason20242025!$B$3:$B$1315, "&lt;=" &amp; DA$1, DataRegularSeason20242025!$D$3:$D$1315, $A2)+SUMIFS(DataRegularSeason20242025!$AB$3:$AB$1315,DataRegularSeason20242025!$B$3:$B$1315, "&lt;=" &amp; DA$1, DataRegularSeason20242025!$E$3:$E$1315, $A2)</f>
        <v>40</v>
      </c>
      <c r="DB2">
        <f>SUMIFS(DataRegularSeason20242025!$AA$3:$AA$1315,DataRegularSeason20242025!$B$3:$B$1315, "&lt;=" &amp; DB$1, DataRegularSeason20242025!$D$3:$D$1315, $A2)+SUMIFS(DataRegularSeason20242025!$AB$3:$AB$1315,DataRegularSeason20242025!$B$3:$B$1315, "&lt;=" &amp; DB$1, DataRegularSeason20242025!$E$3:$E$1315, $A2)</f>
        <v>40</v>
      </c>
      <c r="DC2">
        <f>SUMIFS(DataRegularSeason20242025!$AA$3:$AA$1315,DataRegularSeason20242025!$B$3:$B$1315, "&lt;=" &amp; DC$1, DataRegularSeason20242025!$D$3:$D$1315, $A2)+SUMIFS(DataRegularSeason20242025!$AB$3:$AB$1315,DataRegularSeason20242025!$B$3:$B$1315, "&lt;=" &amp; DC$1, DataRegularSeason20242025!$E$3:$E$1315, $A2)</f>
        <v>40</v>
      </c>
      <c r="DD2">
        <f>SUMIFS(DataRegularSeason20242025!$AA$3:$AA$1315,DataRegularSeason20242025!$B$3:$B$1315, "&lt;=" &amp; DD$1, DataRegularSeason20242025!$D$3:$D$1315, $A2)+SUMIFS(DataRegularSeason20242025!$AB$3:$AB$1315,DataRegularSeason20242025!$B$3:$B$1315, "&lt;=" &amp; DD$1, DataRegularSeason20242025!$E$3:$E$1315, $A2)</f>
        <v>40</v>
      </c>
      <c r="DE2">
        <f>SUMIFS(DataRegularSeason20242025!$AA$3:$AA$1315,DataRegularSeason20242025!$B$3:$B$1315, "&lt;=" &amp; DE$1, DataRegularSeason20242025!$D$3:$D$1315, $A2)+SUMIFS(DataRegularSeason20242025!$AB$3:$AB$1315,DataRegularSeason20242025!$B$3:$B$1315, "&lt;=" &amp; DE$1, DataRegularSeason20242025!$E$3:$E$1315, $A2)</f>
        <v>40</v>
      </c>
      <c r="DF2">
        <f>SUMIFS(DataRegularSeason20242025!$AA$3:$AA$1315,DataRegularSeason20242025!$B$3:$B$1315, "&lt;=" &amp; DF$1, DataRegularSeason20242025!$D$3:$D$1315, $A2)+SUMIFS(DataRegularSeason20242025!$AB$3:$AB$1315,DataRegularSeason20242025!$B$3:$B$1315, "&lt;=" &amp; DF$1, DataRegularSeason20242025!$E$3:$E$1315, $A2)</f>
        <v>40</v>
      </c>
      <c r="DG2">
        <f>SUMIFS(DataRegularSeason20242025!$AA$3:$AA$1315,DataRegularSeason20242025!$B$3:$B$1315, "&lt;=" &amp; DG$1, DataRegularSeason20242025!$D$3:$D$1315, $A2)+SUMIFS(DataRegularSeason20242025!$AB$3:$AB$1315,DataRegularSeason20242025!$B$3:$B$1315, "&lt;=" &amp; DG$1, DataRegularSeason20242025!$E$3:$E$1315, $A2)</f>
        <v>40</v>
      </c>
      <c r="DH2">
        <f>SUMIFS(DataRegularSeason20242025!$AA$3:$AA$1315,DataRegularSeason20242025!$B$3:$B$1315, "&lt;=" &amp; DH$1, DataRegularSeason20242025!$D$3:$D$1315, $A2)+SUMIFS(DataRegularSeason20242025!$AB$3:$AB$1315,DataRegularSeason20242025!$B$3:$B$1315, "&lt;=" &amp; DH$1, DataRegularSeason20242025!$E$3:$E$1315, $A2)</f>
        <v>40</v>
      </c>
      <c r="DI2">
        <f>SUMIFS(DataRegularSeason20242025!$AA$3:$AA$1315,DataRegularSeason20242025!$B$3:$B$1315, "&lt;=" &amp; DI$1, DataRegularSeason20242025!$D$3:$D$1315, $A2)+SUMIFS(DataRegularSeason20242025!$AB$3:$AB$1315,DataRegularSeason20242025!$B$3:$B$1315, "&lt;=" &amp; DI$1, DataRegularSeason20242025!$E$3:$E$1315, $A2)</f>
        <v>40</v>
      </c>
      <c r="DJ2">
        <f>SUMIFS(DataRegularSeason20242025!$AA$3:$AA$1315,DataRegularSeason20242025!$B$3:$B$1315, "&lt;=" &amp; DJ$1, DataRegularSeason20242025!$D$3:$D$1315, $A2)+SUMIFS(DataRegularSeason20242025!$AB$3:$AB$1315,DataRegularSeason20242025!$B$3:$B$1315, "&lt;=" &amp; DJ$1, DataRegularSeason20242025!$E$3:$E$1315, $A2)</f>
        <v>40</v>
      </c>
      <c r="DK2">
        <f>SUMIFS(DataRegularSeason20242025!$AA$3:$AA$1315,DataRegularSeason20242025!$B$3:$B$1315, "&lt;=" &amp; DK$1, DataRegularSeason20242025!$D$3:$D$1315, $A2)+SUMIFS(DataRegularSeason20242025!$AB$3:$AB$1315,DataRegularSeason20242025!$B$3:$B$1315, "&lt;=" &amp; DK$1, DataRegularSeason20242025!$E$3:$E$1315, $A2)</f>
        <v>40</v>
      </c>
      <c r="DL2">
        <f>SUMIFS(DataRegularSeason20242025!$AA$3:$AA$1315,DataRegularSeason20242025!$B$3:$B$1315, "&lt;=" &amp; DL$1, DataRegularSeason20242025!$D$3:$D$1315, $A2)+SUMIFS(DataRegularSeason20242025!$AB$3:$AB$1315,DataRegularSeason20242025!$B$3:$B$1315, "&lt;=" &amp; DL$1, DataRegularSeason20242025!$E$3:$E$1315, $A2)</f>
        <v>40</v>
      </c>
      <c r="DM2">
        <f>SUMIFS(DataRegularSeason20242025!$AA$3:$AA$1315,DataRegularSeason20242025!$B$3:$B$1315, "&lt;=" &amp; DM$1, DataRegularSeason20242025!$D$3:$D$1315, $A2)+SUMIFS(DataRegularSeason20242025!$AB$3:$AB$1315,DataRegularSeason20242025!$B$3:$B$1315, "&lt;=" &amp; DM$1, DataRegularSeason20242025!$E$3:$E$1315, $A2)</f>
        <v>40</v>
      </c>
      <c r="DN2">
        <f>SUMIFS(DataRegularSeason20242025!$AA$3:$AA$1315,DataRegularSeason20242025!$B$3:$B$1315, "&lt;=" &amp; DN$1, DataRegularSeason20242025!$D$3:$D$1315, $A2)+SUMIFS(DataRegularSeason20242025!$AB$3:$AB$1315,DataRegularSeason20242025!$B$3:$B$1315, "&lt;=" &amp; DN$1, DataRegularSeason20242025!$E$3:$E$1315, $A2)</f>
        <v>40</v>
      </c>
      <c r="DO2">
        <f>SUMIFS(DataRegularSeason20242025!$AA$3:$AA$1315,DataRegularSeason20242025!$B$3:$B$1315, "&lt;=" &amp; DO$1, DataRegularSeason20242025!$D$3:$D$1315, $A2)+SUMIFS(DataRegularSeason20242025!$AB$3:$AB$1315,DataRegularSeason20242025!$B$3:$B$1315, "&lt;=" &amp; DO$1, DataRegularSeason20242025!$E$3:$E$1315, $A2)</f>
        <v>40</v>
      </c>
      <c r="DP2">
        <f>SUMIFS(DataRegularSeason20242025!$AA$3:$AA$1315,DataRegularSeason20242025!$B$3:$B$1315, "&lt;=" &amp; DP$1, DataRegularSeason20242025!$D$3:$D$1315, $A2)+SUMIFS(DataRegularSeason20242025!$AB$3:$AB$1315,DataRegularSeason20242025!$B$3:$B$1315, "&lt;=" &amp; DP$1, DataRegularSeason20242025!$E$3:$E$1315, $A2)</f>
        <v>40</v>
      </c>
      <c r="DQ2">
        <f>SUMIFS(DataRegularSeason20242025!$AA$3:$AA$1315,DataRegularSeason20242025!$B$3:$B$1315, "&lt;=" &amp; DQ$1, DataRegularSeason20242025!$D$3:$D$1315, $A2)+SUMIFS(DataRegularSeason20242025!$AB$3:$AB$1315,DataRegularSeason20242025!$B$3:$B$1315, "&lt;=" &amp; DQ$1, DataRegularSeason20242025!$E$3:$E$1315, $A2)</f>
        <v>40</v>
      </c>
      <c r="DR2">
        <f>SUMIFS(DataRegularSeason20242025!$AA$3:$AA$1315,DataRegularSeason20242025!$B$3:$B$1315, "&lt;=" &amp; DR$1, DataRegularSeason20242025!$D$3:$D$1315, $A2)+SUMIFS(DataRegularSeason20242025!$AB$3:$AB$1315,DataRegularSeason20242025!$B$3:$B$1315, "&lt;=" &amp; DR$1, DataRegularSeason20242025!$E$3:$E$1315, $A2)</f>
        <v>40</v>
      </c>
      <c r="DS2">
        <f>SUMIFS(DataRegularSeason20242025!$AA$3:$AA$1315,DataRegularSeason20242025!$B$3:$B$1315, "&lt;=" &amp; DS$1, DataRegularSeason20242025!$D$3:$D$1315, $A2)+SUMIFS(DataRegularSeason20242025!$AB$3:$AB$1315,DataRegularSeason20242025!$B$3:$B$1315, "&lt;=" &amp; DS$1, DataRegularSeason20242025!$E$3:$E$1315, $A2)</f>
        <v>40</v>
      </c>
      <c r="DT2">
        <f>SUMIFS(DataRegularSeason20242025!$AA$3:$AA$1315,DataRegularSeason20242025!$B$3:$B$1315, "&lt;=" &amp; DT$1, DataRegularSeason20242025!$D$3:$D$1315, $A2)+SUMIFS(DataRegularSeason20242025!$AB$3:$AB$1315,DataRegularSeason20242025!$B$3:$B$1315, "&lt;=" &amp; DT$1, DataRegularSeason20242025!$E$3:$E$1315, $A2)</f>
        <v>40</v>
      </c>
      <c r="DU2">
        <f>SUMIFS(DataRegularSeason20242025!$AA$3:$AA$1315,DataRegularSeason20242025!$B$3:$B$1315, "&lt;=" &amp; DU$1, DataRegularSeason20242025!$D$3:$D$1315, $A2)+SUMIFS(DataRegularSeason20242025!$AB$3:$AB$1315,DataRegularSeason20242025!$B$3:$B$1315, "&lt;=" &amp; DU$1, DataRegularSeason20242025!$E$3:$E$1315, $A2)</f>
        <v>40</v>
      </c>
      <c r="DV2">
        <f>SUMIFS(DataRegularSeason20242025!$AA$3:$AA$1315,DataRegularSeason20242025!$B$3:$B$1315, "&lt;=" &amp; DV$1, DataRegularSeason20242025!$D$3:$D$1315, $A2)+SUMIFS(DataRegularSeason20242025!$AB$3:$AB$1315,DataRegularSeason20242025!$B$3:$B$1315, "&lt;=" &amp; DV$1, DataRegularSeason20242025!$E$3:$E$1315, $A2)</f>
        <v>40</v>
      </c>
      <c r="DW2">
        <f>SUMIFS(DataRegularSeason20242025!$AA$3:$AA$1315,DataRegularSeason20242025!$B$3:$B$1315, "&lt;=" &amp; DW$1, DataRegularSeason20242025!$D$3:$D$1315, $A2)+SUMIFS(DataRegularSeason20242025!$AB$3:$AB$1315,DataRegularSeason20242025!$B$3:$B$1315, "&lt;=" &amp; DW$1, DataRegularSeason20242025!$E$3:$E$1315, $A2)</f>
        <v>40</v>
      </c>
      <c r="DX2">
        <f>SUMIFS(DataRegularSeason20242025!$AA$3:$AA$1315,DataRegularSeason20242025!$B$3:$B$1315, "&lt;=" &amp; DX$1, DataRegularSeason20242025!$D$3:$D$1315, $A2)+SUMIFS(DataRegularSeason20242025!$AB$3:$AB$1315,DataRegularSeason20242025!$B$3:$B$1315, "&lt;=" &amp; DX$1, DataRegularSeason20242025!$E$3:$E$1315, $A2)</f>
        <v>40</v>
      </c>
      <c r="DY2">
        <f>SUMIFS(DataRegularSeason20242025!$AA$3:$AA$1315,DataRegularSeason20242025!$B$3:$B$1315, "&lt;=" &amp; DY$1, DataRegularSeason20242025!$D$3:$D$1315, $A2)+SUMIFS(DataRegularSeason20242025!$AB$3:$AB$1315,DataRegularSeason20242025!$B$3:$B$1315, "&lt;=" &amp; DY$1, DataRegularSeason20242025!$E$3:$E$1315, $A2)</f>
        <v>40</v>
      </c>
      <c r="DZ2">
        <f>SUMIFS(DataRegularSeason20242025!$AA$3:$AA$1315,DataRegularSeason20242025!$B$3:$B$1315, "&lt;=" &amp; DZ$1, DataRegularSeason20242025!$D$3:$D$1315, $A2)+SUMIFS(DataRegularSeason20242025!$AB$3:$AB$1315,DataRegularSeason20242025!$B$3:$B$1315, "&lt;=" &amp; DZ$1, DataRegularSeason20242025!$E$3:$E$1315, $A2)</f>
        <v>40</v>
      </c>
      <c r="EA2">
        <f>SUMIFS(DataRegularSeason20242025!$AA$3:$AA$1315,DataRegularSeason20242025!$B$3:$B$1315, "&lt;=" &amp; EA$1, DataRegularSeason20242025!$D$3:$D$1315, $A2)+SUMIFS(DataRegularSeason20242025!$AB$3:$AB$1315,DataRegularSeason20242025!$B$3:$B$1315, "&lt;=" &amp; EA$1, DataRegularSeason20242025!$E$3:$E$1315, $A2)</f>
        <v>40</v>
      </c>
      <c r="EB2">
        <f>SUMIFS(DataRegularSeason20242025!$AA$3:$AA$1315,DataRegularSeason20242025!$B$3:$B$1315, "&lt;=" &amp; EB$1, DataRegularSeason20242025!$D$3:$D$1315, $A2)+SUMIFS(DataRegularSeason20242025!$AB$3:$AB$1315,DataRegularSeason20242025!$B$3:$B$1315, "&lt;=" &amp; EB$1, DataRegularSeason20242025!$E$3:$E$1315, $A2)</f>
        <v>40</v>
      </c>
      <c r="EC2">
        <f>SUMIFS(DataRegularSeason20242025!$AA$3:$AA$1315,DataRegularSeason20242025!$B$3:$B$1315, "&lt;=" &amp; EC$1, DataRegularSeason20242025!$D$3:$D$1315, $A2)+SUMIFS(DataRegularSeason20242025!$AB$3:$AB$1315,DataRegularSeason20242025!$B$3:$B$1315, "&lt;=" &amp; EC$1, DataRegularSeason20242025!$E$3:$E$1315, $A2)</f>
        <v>40</v>
      </c>
      <c r="ED2">
        <f>SUMIFS(DataRegularSeason20242025!$AA$3:$AA$1315,DataRegularSeason20242025!$B$3:$B$1315, "&lt;=" &amp; ED$1, DataRegularSeason20242025!$D$3:$D$1315, $A2)+SUMIFS(DataRegularSeason20242025!$AB$3:$AB$1315,DataRegularSeason20242025!$B$3:$B$1315, "&lt;=" &amp; ED$1, DataRegularSeason20242025!$E$3:$E$1315, $A2)</f>
        <v>40</v>
      </c>
      <c r="EE2">
        <f>SUMIFS(DataRegularSeason20242025!$AA$3:$AA$1315,DataRegularSeason20242025!$B$3:$B$1315, "&lt;=" &amp; EE$1, DataRegularSeason20242025!$D$3:$D$1315, $A2)+SUMIFS(DataRegularSeason20242025!$AB$3:$AB$1315,DataRegularSeason20242025!$B$3:$B$1315, "&lt;=" &amp; EE$1, DataRegularSeason20242025!$E$3:$E$1315, $A2)</f>
        <v>40</v>
      </c>
      <c r="EF2">
        <f>SUMIFS(DataRegularSeason20242025!$AA$3:$AA$1315,DataRegularSeason20242025!$B$3:$B$1315, "&lt;=" &amp; EF$1, DataRegularSeason20242025!$D$3:$D$1315, $A2)+SUMIFS(DataRegularSeason20242025!$AB$3:$AB$1315,DataRegularSeason20242025!$B$3:$B$1315, "&lt;=" &amp; EF$1, DataRegularSeason20242025!$E$3:$E$1315, $A2)</f>
        <v>40</v>
      </c>
      <c r="EG2">
        <f>SUMIFS(DataRegularSeason20242025!$AA$3:$AA$1315,DataRegularSeason20242025!$B$3:$B$1315, "&lt;=" &amp; EG$1, DataRegularSeason20242025!$D$3:$D$1315, $A2)+SUMIFS(DataRegularSeason20242025!$AB$3:$AB$1315,DataRegularSeason20242025!$B$3:$B$1315, "&lt;=" &amp; EG$1, DataRegularSeason20242025!$E$3:$E$1315, $A2)</f>
        <v>40</v>
      </c>
      <c r="EH2">
        <f>SUMIFS(DataRegularSeason20242025!$AA$3:$AA$1315,DataRegularSeason20242025!$B$3:$B$1315, "&lt;=" &amp; EH$1, DataRegularSeason20242025!$D$3:$D$1315, $A2)+SUMIFS(DataRegularSeason20242025!$AB$3:$AB$1315,DataRegularSeason20242025!$B$3:$B$1315, "&lt;=" &amp; EH$1, DataRegularSeason20242025!$E$3:$E$1315, $A2)</f>
        <v>40</v>
      </c>
      <c r="EI2">
        <f>SUMIFS(DataRegularSeason20242025!$AA$3:$AA$1315,DataRegularSeason20242025!$B$3:$B$1315, "&lt;=" &amp; EI$1, DataRegularSeason20242025!$D$3:$D$1315, $A2)+SUMIFS(DataRegularSeason20242025!$AB$3:$AB$1315,DataRegularSeason20242025!$B$3:$B$1315, "&lt;=" &amp; EI$1, DataRegularSeason20242025!$E$3:$E$1315, $A2)</f>
        <v>40</v>
      </c>
      <c r="EJ2">
        <f>SUMIFS(DataRegularSeason20242025!$AA$3:$AA$1315,DataRegularSeason20242025!$B$3:$B$1315, "&lt;=" &amp; EJ$1, DataRegularSeason20242025!$D$3:$D$1315, $A2)+SUMIFS(DataRegularSeason20242025!$AB$3:$AB$1315,DataRegularSeason20242025!$B$3:$B$1315, "&lt;=" &amp; EJ$1, DataRegularSeason20242025!$E$3:$E$1315, $A2)</f>
        <v>40</v>
      </c>
      <c r="EK2">
        <f>SUMIFS(DataRegularSeason20242025!$AA$3:$AA$1315,DataRegularSeason20242025!$B$3:$B$1315, "&lt;=" &amp; EK$1, DataRegularSeason20242025!$D$3:$D$1315, $A2)+SUMIFS(DataRegularSeason20242025!$AB$3:$AB$1315,DataRegularSeason20242025!$B$3:$B$1315, "&lt;=" &amp; EK$1, DataRegularSeason20242025!$E$3:$E$1315, $A2)</f>
        <v>40</v>
      </c>
      <c r="EL2">
        <f>SUMIFS(DataRegularSeason20242025!$AA$3:$AA$1315,DataRegularSeason20242025!$B$3:$B$1315, "&lt;=" &amp; EL$1, DataRegularSeason20242025!$D$3:$D$1315, $A2)+SUMIFS(DataRegularSeason20242025!$AB$3:$AB$1315,DataRegularSeason20242025!$B$3:$B$1315, "&lt;=" &amp; EL$1, DataRegularSeason20242025!$E$3:$E$1315, $A2)</f>
        <v>40</v>
      </c>
      <c r="EM2">
        <f>SUMIFS(DataRegularSeason20242025!$AA$3:$AA$1315,DataRegularSeason20242025!$B$3:$B$1315, "&lt;=" &amp; EM$1, DataRegularSeason20242025!$D$3:$D$1315, $A2)+SUMIFS(DataRegularSeason20242025!$AB$3:$AB$1315,DataRegularSeason20242025!$B$3:$B$1315, "&lt;=" &amp; EM$1, DataRegularSeason20242025!$E$3:$E$1315, $A2)</f>
        <v>40</v>
      </c>
      <c r="EN2">
        <f>SUMIFS(DataRegularSeason20242025!$AA$3:$AA$1315,DataRegularSeason20242025!$B$3:$B$1315, "&lt;=" &amp; EN$1, DataRegularSeason20242025!$D$3:$D$1315, $A2)+SUMIFS(DataRegularSeason20242025!$AB$3:$AB$1315,DataRegularSeason20242025!$B$3:$B$1315, "&lt;=" &amp; EN$1, DataRegularSeason20242025!$E$3:$E$1315, $A2)</f>
        <v>40</v>
      </c>
      <c r="EO2">
        <f>SUMIFS(DataRegularSeason20242025!$AA$3:$AA$1315,DataRegularSeason20242025!$B$3:$B$1315, "&lt;=" &amp; EO$1, DataRegularSeason20242025!$D$3:$D$1315, $A2)+SUMIFS(DataRegularSeason20242025!$AB$3:$AB$1315,DataRegularSeason20242025!$B$3:$B$1315, "&lt;=" &amp; EO$1, DataRegularSeason20242025!$E$3:$E$1315, $A2)</f>
        <v>40</v>
      </c>
      <c r="EP2">
        <f>SUMIFS(DataRegularSeason20242025!$AA$3:$AA$1315,DataRegularSeason20242025!$B$3:$B$1315, "&lt;=" &amp; EP$1, DataRegularSeason20242025!$D$3:$D$1315, $A2)+SUMIFS(DataRegularSeason20242025!$AB$3:$AB$1315,DataRegularSeason20242025!$B$3:$B$1315, "&lt;=" &amp; EP$1, DataRegularSeason20242025!$E$3:$E$1315, $A2)</f>
        <v>40</v>
      </c>
      <c r="EQ2">
        <f>SUMIFS(DataRegularSeason20242025!$AA$3:$AA$1315,DataRegularSeason20242025!$B$3:$B$1315, "&lt;=" &amp; EQ$1, DataRegularSeason20242025!$D$3:$D$1315, $A2)+SUMIFS(DataRegularSeason20242025!$AB$3:$AB$1315,DataRegularSeason20242025!$B$3:$B$1315, "&lt;=" &amp; EQ$1, DataRegularSeason20242025!$E$3:$E$1315, $A2)</f>
        <v>40</v>
      </c>
      <c r="ER2">
        <f>SUMIFS(DataRegularSeason20242025!$AA$3:$AA$1315,DataRegularSeason20242025!$B$3:$B$1315, "&lt;=" &amp; ER$1, DataRegularSeason20242025!$D$3:$D$1315, $A2)+SUMIFS(DataRegularSeason20242025!$AB$3:$AB$1315,DataRegularSeason20242025!$B$3:$B$1315, "&lt;=" &amp; ER$1, DataRegularSeason20242025!$E$3:$E$1315, $A2)</f>
        <v>40</v>
      </c>
      <c r="ES2">
        <f>SUMIFS(DataRegularSeason20242025!$AA$3:$AA$1315,DataRegularSeason20242025!$B$3:$B$1315, "&lt;=" &amp; ES$1, DataRegularSeason20242025!$D$3:$D$1315, $A2)+SUMIFS(DataRegularSeason20242025!$AB$3:$AB$1315,DataRegularSeason20242025!$B$3:$B$1315, "&lt;=" &amp; ES$1, DataRegularSeason20242025!$E$3:$E$1315, $A2)</f>
        <v>40</v>
      </c>
      <c r="ET2">
        <f>SUMIFS(DataRegularSeason20242025!$AA$3:$AA$1315,DataRegularSeason20242025!$B$3:$B$1315, "&lt;=" &amp; ET$1, DataRegularSeason20242025!$D$3:$D$1315, $A2)+SUMIFS(DataRegularSeason20242025!$AB$3:$AB$1315,DataRegularSeason20242025!$B$3:$B$1315, "&lt;=" &amp; ET$1, DataRegularSeason20242025!$E$3:$E$1315, $A2)</f>
        <v>40</v>
      </c>
      <c r="EU2">
        <f>SUMIFS(DataRegularSeason20242025!$AA$3:$AA$1315,DataRegularSeason20242025!$B$3:$B$1315, "&lt;=" &amp; EU$1, DataRegularSeason20242025!$D$3:$D$1315, $A2)+SUMIFS(DataRegularSeason20242025!$AB$3:$AB$1315,DataRegularSeason20242025!$B$3:$B$1315, "&lt;=" &amp; EU$1, DataRegularSeason20242025!$E$3:$E$1315, $A2)</f>
        <v>40</v>
      </c>
      <c r="EV2">
        <f>SUMIFS(DataRegularSeason20242025!$AA$3:$AA$1315,DataRegularSeason20242025!$B$3:$B$1315, "&lt;=" &amp; EV$1, DataRegularSeason20242025!$D$3:$D$1315, $A2)+SUMIFS(DataRegularSeason20242025!$AB$3:$AB$1315,DataRegularSeason20242025!$B$3:$B$1315, "&lt;=" &amp; EV$1, DataRegularSeason20242025!$E$3:$E$1315, $A2)</f>
        <v>40</v>
      </c>
      <c r="EW2">
        <f>SUMIFS(DataRegularSeason20242025!$AA$3:$AA$1315,DataRegularSeason20242025!$B$3:$B$1315, "&lt;=" &amp; EW$1, DataRegularSeason20242025!$D$3:$D$1315, $A2)+SUMIFS(DataRegularSeason20242025!$AB$3:$AB$1315,DataRegularSeason20242025!$B$3:$B$1315, "&lt;=" &amp; EW$1, DataRegularSeason20242025!$E$3:$E$1315, $A2)</f>
        <v>40</v>
      </c>
      <c r="EX2">
        <f>SUMIFS(DataRegularSeason20242025!$AA$3:$AA$1315,DataRegularSeason20242025!$B$3:$B$1315, "&lt;=" &amp; EX$1, DataRegularSeason20242025!$D$3:$D$1315, $A2)+SUMIFS(DataRegularSeason20242025!$AB$3:$AB$1315,DataRegularSeason20242025!$B$3:$B$1315, "&lt;=" &amp; EX$1, DataRegularSeason20242025!$E$3:$E$1315, $A2)</f>
        <v>40</v>
      </c>
      <c r="EY2">
        <f>SUMIFS(DataRegularSeason20242025!$AA$3:$AA$1315,DataRegularSeason20242025!$B$3:$B$1315, "&lt;=" &amp; EY$1, DataRegularSeason20242025!$D$3:$D$1315, $A2)+SUMIFS(DataRegularSeason20242025!$AB$3:$AB$1315,DataRegularSeason20242025!$B$3:$B$1315, "&lt;=" &amp; EY$1, DataRegularSeason20242025!$E$3:$E$1315, $A2)</f>
        <v>40</v>
      </c>
      <c r="EZ2">
        <f>SUMIFS(DataRegularSeason20242025!$AA$3:$AA$1315,DataRegularSeason20242025!$B$3:$B$1315, "&lt;=" &amp; EZ$1, DataRegularSeason20242025!$D$3:$D$1315, $A2)+SUMIFS(DataRegularSeason20242025!$AB$3:$AB$1315,DataRegularSeason20242025!$B$3:$B$1315, "&lt;=" &amp; EZ$1, DataRegularSeason20242025!$E$3:$E$1315, $A2)</f>
        <v>40</v>
      </c>
      <c r="FA2">
        <f>SUMIFS(DataRegularSeason20242025!$AA$3:$AA$1315,DataRegularSeason20242025!$B$3:$B$1315, "&lt;=" &amp; FA$1, DataRegularSeason20242025!$D$3:$D$1315, $A2)+SUMIFS(DataRegularSeason20242025!$AB$3:$AB$1315,DataRegularSeason20242025!$B$3:$B$1315, "&lt;=" &amp; FA$1, DataRegularSeason20242025!$E$3:$E$1315, $A2)</f>
        <v>40</v>
      </c>
      <c r="FB2">
        <f>SUMIFS(DataRegularSeason20242025!$AA$3:$AA$1315,DataRegularSeason20242025!$B$3:$B$1315, "&lt;=" &amp; FB$1, DataRegularSeason20242025!$D$3:$D$1315, $A2)+SUMIFS(DataRegularSeason20242025!$AB$3:$AB$1315,DataRegularSeason20242025!$B$3:$B$1315, "&lt;=" &amp; FB$1, DataRegularSeason20242025!$E$3:$E$1315, $A2)</f>
        <v>40</v>
      </c>
      <c r="FC2">
        <f>SUMIFS(DataRegularSeason20242025!$AA$3:$AA$1315,DataRegularSeason20242025!$B$3:$B$1315, "&lt;=" &amp; FC$1, DataRegularSeason20242025!$D$3:$D$1315, $A2)+SUMIFS(DataRegularSeason20242025!$AB$3:$AB$1315,DataRegularSeason20242025!$B$3:$B$1315, "&lt;=" &amp; FC$1, DataRegularSeason20242025!$E$3:$E$1315, $A2)</f>
        <v>40</v>
      </c>
      <c r="FD2">
        <f>SUMIFS(DataRegularSeason20242025!$AA$3:$AA$1315,DataRegularSeason20242025!$B$3:$B$1315, "&lt;=" &amp; FD$1, DataRegularSeason20242025!$D$3:$D$1315, $A2)+SUMIFS(DataRegularSeason20242025!$AB$3:$AB$1315,DataRegularSeason20242025!$B$3:$B$1315, "&lt;=" &amp; FD$1, DataRegularSeason20242025!$E$3:$E$1315, $A2)</f>
        <v>40</v>
      </c>
      <c r="FE2">
        <f>SUMIFS(DataRegularSeason20242025!$AA$3:$AA$1315,DataRegularSeason20242025!$B$3:$B$1315, "&lt;=" &amp; FE$1, DataRegularSeason20242025!$D$3:$D$1315, $A2)+SUMIFS(DataRegularSeason20242025!$AB$3:$AB$1315,DataRegularSeason20242025!$B$3:$B$1315, "&lt;=" &amp; FE$1, DataRegularSeason20242025!$E$3:$E$1315, $A2)</f>
        <v>40</v>
      </c>
      <c r="FF2">
        <f>SUMIFS(DataRegularSeason20242025!$AA$3:$AA$1315,DataRegularSeason20242025!$B$3:$B$1315, "&lt;=" &amp; FF$1, DataRegularSeason20242025!$D$3:$D$1315, $A2)+SUMIFS(DataRegularSeason20242025!$AB$3:$AB$1315,DataRegularSeason20242025!$B$3:$B$1315, "&lt;=" &amp; FF$1, DataRegularSeason20242025!$E$3:$E$1315, $A2)</f>
        <v>40</v>
      </c>
      <c r="FG2">
        <f>SUMIFS(DataRegularSeason20242025!$AA$3:$AA$1315,DataRegularSeason20242025!$B$3:$B$1315, "&lt;=" &amp; FG$1, DataRegularSeason20242025!$D$3:$D$1315, $A2)+SUMIFS(DataRegularSeason20242025!$AB$3:$AB$1315,DataRegularSeason20242025!$B$3:$B$1315, "&lt;=" &amp; FG$1, DataRegularSeason20242025!$E$3:$E$1315, $A2)</f>
        <v>40</v>
      </c>
      <c r="FH2">
        <f>SUMIFS(DataRegularSeason20242025!$AA$3:$AA$1315,DataRegularSeason20242025!$B$3:$B$1315, "&lt;=" &amp; FH$1, DataRegularSeason20242025!$D$3:$D$1315, $A2)+SUMIFS(DataRegularSeason20242025!$AB$3:$AB$1315,DataRegularSeason20242025!$B$3:$B$1315, "&lt;=" &amp; FH$1, DataRegularSeason20242025!$E$3:$E$1315, $A2)</f>
        <v>40</v>
      </c>
      <c r="FI2">
        <f>SUMIFS(DataRegularSeason20242025!$AA$3:$AA$1315,DataRegularSeason20242025!$B$3:$B$1315, "&lt;=" &amp; FI$1, DataRegularSeason20242025!$D$3:$D$1315, $A2)+SUMIFS(DataRegularSeason20242025!$AB$3:$AB$1315,DataRegularSeason20242025!$B$3:$B$1315, "&lt;=" &amp; FI$1, DataRegularSeason20242025!$E$3:$E$1315, $A2)</f>
        <v>40</v>
      </c>
      <c r="FJ2">
        <f>SUMIFS(DataRegularSeason20242025!$AA$3:$AA$1315,DataRegularSeason20242025!$B$3:$B$1315, "&lt;=" &amp; FJ$1, DataRegularSeason20242025!$D$3:$D$1315, $A2)+SUMIFS(DataRegularSeason20242025!$AB$3:$AB$1315,DataRegularSeason20242025!$B$3:$B$1315, "&lt;=" &amp; FJ$1, DataRegularSeason20242025!$E$3:$E$1315, $A2)</f>
        <v>40</v>
      </c>
      <c r="FK2">
        <f>SUMIFS(DataRegularSeason20242025!$AA$3:$AA$1315,DataRegularSeason20242025!$B$3:$B$1315, "&lt;=" &amp; FK$1, DataRegularSeason20242025!$D$3:$D$1315, $A2)+SUMIFS(DataRegularSeason20242025!$AB$3:$AB$1315,DataRegularSeason20242025!$B$3:$B$1315, "&lt;=" &amp; FK$1, DataRegularSeason20242025!$E$3:$E$1315, $A2)</f>
        <v>40</v>
      </c>
      <c r="FL2">
        <f>SUMIFS(DataRegularSeason20242025!$AA$3:$AA$1315,DataRegularSeason20242025!$B$3:$B$1315, "&lt;=" &amp; FL$1, DataRegularSeason20242025!$D$3:$D$1315, $A2)+SUMIFS(DataRegularSeason20242025!$AB$3:$AB$1315,DataRegularSeason20242025!$B$3:$B$1315, "&lt;=" &amp; FL$1, DataRegularSeason20242025!$E$3:$E$1315, $A2)</f>
        <v>40</v>
      </c>
      <c r="FM2">
        <f>SUMIFS(DataRegularSeason20242025!$AA$3:$AA$1315,DataRegularSeason20242025!$B$3:$B$1315, "&lt;=" &amp; FM$1, DataRegularSeason20242025!$D$3:$D$1315, $A2)+SUMIFS(DataRegularSeason20242025!$AB$3:$AB$1315,DataRegularSeason20242025!$B$3:$B$1315, "&lt;=" &amp; FM$1, DataRegularSeason20242025!$E$3:$E$1315, $A2)</f>
        <v>40</v>
      </c>
      <c r="FN2">
        <f>SUMIFS(DataRegularSeason20242025!$AA$3:$AA$1315,DataRegularSeason20242025!$B$3:$B$1315, "&lt;=" &amp; FN$1, DataRegularSeason20242025!$D$3:$D$1315, $A2)+SUMIFS(DataRegularSeason20242025!$AB$3:$AB$1315,DataRegularSeason20242025!$B$3:$B$1315, "&lt;=" &amp; FN$1, DataRegularSeason20242025!$E$3:$E$1315, $A2)</f>
        <v>40</v>
      </c>
      <c r="FO2">
        <f>SUMIFS(DataRegularSeason20242025!$AA$3:$AA$1315,DataRegularSeason20242025!$B$3:$B$1315, "&lt;=" &amp; FO$1, DataRegularSeason20242025!$D$3:$D$1315, $A2)+SUMIFS(DataRegularSeason20242025!$AB$3:$AB$1315,DataRegularSeason20242025!$B$3:$B$1315, "&lt;=" &amp; FO$1, DataRegularSeason20242025!$E$3:$E$1315, $A2)</f>
        <v>40</v>
      </c>
      <c r="FP2">
        <f>SUMIFS(DataRegularSeason20242025!$AA$3:$AA$1315,DataRegularSeason20242025!$B$3:$B$1315, "&lt;=" &amp; FP$1, DataRegularSeason20242025!$D$3:$D$1315, $A2)+SUMIFS(DataRegularSeason20242025!$AB$3:$AB$1315,DataRegularSeason20242025!$B$3:$B$1315, "&lt;=" &amp; FP$1, DataRegularSeason20242025!$E$3:$E$1315, $A2)</f>
        <v>40</v>
      </c>
      <c r="FQ2">
        <f>SUMIFS(DataRegularSeason20242025!$AA$3:$AA$1315,DataRegularSeason20242025!$B$3:$B$1315, "&lt;=" &amp; FQ$1, DataRegularSeason20242025!$D$3:$D$1315, $A2)+SUMIFS(DataRegularSeason20242025!$AB$3:$AB$1315,DataRegularSeason20242025!$B$3:$B$1315, "&lt;=" &amp; FQ$1, DataRegularSeason20242025!$E$3:$E$1315, $A2)</f>
        <v>40</v>
      </c>
      <c r="FR2">
        <f>SUMIFS(DataRegularSeason20242025!$AA$3:$AA$1315,DataRegularSeason20242025!$B$3:$B$1315, "&lt;=" &amp; FR$1, DataRegularSeason20242025!$D$3:$D$1315, $A2)+SUMIFS(DataRegularSeason20242025!$AB$3:$AB$1315,DataRegularSeason20242025!$B$3:$B$1315, "&lt;=" &amp; FR$1, DataRegularSeason20242025!$E$3:$E$1315, $A2)</f>
        <v>40</v>
      </c>
      <c r="FS2">
        <f>SUMIFS(DataRegularSeason20242025!$AA$3:$AA$1315,DataRegularSeason20242025!$B$3:$B$1315, "&lt;=" &amp; FS$1, DataRegularSeason20242025!$D$3:$D$1315, $A2)+SUMIFS(DataRegularSeason20242025!$AB$3:$AB$1315,DataRegularSeason20242025!$B$3:$B$1315, "&lt;=" &amp; FS$1, DataRegularSeason20242025!$E$3:$E$1315, $A2)</f>
        <v>40</v>
      </c>
      <c r="FT2">
        <f>SUMIFS(DataRegularSeason20242025!$AA$3:$AA$1315,DataRegularSeason20242025!$B$3:$B$1315, "&lt;=" &amp; FT$1, DataRegularSeason20242025!$D$3:$D$1315, $A2)+SUMIFS(DataRegularSeason20242025!$AB$3:$AB$1315,DataRegularSeason20242025!$B$3:$B$1315, "&lt;=" &amp; FT$1, DataRegularSeason20242025!$E$3:$E$1315, $A2)</f>
        <v>40</v>
      </c>
      <c r="FU2">
        <f>SUMIFS(DataRegularSeason20242025!$AA$3:$AA$1315,DataRegularSeason20242025!$B$3:$B$1315, "&lt;=" &amp; FU$1, DataRegularSeason20242025!$D$3:$D$1315, $A2)+SUMIFS(DataRegularSeason20242025!$AB$3:$AB$1315,DataRegularSeason20242025!$B$3:$B$1315, "&lt;=" &amp; FU$1, DataRegularSeason20242025!$E$3:$E$1315, $A2)</f>
        <v>40</v>
      </c>
      <c r="FV2">
        <f>SUMIFS(DataRegularSeason20242025!$AA$3:$AA$1315,DataRegularSeason20242025!$B$3:$B$1315, "&lt;=" &amp; FV$1, DataRegularSeason20242025!$D$3:$D$1315, $A2)+SUMIFS(DataRegularSeason20242025!$AB$3:$AB$1315,DataRegularSeason20242025!$B$3:$B$1315, "&lt;=" &amp; FV$1, DataRegularSeason20242025!$E$3:$E$1315, $A2)</f>
        <v>40</v>
      </c>
      <c r="FW2">
        <f>SUMIFS(DataRegularSeason20242025!$AA$3:$AA$1315,DataRegularSeason20242025!$B$3:$B$1315, "&lt;=" &amp; FW$1, DataRegularSeason20242025!$D$3:$D$1315, $A2)+SUMIFS(DataRegularSeason20242025!$AB$3:$AB$1315,DataRegularSeason20242025!$B$3:$B$1315, "&lt;=" &amp; FW$1, DataRegularSeason20242025!$E$3:$E$1315, $A2)</f>
        <v>40</v>
      </c>
      <c r="FX2">
        <f>SUMIFS(DataRegularSeason20242025!$AA$3:$AA$1315,DataRegularSeason20242025!$B$3:$B$1315, "&lt;=" &amp; FX$1, DataRegularSeason20242025!$D$3:$D$1315, $A2)+SUMIFS(DataRegularSeason20242025!$AB$3:$AB$1315,DataRegularSeason20242025!$B$3:$B$1315, "&lt;=" &amp; FX$1, DataRegularSeason20242025!$E$3:$E$1315, $A2)</f>
        <v>40</v>
      </c>
      <c r="FY2">
        <f>SUMIFS(DataRegularSeason20242025!$AA$3:$AA$1315,DataRegularSeason20242025!$B$3:$B$1315, "&lt;=" &amp; FY$1, DataRegularSeason20242025!$D$3:$D$1315, $A2)+SUMIFS(DataRegularSeason20242025!$AB$3:$AB$1315,DataRegularSeason20242025!$B$3:$B$1315, "&lt;=" &amp; FY$1, DataRegularSeason20242025!$E$3:$E$1315, $A2)</f>
        <v>40</v>
      </c>
      <c r="FZ2">
        <f>SUMIFS(DataRegularSeason20242025!$AA$3:$AA$1315,DataRegularSeason20242025!$B$3:$B$1315, "&lt;=" &amp; FZ$1, DataRegularSeason20242025!$D$3:$D$1315, $A2)+SUMIFS(DataRegularSeason20242025!$AB$3:$AB$1315,DataRegularSeason20242025!$B$3:$B$1315, "&lt;=" &amp; FZ$1, DataRegularSeason20242025!$E$3:$E$1315, $A2)</f>
        <v>40</v>
      </c>
      <c r="GA2">
        <f>SUMIFS(DataRegularSeason20242025!$AA$3:$AA$1315,DataRegularSeason20242025!$B$3:$B$1315, "&lt;=" &amp; GA$1, DataRegularSeason20242025!$D$3:$D$1315, $A2)+SUMIFS(DataRegularSeason20242025!$AB$3:$AB$1315,DataRegularSeason20242025!$B$3:$B$1315, "&lt;=" &amp; GA$1, DataRegularSeason20242025!$E$3:$E$1315, $A2)</f>
        <v>40</v>
      </c>
      <c r="GB2">
        <f>SUMIFS(DataRegularSeason20242025!$AA$3:$AA$1315,DataRegularSeason20242025!$B$3:$B$1315, "&lt;=" &amp; GB$1, DataRegularSeason20242025!$D$3:$D$1315, $A2)+SUMIFS(DataRegularSeason20242025!$AB$3:$AB$1315,DataRegularSeason20242025!$B$3:$B$1315, "&lt;=" &amp; GB$1, DataRegularSeason20242025!$E$3:$E$1315, $A2)</f>
        <v>40</v>
      </c>
      <c r="GC2">
        <f>SUMIFS(DataRegularSeason20242025!$AA$3:$AA$1315,DataRegularSeason20242025!$B$3:$B$1315, "&lt;=" &amp; GC$1, DataRegularSeason20242025!$D$3:$D$1315, $A2)+SUMIFS(DataRegularSeason20242025!$AB$3:$AB$1315,DataRegularSeason20242025!$B$3:$B$1315, "&lt;=" &amp; GC$1, DataRegularSeason20242025!$E$3:$E$1315, $A2)</f>
        <v>40</v>
      </c>
      <c r="GD2">
        <f>SUMIFS(DataRegularSeason20242025!$AA$3:$AA$1315,DataRegularSeason20242025!$B$3:$B$1315, "&lt;=" &amp; GD$1, DataRegularSeason20242025!$D$3:$D$1315, $A2)+SUMIFS(DataRegularSeason20242025!$AB$3:$AB$1315,DataRegularSeason20242025!$B$3:$B$1315, "&lt;=" &amp; GD$1, DataRegularSeason20242025!$E$3:$E$1315, $A2)</f>
        <v>40</v>
      </c>
      <c r="GE2">
        <f>SUMIFS(DataRegularSeason20242025!$AA$3:$AA$1315,DataRegularSeason20242025!$B$3:$B$1315, "&lt;=" &amp; GE$1, DataRegularSeason20242025!$D$3:$D$1315, $A2)+SUMIFS(DataRegularSeason20242025!$AB$3:$AB$1315,DataRegularSeason20242025!$B$3:$B$1315, "&lt;=" &amp; GE$1, DataRegularSeason20242025!$E$3:$E$1315, $A2)</f>
        <v>40</v>
      </c>
      <c r="GF2">
        <f>SUMIFS(DataRegularSeason20242025!$AA$3:$AA$1315,DataRegularSeason20242025!$B$3:$B$1315, "&lt;=" &amp; GF$1, DataRegularSeason20242025!$D$3:$D$1315, $A2)+SUMIFS(DataRegularSeason20242025!$AB$3:$AB$1315,DataRegularSeason20242025!$B$3:$B$1315, "&lt;=" &amp; GF$1, DataRegularSeason20242025!$E$3:$E$1315, $A2)</f>
        <v>40</v>
      </c>
      <c r="GG2">
        <f>SUMIFS(DataRegularSeason20242025!$AA$3:$AA$1315,DataRegularSeason20242025!$B$3:$B$1315, "&lt;=" &amp; GG$1, DataRegularSeason20242025!$D$3:$D$1315, $A2)+SUMIFS(DataRegularSeason20242025!$AB$3:$AB$1315,DataRegularSeason20242025!$B$3:$B$1315, "&lt;=" &amp; GG$1, DataRegularSeason20242025!$E$3:$E$1315, $A2)</f>
        <v>40</v>
      </c>
      <c r="GH2">
        <f>SUMIFS(DataRegularSeason20242025!$AA$3:$AA$1315,DataRegularSeason20242025!$B$3:$B$1315, "&lt;=" &amp; GH$1, DataRegularSeason20242025!$D$3:$D$1315, $A2)+SUMIFS(DataRegularSeason20242025!$AB$3:$AB$1315,DataRegularSeason20242025!$B$3:$B$1315, "&lt;=" &amp; GH$1, DataRegularSeason20242025!$E$3:$E$1315, $A2)</f>
        <v>40</v>
      </c>
      <c r="GI2">
        <f>SUMIFS(DataRegularSeason20242025!$AA$3:$AA$1315,DataRegularSeason20242025!$B$3:$B$1315, "&lt;=" &amp; GI$1, DataRegularSeason20242025!$D$3:$D$1315, $A2)+SUMIFS(DataRegularSeason20242025!$AB$3:$AB$1315,DataRegularSeason20242025!$B$3:$B$1315, "&lt;=" &amp; GI$1, DataRegularSeason20242025!$E$3:$E$1315, $A2)</f>
        <v>40</v>
      </c>
      <c r="GJ2">
        <f>SUMIFS(DataRegularSeason20242025!$AA$3:$AA$1315,DataRegularSeason20242025!$B$3:$B$1315, "&lt;=" &amp; GJ$1, DataRegularSeason20242025!$D$3:$D$1315, $A2)+SUMIFS(DataRegularSeason20242025!$AB$3:$AB$1315,DataRegularSeason20242025!$B$3:$B$1315, "&lt;=" &amp; GJ$1, DataRegularSeason20242025!$E$3:$E$1315, $A2)</f>
        <v>40</v>
      </c>
      <c r="GK2">
        <f>SUMIFS(DataRegularSeason20242025!$AA$3:$AA$1315,DataRegularSeason20242025!$B$3:$B$1315, "&lt;=" &amp; GK$1, DataRegularSeason20242025!$D$3:$D$1315, $A2)+SUMIFS(DataRegularSeason20242025!$AB$3:$AB$1315,DataRegularSeason20242025!$B$3:$B$1315, "&lt;=" &amp; GK$1, DataRegularSeason20242025!$E$3:$E$1315, $A2)</f>
        <v>40</v>
      </c>
      <c r="GL2">
        <f>SUMIFS(DataRegularSeason20242025!$AA$3:$AA$1315,DataRegularSeason20242025!$B$3:$B$1315, "&lt;=" &amp; GL$1, DataRegularSeason20242025!$D$3:$D$1315, $A2)+SUMIFS(DataRegularSeason20242025!$AB$3:$AB$1315,DataRegularSeason20242025!$B$3:$B$1315, "&lt;=" &amp; GL$1, DataRegularSeason20242025!$E$3:$E$1315, $A2)</f>
        <v>40</v>
      </c>
      <c r="GM2">
        <f>SUMIFS(DataRegularSeason20242025!$AA$3:$AA$1315,DataRegularSeason20242025!$B$3:$B$1315, "&lt;=" &amp; GM$1, DataRegularSeason20242025!$D$3:$D$1315, $A2)+SUMIFS(DataRegularSeason20242025!$AB$3:$AB$1315,DataRegularSeason20242025!$B$3:$B$1315, "&lt;=" &amp; GM$1, DataRegularSeason20242025!$E$3:$E$1315, $A2)</f>
        <v>40</v>
      </c>
      <c r="GN2">
        <f>SUMIFS(DataRegularSeason20242025!$AA$3:$AA$1315,DataRegularSeason20242025!$B$3:$B$1315, "&lt;=" &amp; GN$1, DataRegularSeason20242025!$D$3:$D$1315, $A2)+SUMIFS(DataRegularSeason20242025!$AB$3:$AB$1315,DataRegularSeason20242025!$B$3:$B$1315, "&lt;=" &amp; GN$1, DataRegularSeason20242025!$E$3:$E$1315, $A2)</f>
        <v>40</v>
      </c>
      <c r="GO2">
        <f>SUMIFS(DataRegularSeason20242025!$AA$3:$AA$1315,DataRegularSeason20242025!$B$3:$B$1315, "&lt;=" &amp; GO$1, DataRegularSeason20242025!$D$3:$D$1315, $A2)+SUMIFS(DataRegularSeason20242025!$AB$3:$AB$1315,DataRegularSeason20242025!$B$3:$B$1315, "&lt;=" &amp; GO$1, DataRegularSeason20242025!$E$3:$E$1315, $A2)</f>
        <v>40</v>
      </c>
      <c r="GP2">
        <f>SUMIFS(DataRegularSeason20242025!$AA$3:$AA$1315,DataRegularSeason20242025!$B$3:$B$1315, "&lt;=" &amp; GP$1, DataRegularSeason20242025!$D$3:$D$1315, $A2)+SUMIFS(DataRegularSeason20242025!$AB$3:$AB$1315,DataRegularSeason20242025!$B$3:$B$1315, "&lt;=" &amp; GP$1, DataRegularSeason20242025!$E$3:$E$1315, $A2)</f>
        <v>40</v>
      </c>
      <c r="GQ2">
        <f>SUMIFS(DataRegularSeason20242025!$AA$3:$AA$1315,DataRegularSeason20242025!$B$3:$B$1315, "&lt;=" &amp; GQ$1, DataRegularSeason20242025!$D$3:$D$1315, $A2)+SUMIFS(DataRegularSeason20242025!$AB$3:$AB$1315,DataRegularSeason20242025!$B$3:$B$1315, "&lt;=" &amp; GQ$1, DataRegularSeason20242025!$E$3:$E$1315, $A2)</f>
        <v>40</v>
      </c>
      <c r="GR2">
        <f>SUMIFS(DataRegularSeason20242025!$AA$3:$AA$1315,DataRegularSeason20242025!$B$3:$B$1315, "&lt;=" &amp; GR$1, DataRegularSeason20242025!$D$3:$D$1315, $A2)+SUMIFS(DataRegularSeason20242025!$AB$3:$AB$1315,DataRegularSeason20242025!$B$3:$B$1315, "&lt;=" &amp; GR$1, DataRegularSeason20242025!$E$3:$E$1315, $A2)</f>
        <v>40</v>
      </c>
      <c r="GS2">
        <f>SUMIFS(DataRegularSeason20242025!$AA$3:$AA$1315,DataRegularSeason20242025!$B$3:$B$1315, "&lt;=" &amp; GS$1, DataRegularSeason20242025!$D$3:$D$1315, $A2)+SUMIFS(DataRegularSeason20242025!$AB$3:$AB$1315,DataRegularSeason20242025!$B$3:$B$1315, "&lt;=" &amp; GS$1, DataRegularSeason20242025!$E$3:$E$1315, $A2)</f>
        <v>40</v>
      </c>
      <c r="GT2">
        <f>SUMIFS(DataRegularSeason20242025!$AA$3:$AA$1315,DataRegularSeason20242025!$B$3:$B$1315, "&lt;=" &amp; GT$1, DataRegularSeason20242025!$D$3:$D$1315, $A2)+SUMIFS(DataRegularSeason20242025!$AB$3:$AB$1315,DataRegularSeason20242025!$B$3:$B$1315, "&lt;=" &amp; GT$1, DataRegularSeason20242025!$E$3:$E$1315, $A2)</f>
        <v>40</v>
      </c>
      <c r="GU2">
        <f>SUMIFS(DataRegularSeason20242025!$AA$3:$AA$1315,DataRegularSeason20242025!$B$3:$B$1315, "&lt;=" &amp; GU$1, DataRegularSeason20242025!$D$3:$D$1315, $A2)+SUMIFS(DataRegularSeason20242025!$AB$3:$AB$1315,DataRegularSeason20242025!$B$3:$B$1315, "&lt;=" &amp; GU$1, DataRegularSeason20242025!$E$3:$E$1315, $A2)</f>
        <v>40</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40</v>
      </c>
      <c r="CC3">
        <f>SUMIFS(DataRegularSeason20242025!$AA$3:$AA$1315,DataRegularSeason20242025!$B$3:$B$1315, "&lt;=" &amp; CC$1, DataRegularSeason20242025!$D$3:$D$1315, $A3)+SUMIFS(DataRegularSeason20242025!$AB$3:$AB$1315,DataRegularSeason20242025!$B$3:$B$1315, "&lt;=" &amp; CC$1, DataRegularSeason20242025!$E$3:$E$1315, $A3)</f>
        <v>40</v>
      </c>
      <c r="CD3">
        <f>SUMIFS(DataRegularSeason20242025!$AA$3:$AA$1315,DataRegularSeason20242025!$B$3:$B$1315, "&lt;=" &amp; CD$1, DataRegularSeason20242025!$D$3:$D$1315, $A3)+SUMIFS(DataRegularSeason20242025!$AB$3:$AB$1315,DataRegularSeason20242025!$B$3:$B$1315, "&lt;=" &amp; CD$1, DataRegularSeason20242025!$E$3:$E$1315, $A3)</f>
        <v>40</v>
      </c>
      <c r="CE3">
        <f>SUMIFS(DataRegularSeason20242025!$AA$3:$AA$1315,DataRegularSeason20242025!$B$3:$B$1315, "&lt;=" &amp; CE$1, DataRegularSeason20242025!$D$3:$D$1315, $A3)+SUMIFS(DataRegularSeason20242025!$AB$3:$AB$1315,DataRegularSeason20242025!$B$3:$B$1315, "&lt;=" &amp; CE$1, DataRegularSeason20242025!$E$3:$E$1315, $A3)</f>
        <v>40</v>
      </c>
      <c r="CF3">
        <f>SUMIFS(DataRegularSeason20242025!$AA$3:$AA$1315,DataRegularSeason20242025!$B$3:$B$1315, "&lt;=" &amp; CF$1, DataRegularSeason20242025!$D$3:$D$1315, $A3)+SUMIFS(DataRegularSeason20242025!$AB$3:$AB$1315,DataRegularSeason20242025!$B$3:$B$1315, "&lt;=" &amp; CF$1, DataRegularSeason20242025!$E$3:$E$1315, $A3)</f>
        <v>40</v>
      </c>
      <c r="CG3">
        <f>SUMIFS(DataRegularSeason20242025!$AA$3:$AA$1315,DataRegularSeason20242025!$B$3:$B$1315, "&lt;=" &amp; CG$1, DataRegularSeason20242025!$D$3:$D$1315, $A3)+SUMIFS(DataRegularSeason20242025!$AB$3:$AB$1315,DataRegularSeason20242025!$B$3:$B$1315, "&lt;=" &amp; CG$1, DataRegularSeason20242025!$E$3:$E$1315, $A3)</f>
        <v>40</v>
      </c>
      <c r="CH3">
        <f>SUMIFS(DataRegularSeason20242025!$AA$3:$AA$1315,DataRegularSeason20242025!$B$3:$B$1315, "&lt;=" &amp; CH$1, DataRegularSeason20242025!$D$3:$D$1315, $A3)+SUMIFS(DataRegularSeason20242025!$AB$3:$AB$1315,DataRegularSeason20242025!$B$3:$B$1315, "&lt;=" &amp; CH$1, DataRegularSeason20242025!$E$3:$E$1315, $A3)</f>
        <v>40</v>
      </c>
      <c r="CI3">
        <f>SUMIFS(DataRegularSeason20242025!$AA$3:$AA$1315,DataRegularSeason20242025!$B$3:$B$1315, "&lt;=" &amp; CI$1, DataRegularSeason20242025!$D$3:$D$1315, $A3)+SUMIFS(DataRegularSeason20242025!$AB$3:$AB$1315,DataRegularSeason20242025!$B$3:$B$1315, "&lt;=" &amp; CI$1, DataRegularSeason20242025!$E$3:$E$1315, $A3)</f>
        <v>40</v>
      </c>
      <c r="CJ3">
        <f>SUMIFS(DataRegularSeason20242025!$AA$3:$AA$1315,DataRegularSeason20242025!$B$3:$B$1315, "&lt;=" &amp; CJ$1, DataRegularSeason20242025!$D$3:$D$1315, $A3)+SUMIFS(DataRegularSeason20242025!$AB$3:$AB$1315,DataRegularSeason20242025!$B$3:$B$1315, "&lt;=" &amp; CJ$1, DataRegularSeason20242025!$E$3:$E$1315, $A3)</f>
        <v>40</v>
      </c>
      <c r="CK3">
        <f>SUMIFS(DataRegularSeason20242025!$AA$3:$AA$1315,DataRegularSeason20242025!$B$3:$B$1315, "&lt;=" &amp; CK$1, DataRegularSeason20242025!$D$3:$D$1315, $A3)+SUMIFS(DataRegularSeason20242025!$AB$3:$AB$1315,DataRegularSeason20242025!$B$3:$B$1315, "&lt;=" &amp; CK$1, DataRegularSeason20242025!$E$3:$E$1315, $A3)</f>
        <v>40</v>
      </c>
      <c r="CL3">
        <f>SUMIFS(DataRegularSeason20242025!$AA$3:$AA$1315,DataRegularSeason20242025!$B$3:$B$1315, "&lt;=" &amp; CL$1, DataRegularSeason20242025!$D$3:$D$1315, $A3)+SUMIFS(DataRegularSeason20242025!$AB$3:$AB$1315,DataRegularSeason20242025!$B$3:$B$1315, "&lt;=" &amp; CL$1, DataRegularSeason20242025!$E$3:$E$1315, $A3)</f>
        <v>40</v>
      </c>
      <c r="CM3">
        <f>SUMIFS(DataRegularSeason20242025!$AA$3:$AA$1315,DataRegularSeason20242025!$B$3:$B$1315, "&lt;=" &amp; CM$1, DataRegularSeason20242025!$D$3:$D$1315, $A3)+SUMIFS(DataRegularSeason20242025!$AB$3:$AB$1315,DataRegularSeason20242025!$B$3:$B$1315, "&lt;=" &amp; CM$1, DataRegularSeason20242025!$E$3:$E$1315, $A3)</f>
        <v>40</v>
      </c>
      <c r="CN3">
        <f>SUMIFS(DataRegularSeason20242025!$AA$3:$AA$1315,DataRegularSeason20242025!$B$3:$B$1315, "&lt;=" &amp; CN$1, DataRegularSeason20242025!$D$3:$D$1315, $A3)+SUMIFS(DataRegularSeason20242025!$AB$3:$AB$1315,DataRegularSeason20242025!$B$3:$B$1315, "&lt;=" &amp; CN$1, DataRegularSeason20242025!$E$3:$E$1315, $A3)</f>
        <v>40</v>
      </c>
      <c r="CO3">
        <f>SUMIFS(DataRegularSeason20242025!$AA$3:$AA$1315,DataRegularSeason20242025!$B$3:$B$1315, "&lt;=" &amp; CO$1, DataRegularSeason20242025!$D$3:$D$1315, $A3)+SUMIFS(DataRegularSeason20242025!$AB$3:$AB$1315,DataRegularSeason20242025!$B$3:$B$1315, "&lt;=" &amp; CO$1, DataRegularSeason20242025!$E$3:$E$1315, $A3)</f>
        <v>40</v>
      </c>
      <c r="CP3">
        <f>SUMIFS(DataRegularSeason20242025!$AA$3:$AA$1315,DataRegularSeason20242025!$B$3:$B$1315, "&lt;=" &amp; CP$1, DataRegularSeason20242025!$D$3:$D$1315, $A3)+SUMIFS(DataRegularSeason20242025!$AB$3:$AB$1315,DataRegularSeason20242025!$B$3:$B$1315, "&lt;=" &amp; CP$1, DataRegularSeason20242025!$E$3:$E$1315, $A3)</f>
        <v>40</v>
      </c>
      <c r="CQ3">
        <f>SUMIFS(DataRegularSeason20242025!$AA$3:$AA$1315,DataRegularSeason20242025!$B$3:$B$1315, "&lt;=" &amp; CQ$1, DataRegularSeason20242025!$D$3:$D$1315, $A3)+SUMIFS(DataRegularSeason20242025!$AB$3:$AB$1315,DataRegularSeason20242025!$B$3:$B$1315, "&lt;=" &amp; CQ$1, DataRegularSeason20242025!$E$3:$E$1315, $A3)</f>
        <v>40</v>
      </c>
      <c r="CR3">
        <f>SUMIFS(DataRegularSeason20242025!$AA$3:$AA$1315,DataRegularSeason20242025!$B$3:$B$1315, "&lt;=" &amp; CR$1, DataRegularSeason20242025!$D$3:$D$1315, $A3)+SUMIFS(DataRegularSeason20242025!$AB$3:$AB$1315,DataRegularSeason20242025!$B$3:$B$1315, "&lt;=" &amp; CR$1, DataRegularSeason20242025!$E$3:$E$1315, $A3)</f>
        <v>40</v>
      </c>
      <c r="CS3">
        <f>SUMIFS(DataRegularSeason20242025!$AA$3:$AA$1315,DataRegularSeason20242025!$B$3:$B$1315, "&lt;=" &amp; CS$1, DataRegularSeason20242025!$D$3:$D$1315, $A3)+SUMIFS(DataRegularSeason20242025!$AB$3:$AB$1315,DataRegularSeason20242025!$B$3:$B$1315, "&lt;=" &amp; CS$1, DataRegularSeason20242025!$E$3:$E$1315, $A3)</f>
        <v>40</v>
      </c>
      <c r="CT3">
        <f>SUMIFS(DataRegularSeason20242025!$AA$3:$AA$1315,DataRegularSeason20242025!$B$3:$B$1315, "&lt;=" &amp; CT$1, DataRegularSeason20242025!$D$3:$D$1315, $A3)+SUMIFS(DataRegularSeason20242025!$AB$3:$AB$1315,DataRegularSeason20242025!$B$3:$B$1315, "&lt;=" &amp; CT$1, DataRegularSeason20242025!$E$3:$E$1315, $A3)</f>
        <v>40</v>
      </c>
      <c r="CU3">
        <f>SUMIFS(DataRegularSeason20242025!$AA$3:$AA$1315,DataRegularSeason20242025!$B$3:$B$1315, "&lt;=" &amp; CU$1, DataRegularSeason20242025!$D$3:$D$1315, $A3)+SUMIFS(DataRegularSeason20242025!$AB$3:$AB$1315,DataRegularSeason20242025!$B$3:$B$1315, "&lt;=" &amp; CU$1, DataRegularSeason20242025!$E$3:$E$1315, $A3)</f>
        <v>40</v>
      </c>
      <c r="CV3">
        <f>SUMIFS(DataRegularSeason20242025!$AA$3:$AA$1315,DataRegularSeason20242025!$B$3:$B$1315, "&lt;=" &amp; CV$1, DataRegularSeason20242025!$D$3:$D$1315, $A3)+SUMIFS(DataRegularSeason20242025!$AB$3:$AB$1315,DataRegularSeason20242025!$B$3:$B$1315, "&lt;=" &amp; CV$1, DataRegularSeason20242025!$E$3:$E$1315, $A3)</f>
        <v>40</v>
      </c>
      <c r="CW3">
        <f>SUMIFS(DataRegularSeason20242025!$AA$3:$AA$1315,DataRegularSeason20242025!$B$3:$B$1315, "&lt;=" &amp; CW$1, DataRegularSeason20242025!$D$3:$D$1315, $A3)+SUMIFS(DataRegularSeason20242025!$AB$3:$AB$1315,DataRegularSeason20242025!$B$3:$B$1315, "&lt;=" &amp; CW$1, DataRegularSeason20242025!$E$3:$E$1315, $A3)</f>
        <v>40</v>
      </c>
      <c r="CX3">
        <f>SUMIFS(DataRegularSeason20242025!$AA$3:$AA$1315,DataRegularSeason20242025!$B$3:$B$1315, "&lt;=" &amp; CX$1, DataRegularSeason20242025!$D$3:$D$1315, $A3)+SUMIFS(DataRegularSeason20242025!$AB$3:$AB$1315,DataRegularSeason20242025!$B$3:$B$1315, "&lt;=" &amp; CX$1, DataRegularSeason20242025!$E$3:$E$1315, $A3)</f>
        <v>40</v>
      </c>
      <c r="CY3">
        <f>SUMIFS(DataRegularSeason20242025!$AA$3:$AA$1315,DataRegularSeason20242025!$B$3:$B$1315, "&lt;=" &amp; CY$1, DataRegularSeason20242025!$D$3:$D$1315, $A3)+SUMIFS(DataRegularSeason20242025!$AB$3:$AB$1315,DataRegularSeason20242025!$B$3:$B$1315, "&lt;=" &amp; CY$1, DataRegularSeason20242025!$E$3:$E$1315, $A3)</f>
        <v>40</v>
      </c>
      <c r="CZ3">
        <f>SUMIFS(DataRegularSeason20242025!$AA$3:$AA$1315,DataRegularSeason20242025!$B$3:$B$1315, "&lt;=" &amp; CZ$1, DataRegularSeason20242025!$D$3:$D$1315, $A3)+SUMIFS(DataRegularSeason20242025!$AB$3:$AB$1315,DataRegularSeason20242025!$B$3:$B$1315, "&lt;=" &amp; CZ$1, DataRegularSeason20242025!$E$3:$E$1315, $A3)</f>
        <v>40</v>
      </c>
      <c r="DA3">
        <f>SUMIFS(DataRegularSeason20242025!$AA$3:$AA$1315,DataRegularSeason20242025!$B$3:$B$1315, "&lt;=" &amp; DA$1, DataRegularSeason20242025!$D$3:$D$1315, $A3)+SUMIFS(DataRegularSeason20242025!$AB$3:$AB$1315,DataRegularSeason20242025!$B$3:$B$1315, "&lt;=" &amp; DA$1, DataRegularSeason20242025!$E$3:$E$1315, $A3)</f>
        <v>40</v>
      </c>
      <c r="DB3">
        <f>SUMIFS(DataRegularSeason20242025!$AA$3:$AA$1315,DataRegularSeason20242025!$B$3:$B$1315, "&lt;=" &amp; DB$1, DataRegularSeason20242025!$D$3:$D$1315, $A3)+SUMIFS(DataRegularSeason20242025!$AB$3:$AB$1315,DataRegularSeason20242025!$B$3:$B$1315, "&lt;=" &amp; DB$1, DataRegularSeason20242025!$E$3:$E$1315, $A3)</f>
        <v>40</v>
      </c>
      <c r="DC3">
        <f>SUMIFS(DataRegularSeason20242025!$AA$3:$AA$1315,DataRegularSeason20242025!$B$3:$B$1315, "&lt;=" &amp; DC$1, DataRegularSeason20242025!$D$3:$D$1315, $A3)+SUMIFS(DataRegularSeason20242025!$AB$3:$AB$1315,DataRegularSeason20242025!$B$3:$B$1315, "&lt;=" &amp; DC$1, DataRegularSeason20242025!$E$3:$E$1315, $A3)</f>
        <v>40</v>
      </c>
      <c r="DD3">
        <f>SUMIFS(DataRegularSeason20242025!$AA$3:$AA$1315,DataRegularSeason20242025!$B$3:$B$1315, "&lt;=" &amp; DD$1, DataRegularSeason20242025!$D$3:$D$1315, $A3)+SUMIFS(DataRegularSeason20242025!$AB$3:$AB$1315,DataRegularSeason20242025!$B$3:$B$1315, "&lt;=" &amp; DD$1, DataRegularSeason20242025!$E$3:$E$1315, $A3)</f>
        <v>40</v>
      </c>
      <c r="DE3">
        <f>SUMIFS(DataRegularSeason20242025!$AA$3:$AA$1315,DataRegularSeason20242025!$B$3:$B$1315, "&lt;=" &amp; DE$1, DataRegularSeason20242025!$D$3:$D$1315, $A3)+SUMIFS(DataRegularSeason20242025!$AB$3:$AB$1315,DataRegularSeason20242025!$B$3:$B$1315, "&lt;=" &amp; DE$1, DataRegularSeason20242025!$E$3:$E$1315, $A3)</f>
        <v>40</v>
      </c>
      <c r="DF3">
        <f>SUMIFS(DataRegularSeason20242025!$AA$3:$AA$1315,DataRegularSeason20242025!$B$3:$B$1315, "&lt;=" &amp; DF$1, DataRegularSeason20242025!$D$3:$D$1315, $A3)+SUMIFS(DataRegularSeason20242025!$AB$3:$AB$1315,DataRegularSeason20242025!$B$3:$B$1315, "&lt;=" &amp; DF$1, DataRegularSeason20242025!$E$3:$E$1315, $A3)</f>
        <v>40</v>
      </c>
      <c r="DG3">
        <f>SUMIFS(DataRegularSeason20242025!$AA$3:$AA$1315,DataRegularSeason20242025!$B$3:$B$1315, "&lt;=" &amp; DG$1, DataRegularSeason20242025!$D$3:$D$1315, $A3)+SUMIFS(DataRegularSeason20242025!$AB$3:$AB$1315,DataRegularSeason20242025!$B$3:$B$1315, "&lt;=" &amp; DG$1, DataRegularSeason20242025!$E$3:$E$1315, $A3)</f>
        <v>40</v>
      </c>
      <c r="DH3">
        <f>SUMIFS(DataRegularSeason20242025!$AA$3:$AA$1315,DataRegularSeason20242025!$B$3:$B$1315, "&lt;=" &amp; DH$1, DataRegularSeason20242025!$D$3:$D$1315, $A3)+SUMIFS(DataRegularSeason20242025!$AB$3:$AB$1315,DataRegularSeason20242025!$B$3:$B$1315, "&lt;=" &amp; DH$1, DataRegularSeason20242025!$E$3:$E$1315, $A3)</f>
        <v>40</v>
      </c>
      <c r="DI3">
        <f>SUMIFS(DataRegularSeason20242025!$AA$3:$AA$1315,DataRegularSeason20242025!$B$3:$B$1315, "&lt;=" &amp; DI$1, DataRegularSeason20242025!$D$3:$D$1315, $A3)+SUMIFS(DataRegularSeason20242025!$AB$3:$AB$1315,DataRegularSeason20242025!$B$3:$B$1315, "&lt;=" &amp; DI$1, DataRegularSeason20242025!$E$3:$E$1315, $A3)</f>
        <v>40</v>
      </c>
      <c r="DJ3">
        <f>SUMIFS(DataRegularSeason20242025!$AA$3:$AA$1315,DataRegularSeason20242025!$B$3:$B$1315, "&lt;=" &amp; DJ$1, DataRegularSeason20242025!$D$3:$D$1315, $A3)+SUMIFS(DataRegularSeason20242025!$AB$3:$AB$1315,DataRegularSeason20242025!$B$3:$B$1315, "&lt;=" &amp; DJ$1, DataRegularSeason20242025!$E$3:$E$1315, $A3)</f>
        <v>40</v>
      </c>
      <c r="DK3">
        <f>SUMIFS(DataRegularSeason20242025!$AA$3:$AA$1315,DataRegularSeason20242025!$B$3:$B$1315, "&lt;=" &amp; DK$1, DataRegularSeason20242025!$D$3:$D$1315, $A3)+SUMIFS(DataRegularSeason20242025!$AB$3:$AB$1315,DataRegularSeason20242025!$B$3:$B$1315, "&lt;=" &amp; DK$1, DataRegularSeason20242025!$E$3:$E$1315, $A3)</f>
        <v>40</v>
      </c>
      <c r="DL3">
        <f>SUMIFS(DataRegularSeason20242025!$AA$3:$AA$1315,DataRegularSeason20242025!$B$3:$B$1315, "&lt;=" &amp; DL$1, DataRegularSeason20242025!$D$3:$D$1315, $A3)+SUMIFS(DataRegularSeason20242025!$AB$3:$AB$1315,DataRegularSeason20242025!$B$3:$B$1315, "&lt;=" &amp; DL$1, DataRegularSeason20242025!$E$3:$E$1315, $A3)</f>
        <v>40</v>
      </c>
      <c r="DM3">
        <f>SUMIFS(DataRegularSeason20242025!$AA$3:$AA$1315,DataRegularSeason20242025!$B$3:$B$1315, "&lt;=" &amp; DM$1, DataRegularSeason20242025!$D$3:$D$1315, $A3)+SUMIFS(DataRegularSeason20242025!$AB$3:$AB$1315,DataRegularSeason20242025!$B$3:$B$1315, "&lt;=" &amp; DM$1, DataRegularSeason20242025!$E$3:$E$1315, $A3)</f>
        <v>40</v>
      </c>
      <c r="DN3">
        <f>SUMIFS(DataRegularSeason20242025!$AA$3:$AA$1315,DataRegularSeason20242025!$B$3:$B$1315, "&lt;=" &amp; DN$1, DataRegularSeason20242025!$D$3:$D$1315, $A3)+SUMIFS(DataRegularSeason20242025!$AB$3:$AB$1315,DataRegularSeason20242025!$B$3:$B$1315, "&lt;=" &amp; DN$1, DataRegularSeason20242025!$E$3:$E$1315, $A3)</f>
        <v>40</v>
      </c>
      <c r="DO3">
        <f>SUMIFS(DataRegularSeason20242025!$AA$3:$AA$1315,DataRegularSeason20242025!$B$3:$B$1315, "&lt;=" &amp; DO$1, DataRegularSeason20242025!$D$3:$D$1315, $A3)+SUMIFS(DataRegularSeason20242025!$AB$3:$AB$1315,DataRegularSeason20242025!$B$3:$B$1315, "&lt;=" &amp; DO$1, DataRegularSeason20242025!$E$3:$E$1315, $A3)</f>
        <v>40</v>
      </c>
      <c r="DP3">
        <f>SUMIFS(DataRegularSeason20242025!$AA$3:$AA$1315,DataRegularSeason20242025!$B$3:$B$1315, "&lt;=" &amp; DP$1, DataRegularSeason20242025!$D$3:$D$1315, $A3)+SUMIFS(DataRegularSeason20242025!$AB$3:$AB$1315,DataRegularSeason20242025!$B$3:$B$1315, "&lt;=" &amp; DP$1, DataRegularSeason20242025!$E$3:$E$1315, $A3)</f>
        <v>40</v>
      </c>
      <c r="DQ3">
        <f>SUMIFS(DataRegularSeason20242025!$AA$3:$AA$1315,DataRegularSeason20242025!$B$3:$B$1315, "&lt;=" &amp; DQ$1, DataRegularSeason20242025!$D$3:$D$1315, $A3)+SUMIFS(DataRegularSeason20242025!$AB$3:$AB$1315,DataRegularSeason20242025!$B$3:$B$1315, "&lt;=" &amp; DQ$1, DataRegularSeason20242025!$E$3:$E$1315, $A3)</f>
        <v>40</v>
      </c>
      <c r="DR3">
        <f>SUMIFS(DataRegularSeason20242025!$AA$3:$AA$1315,DataRegularSeason20242025!$B$3:$B$1315, "&lt;=" &amp; DR$1, DataRegularSeason20242025!$D$3:$D$1315, $A3)+SUMIFS(DataRegularSeason20242025!$AB$3:$AB$1315,DataRegularSeason20242025!$B$3:$B$1315, "&lt;=" &amp; DR$1, DataRegularSeason20242025!$E$3:$E$1315, $A3)</f>
        <v>40</v>
      </c>
      <c r="DS3">
        <f>SUMIFS(DataRegularSeason20242025!$AA$3:$AA$1315,DataRegularSeason20242025!$B$3:$B$1315, "&lt;=" &amp; DS$1, DataRegularSeason20242025!$D$3:$D$1315, $A3)+SUMIFS(DataRegularSeason20242025!$AB$3:$AB$1315,DataRegularSeason20242025!$B$3:$B$1315, "&lt;=" &amp; DS$1, DataRegularSeason20242025!$E$3:$E$1315, $A3)</f>
        <v>40</v>
      </c>
      <c r="DT3">
        <f>SUMIFS(DataRegularSeason20242025!$AA$3:$AA$1315,DataRegularSeason20242025!$B$3:$B$1315, "&lt;=" &amp; DT$1, DataRegularSeason20242025!$D$3:$D$1315, $A3)+SUMIFS(DataRegularSeason20242025!$AB$3:$AB$1315,DataRegularSeason20242025!$B$3:$B$1315, "&lt;=" &amp; DT$1, DataRegularSeason20242025!$E$3:$E$1315, $A3)</f>
        <v>40</v>
      </c>
      <c r="DU3">
        <f>SUMIFS(DataRegularSeason20242025!$AA$3:$AA$1315,DataRegularSeason20242025!$B$3:$B$1315, "&lt;=" &amp; DU$1, DataRegularSeason20242025!$D$3:$D$1315, $A3)+SUMIFS(DataRegularSeason20242025!$AB$3:$AB$1315,DataRegularSeason20242025!$B$3:$B$1315, "&lt;=" &amp; DU$1, DataRegularSeason20242025!$E$3:$E$1315, $A3)</f>
        <v>40</v>
      </c>
      <c r="DV3">
        <f>SUMIFS(DataRegularSeason20242025!$AA$3:$AA$1315,DataRegularSeason20242025!$B$3:$B$1315, "&lt;=" &amp; DV$1, DataRegularSeason20242025!$D$3:$D$1315, $A3)+SUMIFS(DataRegularSeason20242025!$AB$3:$AB$1315,DataRegularSeason20242025!$B$3:$B$1315, "&lt;=" &amp; DV$1, DataRegularSeason20242025!$E$3:$E$1315, $A3)</f>
        <v>40</v>
      </c>
      <c r="DW3">
        <f>SUMIFS(DataRegularSeason20242025!$AA$3:$AA$1315,DataRegularSeason20242025!$B$3:$B$1315, "&lt;=" &amp; DW$1, DataRegularSeason20242025!$D$3:$D$1315, $A3)+SUMIFS(DataRegularSeason20242025!$AB$3:$AB$1315,DataRegularSeason20242025!$B$3:$B$1315, "&lt;=" &amp; DW$1, DataRegularSeason20242025!$E$3:$E$1315, $A3)</f>
        <v>40</v>
      </c>
      <c r="DX3">
        <f>SUMIFS(DataRegularSeason20242025!$AA$3:$AA$1315,DataRegularSeason20242025!$B$3:$B$1315, "&lt;=" &amp; DX$1, DataRegularSeason20242025!$D$3:$D$1315, $A3)+SUMIFS(DataRegularSeason20242025!$AB$3:$AB$1315,DataRegularSeason20242025!$B$3:$B$1315, "&lt;=" &amp; DX$1, DataRegularSeason20242025!$E$3:$E$1315, $A3)</f>
        <v>40</v>
      </c>
      <c r="DY3">
        <f>SUMIFS(DataRegularSeason20242025!$AA$3:$AA$1315,DataRegularSeason20242025!$B$3:$B$1315, "&lt;=" &amp; DY$1, DataRegularSeason20242025!$D$3:$D$1315, $A3)+SUMIFS(DataRegularSeason20242025!$AB$3:$AB$1315,DataRegularSeason20242025!$B$3:$B$1315, "&lt;=" &amp; DY$1, DataRegularSeason20242025!$E$3:$E$1315, $A3)</f>
        <v>40</v>
      </c>
      <c r="DZ3">
        <f>SUMIFS(DataRegularSeason20242025!$AA$3:$AA$1315,DataRegularSeason20242025!$B$3:$B$1315, "&lt;=" &amp; DZ$1, DataRegularSeason20242025!$D$3:$D$1315, $A3)+SUMIFS(DataRegularSeason20242025!$AB$3:$AB$1315,DataRegularSeason20242025!$B$3:$B$1315, "&lt;=" &amp; DZ$1, DataRegularSeason20242025!$E$3:$E$1315, $A3)</f>
        <v>40</v>
      </c>
      <c r="EA3">
        <f>SUMIFS(DataRegularSeason20242025!$AA$3:$AA$1315,DataRegularSeason20242025!$B$3:$B$1315, "&lt;=" &amp; EA$1, DataRegularSeason20242025!$D$3:$D$1315, $A3)+SUMIFS(DataRegularSeason20242025!$AB$3:$AB$1315,DataRegularSeason20242025!$B$3:$B$1315, "&lt;=" &amp; EA$1, DataRegularSeason20242025!$E$3:$E$1315, $A3)</f>
        <v>40</v>
      </c>
      <c r="EB3">
        <f>SUMIFS(DataRegularSeason20242025!$AA$3:$AA$1315,DataRegularSeason20242025!$B$3:$B$1315, "&lt;=" &amp; EB$1, DataRegularSeason20242025!$D$3:$D$1315, $A3)+SUMIFS(DataRegularSeason20242025!$AB$3:$AB$1315,DataRegularSeason20242025!$B$3:$B$1315, "&lt;=" &amp; EB$1, DataRegularSeason20242025!$E$3:$E$1315, $A3)</f>
        <v>40</v>
      </c>
      <c r="EC3">
        <f>SUMIFS(DataRegularSeason20242025!$AA$3:$AA$1315,DataRegularSeason20242025!$B$3:$B$1315, "&lt;=" &amp; EC$1, DataRegularSeason20242025!$D$3:$D$1315, $A3)+SUMIFS(DataRegularSeason20242025!$AB$3:$AB$1315,DataRegularSeason20242025!$B$3:$B$1315, "&lt;=" &amp; EC$1, DataRegularSeason20242025!$E$3:$E$1315, $A3)</f>
        <v>40</v>
      </c>
      <c r="ED3">
        <f>SUMIFS(DataRegularSeason20242025!$AA$3:$AA$1315,DataRegularSeason20242025!$B$3:$B$1315, "&lt;=" &amp; ED$1, DataRegularSeason20242025!$D$3:$D$1315, $A3)+SUMIFS(DataRegularSeason20242025!$AB$3:$AB$1315,DataRegularSeason20242025!$B$3:$B$1315, "&lt;=" &amp; ED$1, DataRegularSeason20242025!$E$3:$E$1315, $A3)</f>
        <v>40</v>
      </c>
      <c r="EE3">
        <f>SUMIFS(DataRegularSeason20242025!$AA$3:$AA$1315,DataRegularSeason20242025!$B$3:$B$1315, "&lt;=" &amp; EE$1, DataRegularSeason20242025!$D$3:$D$1315, $A3)+SUMIFS(DataRegularSeason20242025!$AB$3:$AB$1315,DataRegularSeason20242025!$B$3:$B$1315, "&lt;=" &amp; EE$1, DataRegularSeason20242025!$E$3:$E$1315, $A3)</f>
        <v>40</v>
      </c>
      <c r="EF3">
        <f>SUMIFS(DataRegularSeason20242025!$AA$3:$AA$1315,DataRegularSeason20242025!$B$3:$B$1315, "&lt;=" &amp; EF$1, DataRegularSeason20242025!$D$3:$D$1315, $A3)+SUMIFS(DataRegularSeason20242025!$AB$3:$AB$1315,DataRegularSeason20242025!$B$3:$B$1315, "&lt;=" &amp; EF$1, DataRegularSeason20242025!$E$3:$E$1315, $A3)</f>
        <v>40</v>
      </c>
      <c r="EG3">
        <f>SUMIFS(DataRegularSeason20242025!$AA$3:$AA$1315,DataRegularSeason20242025!$B$3:$B$1315, "&lt;=" &amp; EG$1, DataRegularSeason20242025!$D$3:$D$1315, $A3)+SUMIFS(DataRegularSeason20242025!$AB$3:$AB$1315,DataRegularSeason20242025!$B$3:$B$1315, "&lt;=" &amp; EG$1, DataRegularSeason20242025!$E$3:$E$1315, $A3)</f>
        <v>40</v>
      </c>
      <c r="EH3">
        <f>SUMIFS(DataRegularSeason20242025!$AA$3:$AA$1315,DataRegularSeason20242025!$B$3:$B$1315, "&lt;=" &amp; EH$1, DataRegularSeason20242025!$D$3:$D$1315, $A3)+SUMIFS(DataRegularSeason20242025!$AB$3:$AB$1315,DataRegularSeason20242025!$B$3:$B$1315, "&lt;=" &amp; EH$1, DataRegularSeason20242025!$E$3:$E$1315, $A3)</f>
        <v>40</v>
      </c>
      <c r="EI3">
        <f>SUMIFS(DataRegularSeason20242025!$AA$3:$AA$1315,DataRegularSeason20242025!$B$3:$B$1315, "&lt;=" &amp; EI$1, DataRegularSeason20242025!$D$3:$D$1315, $A3)+SUMIFS(DataRegularSeason20242025!$AB$3:$AB$1315,DataRegularSeason20242025!$B$3:$B$1315, "&lt;=" &amp; EI$1, DataRegularSeason20242025!$E$3:$E$1315, $A3)</f>
        <v>40</v>
      </c>
      <c r="EJ3">
        <f>SUMIFS(DataRegularSeason20242025!$AA$3:$AA$1315,DataRegularSeason20242025!$B$3:$B$1315, "&lt;=" &amp; EJ$1, DataRegularSeason20242025!$D$3:$D$1315, $A3)+SUMIFS(DataRegularSeason20242025!$AB$3:$AB$1315,DataRegularSeason20242025!$B$3:$B$1315, "&lt;=" &amp; EJ$1, DataRegularSeason20242025!$E$3:$E$1315, $A3)</f>
        <v>40</v>
      </c>
      <c r="EK3">
        <f>SUMIFS(DataRegularSeason20242025!$AA$3:$AA$1315,DataRegularSeason20242025!$B$3:$B$1315, "&lt;=" &amp; EK$1, DataRegularSeason20242025!$D$3:$D$1315, $A3)+SUMIFS(DataRegularSeason20242025!$AB$3:$AB$1315,DataRegularSeason20242025!$B$3:$B$1315, "&lt;=" &amp; EK$1, DataRegularSeason20242025!$E$3:$E$1315, $A3)</f>
        <v>40</v>
      </c>
      <c r="EL3">
        <f>SUMIFS(DataRegularSeason20242025!$AA$3:$AA$1315,DataRegularSeason20242025!$B$3:$B$1315, "&lt;=" &amp; EL$1, DataRegularSeason20242025!$D$3:$D$1315, $A3)+SUMIFS(DataRegularSeason20242025!$AB$3:$AB$1315,DataRegularSeason20242025!$B$3:$B$1315, "&lt;=" &amp; EL$1, DataRegularSeason20242025!$E$3:$E$1315, $A3)</f>
        <v>40</v>
      </c>
      <c r="EM3">
        <f>SUMIFS(DataRegularSeason20242025!$AA$3:$AA$1315,DataRegularSeason20242025!$B$3:$B$1315, "&lt;=" &amp; EM$1, DataRegularSeason20242025!$D$3:$D$1315, $A3)+SUMIFS(DataRegularSeason20242025!$AB$3:$AB$1315,DataRegularSeason20242025!$B$3:$B$1315, "&lt;=" &amp; EM$1, DataRegularSeason20242025!$E$3:$E$1315, $A3)</f>
        <v>40</v>
      </c>
      <c r="EN3">
        <f>SUMIFS(DataRegularSeason20242025!$AA$3:$AA$1315,DataRegularSeason20242025!$B$3:$B$1315, "&lt;=" &amp; EN$1, DataRegularSeason20242025!$D$3:$D$1315, $A3)+SUMIFS(DataRegularSeason20242025!$AB$3:$AB$1315,DataRegularSeason20242025!$B$3:$B$1315, "&lt;=" &amp; EN$1, DataRegularSeason20242025!$E$3:$E$1315, $A3)</f>
        <v>40</v>
      </c>
      <c r="EO3">
        <f>SUMIFS(DataRegularSeason20242025!$AA$3:$AA$1315,DataRegularSeason20242025!$B$3:$B$1315, "&lt;=" &amp; EO$1, DataRegularSeason20242025!$D$3:$D$1315, $A3)+SUMIFS(DataRegularSeason20242025!$AB$3:$AB$1315,DataRegularSeason20242025!$B$3:$B$1315, "&lt;=" &amp; EO$1, DataRegularSeason20242025!$E$3:$E$1315, $A3)</f>
        <v>40</v>
      </c>
      <c r="EP3">
        <f>SUMIFS(DataRegularSeason20242025!$AA$3:$AA$1315,DataRegularSeason20242025!$B$3:$B$1315, "&lt;=" &amp; EP$1, DataRegularSeason20242025!$D$3:$D$1315, $A3)+SUMIFS(DataRegularSeason20242025!$AB$3:$AB$1315,DataRegularSeason20242025!$B$3:$B$1315, "&lt;=" &amp; EP$1, DataRegularSeason20242025!$E$3:$E$1315, $A3)</f>
        <v>40</v>
      </c>
      <c r="EQ3">
        <f>SUMIFS(DataRegularSeason20242025!$AA$3:$AA$1315,DataRegularSeason20242025!$B$3:$B$1315, "&lt;=" &amp; EQ$1, DataRegularSeason20242025!$D$3:$D$1315, $A3)+SUMIFS(DataRegularSeason20242025!$AB$3:$AB$1315,DataRegularSeason20242025!$B$3:$B$1315, "&lt;=" &amp; EQ$1, DataRegularSeason20242025!$E$3:$E$1315, $A3)</f>
        <v>40</v>
      </c>
      <c r="ER3">
        <f>SUMIFS(DataRegularSeason20242025!$AA$3:$AA$1315,DataRegularSeason20242025!$B$3:$B$1315, "&lt;=" &amp; ER$1, DataRegularSeason20242025!$D$3:$D$1315, $A3)+SUMIFS(DataRegularSeason20242025!$AB$3:$AB$1315,DataRegularSeason20242025!$B$3:$B$1315, "&lt;=" &amp; ER$1, DataRegularSeason20242025!$E$3:$E$1315, $A3)</f>
        <v>40</v>
      </c>
      <c r="ES3">
        <f>SUMIFS(DataRegularSeason20242025!$AA$3:$AA$1315,DataRegularSeason20242025!$B$3:$B$1315, "&lt;=" &amp; ES$1, DataRegularSeason20242025!$D$3:$D$1315, $A3)+SUMIFS(DataRegularSeason20242025!$AB$3:$AB$1315,DataRegularSeason20242025!$B$3:$B$1315, "&lt;=" &amp; ES$1, DataRegularSeason20242025!$E$3:$E$1315, $A3)</f>
        <v>40</v>
      </c>
      <c r="ET3">
        <f>SUMIFS(DataRegularSeason20242025!$AA$3:$AA$1315,DataRegularSeason20242025!$B$3:$B$1315, "&lt;=" &amp; ET$1, DataRegularSeason20242025!$D$3:$D$1315, $A3)+SUMIFS(DataRegularSeason20242025!$AB$3:$AB$1315,DataRegularSeason20242025!$B$3:$B$1315, "&lt;=" &amp; ET$1, DataRegularSeason20242025!$E$3:$E$1315, $A3)</f>
        <v>40</v>
      </c>
      <c r="EU3">
        <f>SUMIFS(DataRegularSeason20242025!$AA$3:$AA$1315,DataRegularSeason20242025!$B$3:$B$1315, "&lt;=" &amp; EU$1, DataRegularSeason20242025!$D$3:$D$1315, $A3)+SUMIFS(DataRegularSeason20242025!$AB$3:$AB$1315,DataRegularSeason20242025!$B$3:$B$1315, "&lt;=" &amp; EU$1, DataRegularSeason20242025!$E$3:$E$1315, $A3)</f>
        <v>40</v>
      </c>
      <c r="EV3">
        <f>SUMIFS(DataRegularSeason20242025!$AA$3:$AA$1315,DataRegularSeason20242025!$B$3:$B$1315, "&lt;=" &amp; EV$1, DataRegularSeason20242025!$D$3:$D$1315, $A3)+SUMIFS(DataRegularSeason20242025!$AB$3:$AB$1315,DataRegularSeason20242025!$B$3:$B$1315, "&lt;=" &amp; EV$1, DataRegularSeason20242025!$E$3:$E$1315, $A3)</f>
        <v>40</v>
      </c>
      <c r="EW3">
        <f>SUMIFS(DataRegularSeason20242025!$AA$3:$AA$1315,DataRegularSeason20242025!$B$3:$B$1315, "&lt;=" &amp; EW$1, DataRegularSeason20242025!$D$3:$D$1315, $A3)+SUMIFS(DataRegularSeason20242025!$AB$3:$AB$1315,DataRegularSeason20242025!$B$3:$B$1315, "&lt;=" &amp; EW$1, DataRegularSeason20242025!$E$3:$E$1315, $A3)</f>
        <v>40</v>
      </c>
      <c r="EX3">
        <f>SUMIFS(DataRegularSeason20242025!$AA$3:$AA$1315,DataRegularSeason20242025!$B$3:$B$1315, "&lt;=" &amp; EX$1, DataRegularSeason20242025!$D$3:$D$1315, $A3)+SUMIFS(DataRegularSeason20242025!$AB$3:$AB$1315,DataRegularSeason20242025!$B$3:$B$1315, "&lt;=" &amp; EX$1, DataRegularSeason20242025!$E$3:$E$1315, $A3)</f>
        <v>40</v>
      </c>
      <c r="EY3">
        <f>SUMIFS(DataRegularSeason20242025!$AA$3:$AA$1315,DataRegularSeason20242025!$B$3:$B$1315, "&lt;=" &amp; EY$1, DataRegularSeason20242025!$D$3:$D$1315, $A3)+SUMIFS(DataRegularSeason20242025!$AB$3:$AB$1315,DataRegularSeason20242025!$B$3:$B$1315, "&lt;=" &amp; EY$1, DataRegularSeason20242025!$E$3:$E$1315, $A3)</f>
        <v>40</v>
      </c>
      <c r="EZ3">
        <f>SUMIFS(DataRegularSeason20242025!$AA$3:$AA$1315,DataRegularSeason20242025!$B$3:$B$1315, "&lt;=" &amp; EZ$1, DataRegularSeason20242025!$D$3:$D$1315, $A3)+SUMIFS(DataRegularSeason20242025!$AB$3:$AB$1315,DataRegularSeason20242025!$B$3:$B$1315, "&lt;=" &amp; EZ$1, DataRegularSeason20242025!$E$3:$E$1315, $A3)</f>
        <v>40</v>
      </c>
      <c r="FA3">
        <f>SUMIFS(DataRegularSeason20242025!$AA$3:$AA$1315,DataRegularSeason20242025!$B$3:$B$1315, "&lt;=" &amp; FA$1, DataRegularSeason20242025!$D$3:$D$1315, $A3)+SUMIFS(DataRegularSeason20242025!$AB$3:$AB$1315,DataRegularSeason20242025!$B$3:$B$1315, "&lt;=" &amp; FA$1, DataRegularSeason20242025!$E$3:$E$1315, $A3)</f>
        <v>40</v>
      </c>
      <c r="FB3">
        <f>SUMIFS(DataRegularSeason20242025!$AA$3:$AA$1315,DataRegularSeason20242025!$B$3:$B$1315, "&lt;=" &amp; FB$1, DataRegularSeason20242025!$D$3:$D$1315, $A3)+SUMIFS(DataRegularSeason20242025!$AB$3:$AB$1315,DataRegularSeason20242025!$B$3:$B$1315, "&lt;=" &amp; FB$1, DataRegularSeason20242025!$E$3:$E$1315, $A3)</f>
        <v>40</v>
      </c>
      <c r="FC3">
        <f>SUMIFS(DataRegularSeason20242025!$AA$3:$AA$1315,DataRegularSeason20242025!$B$3:$B$1315, "&lt;=" &amp; FC$1, DataRegularSeason20242025!$D$3:$D$1315, $A3)+SUMIFS(DataRegularSeason20242025!$AB$3:$AB$1315,DataRegularSeason20242025!$B$3:$B$1315, "&lt;=" &amp; FC$1, DataRegularSeason20242025!$E$3:$E$1315, $A3)</f>
        <v>40</v>
      </c>
      <c r="FD3">
        <f>SUMIFS(DataRegularSeason20242025!$AA$3:$AA$1315,DataRegularSeason20242025!$B$3:$B$1315, "&lt;=" &amp; FD$1, DataRegularSeason20242025!$D$3:$D$1315, $A3)+SUMIFS(DataRegularSeason20242025!$AB$3:$AB$1315,DataRegularSeason20242025!$B$3:$B$1315, "&lt;=" &amp; FD$1, DataRegularSeason20242025!$E$3:$E$1315, $A3)</f>
        <v>40</v>
      </c>
      <c r="FE3">
        <f>SUMIFS(DataRegularSeason20242025!$AA$3:$AA$1315,DataRegularSeason20242025!$B$3:$B$1315, "&lt;=" &amp; FE$1, DataRegularSeason20242025!$D$3:$D$1315, $A3)+SUMIFS(DataRegularSeason20242025!$AB$3:$AB$1315,DataRegularSeason20242025!$B$3:$B$1315, "&lt;=" &amp; FE$1, DataRegularSeason20242025!$E$3:$E$1315, $A3)</f>
        <v>40</v>
      </c>
      <c r="FF3">
        <f>SUMIFS(DataRegularSeason20242025!$AA$3:$AA$1315,DataRegularSeason20242025!$B$3:$B$1315, "&lt;=" &amp; FF$1, DataRegularSeason20242025!$D$3:$D$1315, $A3)+SUMIFS(DataRegularSeason20242025!$AB$3:$AB$1315,DataRegularSeason20242025!$B$3:$B$1315, "&lt;=" &amp; FF$1, DataRegularSeason20242025!$E$3:$E$1315, $A3)</f>
        <v>40</v>
      </c>
      <c r="FG3">
        <f>SUMIFS(DataRegularSeason20242025!$AA$3:$AA$1315,DataRegularSeason20242025!$B$3:$B$1315, "&lt;=" &amp; FG$1, DataRegularSeason20242025!$D$3:$D$1315, $A3)+SUMIFS(DataRegularSeason20242025!$AB$3:$AB$1315,DataRegularSeason20242025!$B$3:$B$1315, "&lt;=" &amp; FG$1, DataRegularSeason20242025!$E$3:$E$1315, $A3)</f>
        <v>40</v>
      </c>
      <c r="FH3">
        <f>SUMIFS(DataRegularSeason20242025!$AA$3:$AA$1315,DataRegularSeason20242025!$B$3:$B$1315, "&lt;=" &amp; FH$1, DataRegularSeason20242025!$D$3:$D$1315, $A3)+SUMIFS(DataRegularSeason20242025!$AB$3:$AB$1315,DataRegularSeason20242025!$B$3:$B$1315, "&lt;=" &amp; FH$1, DataRegularSeason20242025!$E$3:$E$1315, $A3)</f>
        <v>40</v>
      </c>
      <c r="FI3">
        <f>SUMIFS(DataRegularSeason20242025!$AA$3:$AA$1315,DataRegularSeason20242025!$B$3:$B$1315, "&lt;=" &amp; FI$1, DataRegularSeason20242025!$D$3:$D$1315, $A3)+SUMIFS(DataRegularSeason20242025!$AB$3:$AB$1315,DataRegularSeason20242025!$B$3:$B$1315, "&lt;=" &amp; FI$1, DataRegularSeason20242025!$E$3:$E$1315, $A3)</f>
        <v>40</v>
      </c>
      <c r="FJ3">
        <f>SUMIFS(DataRegularSeason20242025!$AA$3:$AA$1315,DataRegularSeason20242025!$B$3:$B$1315, "&lt;=" &amp; FJ$1, DataRegularSeason20242025!$D$3:$D$1315, $A3)+SUMIFS(DataRegularSeason20242025!$AB$3:$AB$1315,DataRegularSeason20242025!$B$3:$B$1315, "&lt;=" &amp; FJ$1, DataRegularSeason20242025!$E$3:$E$1315, $A3)</f>
        <v>40</v>
      </c>
      <c r="FK3">
        <f>SUMIFS(DataRegularSeason20242025!$AA$3:$AA$1315,DataRegularSeason20242025!$B$3:$B$1315, "&lt;=" &amp; FK$1, DataRegularSeason20242025!$D$3:$D$1315, $A3)+SUMIFS(DataRegularSeason20242025!$AB$3:$AB$1315,DataRegularSeason20242025!$B$3:$B$1315, "&lt;=" &amp; FK$1, DataRegularSeason20242025!$E$3:$E$1315, $A3)</f>
        <v>40</v>
      </c>
      <c r="FL3">
        <f>SUMIFS(DataRegularSeason20242025!$AA$3:$AA$1315,DataRegularSeason20242025!$B$3:$B$1315, "&lt;=" &amp; FL$1, DataRegularSeason20242025!$D$3:$D$1315, $A3)+SUMIFS(DataRegularSeason20242025!$AB$3:$AB$1315,DataRegularSeason20242025!$B$3:$B$1315, "&lt;=" &amp; FL$1, DataRegularSeason20242025!$E$3:$E$1315, $A3)</f>
        <v>40</v>
      </c>
      <c r="FM3">
        <f>SUMIFS(DataRegularSeason20242025!$AA$3:$AA$1315,DataRegularSeason20242025!$B$3:$B$1315, "&lt;=" &amp; FM$1, DataRegularSeason20242025!$D$3:$D$1315, $A3)+SUMIFS(DataRegularSeason20242025!$AB$3:$AB$1315,DataRegularSeason20242025!$B$3:$B$1315, "&lt;=" &amp; FM$1, DataRegularSeason20242025!$E$3:$E$1315, $A3)</f>
        <v>40</v>
      </c>
      <c r="FN3">
        <f>SUMIFS(DataRegularSeason20242025!$AA$3:$AA$1315,DataRegularSeason20242025!$B$3:$B$1315, "&lt;=" &amp; FN$1, DataRegularSeason20242025!$D$3:$D$1315, $A3)+SUMIFS(DataRegularSeason20242025!$AB$3:$AB$1315,DataRegularSeason20242025!$B$3:$B$1315, "&lt;=" &amp; FN$1, DataRegularSeason20242025!$E$3:$E$1315, $A3)</f>
        <v>40</v>
      </c>
      <c r="FO3">
        <f>SUMIFS(DataRegularSeason20242025!$AA$3:$AA$1315,DataRegularSeason20242025!$B$3:$B$1315, "&lt;=" &amp; FO$1, DataRegularSeason20242025!$D$3:$D$1315, $A3)+SUMIFS(DataRegularSeason20242025!$AB$3:$AB$1315,DataRegularSeason20242025!$B$3:$B$1315, "&lt;=" &amp; FO$1, DataRegularSeason20242025!$E$3:$E$1315, $A3)</f>
        <v>40</v>
      </c>
      <c r="FP3">
        <f>SUMIFS(DataRegularSeason20242025!$AA$3:$AA$1315,DataRegularSeason20242025!$B$3:$B$1315, "&lt;=" &amp; FP$1, DataRegularSeason20242025!$D$3:$D$1315, $A3)+SUMIFS(DataRegularSeason20242025!$AB$3:$AB$1315,DataRegularSeason20242025!$B$3:$B$1315, "&lt;=" &amp; FP$1, DataRegularSeason20242025!$E$3:$E$1315, $A3)</f>
        <v>40</v>
      </c>
      <c r="FQ3">
        <f>SUMIFS(DataRegularSeason20242025!$AA$3:$AA$1315,DataRegularSeason20242025!$B$3:$B$1315, "&lt;=" &amp; FQ$1, DataRegularSeason20242025!$D$3:$D$1315, $A3)+SUMIFS(DataRegularSeason20242025!$AB$3:$AB$1315,DataRegularSeason20242025!$B$3:$B$1315, "&lt;=" &amp; FQ$1, DataRegularSeason20242025!$E$3:$E$1315, $A3)</f>
        <v>40</v>
      </c>
      <c r="FR3">
        <f>SUMIFS(DataRegularSeason20242025!$AA$3:$AA$1315,DataRegularSeason20242025!$B$3:$B$1315, "&lt;=" &amp; FR$1, DataRegularSeason20242025!$D$3:$D$1315, $A3)+SUMIFS(DataRegularSeason20242025!$AB$3:$AB$1315,DataRegularSeason20242025!$B$3:$B$1315, "&lt;=" &amp; FR$1, DataRegularSeason20242025!$E$3:$E$1315, $A3)</f>
        <v>40</v>
      </c>
      <c r="FS3">
        <f>SUMIFS(DataRegularSeason20242025!$AA$3:$AA$1315,DataRegularSeason20242025!$B$3:$B$1315, "&lt;=" &amp; FS$1, DataRegularSeason20242025!$D$3:$D$1315, $A3)+SUMIFS(DataRegularSeason20242025!$AB$3:$AB$1315,DataRegularSeason20242025!$B$3:$B$1315, "&lt;=" &amp; FS$1, DataRegularSeason20242025!$E$3:$E$1315, $A3)</f>
        <v>40</v>
      </c>
      <c r="FT3">
        <f>SUMIFS(DataRegularSeason20242025!$AA$3:$AA$1315,DataRegularSeason20242025!$B$3:$B$1315, "&lt;=" &amp; FT$1, DataRegularSeason20242025!$D$3:$D$1315, $A3)+SUMIFS(DataRegularSeason20242025!$AB$3:$AB$1315,DataRegularSeason20242025!$B$3:$B$1315, "&lt;=" &amp; FT$1, DataRegularSeason20242025!$E$3:$E$1315, $A3)</f>
        <v>40</v>
      </c>
      <c r="FU3">
        <f>SUMIFS(DataRegularSeason20242025!$AA$3:$AA$1315,DataRegularSeason20242025!$B$3:$B$1315, "&lt;=" &amp; FU$1, DataRegularSeason20242025!$D$3:$D$1315, $A3)+SUMIFS(DataRegularSeason20242025!$AB$3:$AB$1315,DataRegularSeason20242025!$B$3:$B$1315, "&lt;=" &amp; FU$1, DataRegularSeason20242025!$E$3:$E$1315, $A3)</f>
        <v>40</v>
      </c>
      <c r="FV3">
        <f>SUMIFS(DataRegularSeason20242025!$AA$3:$AA$1315,DataRegularSeason20242025!$B$3:$B$1315, "&lt;=" &amp; FV$1, DataRegularSeason20242025!$D$3:$D$1315, $A3)+SUMIFS(DataRegularSeason20242025!$AB$3:$AB$1315,DataRegularSeason20242025!$B$3:$B$1315, "&lt;=" &amp; FV$1, DataRegularSeason20242025!$E$3:$E$1315, $A3)</f>
        <v>40</v>
      </c>
      <c r="FW3">
        <f>SUMIFS(DataRegularSeason20242025!$AA$3:$AA$1315,DataRegularSeason20242025!$B$3:$B$1315, "&lt;=" &amp; FW$1, DataRegularSeason20242025!$D$3:$D$1315, $A3)+SUMIFS(DataRegularSeason20242025!$AB$3:$AB$1315,DataRegularSeason20242025!$B$3:$B$1315, "&lt;=" &amp; FW$1, DataRegularSeason20242025!$E$3:$E$1315, $A3)</f>
        <v>40</v>
      </c>
      <c r="FX3">
        <f>SUMIFS(DataRegularSeason20242025!$AA$3:$AA$1315,DataRegularSeason20242025!$B$3:$B$1315, "&lt;=" &amp; FX$1, DataRegularSeason20242025!$D$3:$D$1315, $A3)+SUMIFS(DataRegularSeason20242025!$AB$3:$AB$1315,DataRegularSeason20242025!$B$3:$B$1315, "&lt;=" &amp; FX$1, DataRegularSeason20242025!$E$3:$E$1315, $A3)</f>
        <v>40</v>
      </c>
      <c r="FY3">
        <f>SUMIFS(DataRegularSeason20242025!$AA$3:$AA$1315,DataRegularSeason20242025!$B$3:$B$1315, "&lt;=" &amp; FY$1, DataRegularSeason20242025!$D$3:$D$1315, $A3)+SUMIFS(DataRegularSeason20242025!$AB$3:$AB$1315,DataRegularSeason20242025!$B$3:$B$1315, "&lt;=" &amp; FY$1, DataRegularSeason20242025!$E$3:$E$1315, $A3)</f>
        <v>40</v>
      </c>
      <c r="FZ3">
        <f>SUMIFS(DataRegularSeason20242025!$AA$3:$AA$1315,DataRegularSeason20242025!$B$3:$B$1315, "&lt;=" &amp; FZ$1, DataRegularSeason20242025!$D$3:$D$1315, $A3)+SUMIFS(DataRegularSeason20242025!$AB$3:$AB$1315,DataRegularSeason20242025!$B$3:$B$1315, "&lt;=" &amp; FZ$1, DataRegularSeason20242025!$E$3:$E$1315, $A3)</f>
        <v>40</v>
      </c>
      <c r="GA3">
        <f>SUMIFS(DataRegularSeason20242025!$AA$3:$AA$1315,DataRegularSeason20242025!$B$3:$B$1315, "&lt;=" &amp; GA$1, DataRegularSeason20242025!$D$3:$D$1315, $A3)+SUMIFS(DataRegularSeason20242025!$AB$3:$AB$1315,DataRegularSeason20242025!$B$3:$B$1315, "&lt;=" &amp; GA$1, DataRegularSeason20242025!$E$3:$E$1315, $A3)</f>
        <v>40</v>
      </c>
      <c r="GB3">
        <f>SUMIFS(DataRegularSeason20242025!$AA$3:$AA$1315,DataRegularSeason20242025!$B$3:$B$1315, "&lt;=" &amp; GB$1, DataRegularSeason20242025!$D$3:$D$1315, $A3)+SUMIFS(DataRegularSeason20242025!$AB$3:$AB$1315,DataRegularSeason20242025!$B$3:$B$1315, "&lt;=" &amp; GB$1, DataRegularSeason20242025!$E$3:$E$1315, $A3)</f>
        <v>40</v>
      </c>
      <c r="GC3">
        <f>SUMIFS(DataRegularSeason20242025!$AA$3:$AA$1315,DataRegularSeason20242025!$B$3:$B$1315, "&lt;=" &amp; GC$1, DataRegularSeason20242025!$D$3:$D$1315, $A3)+SUMIFS(DataRegularSeason20242025!$AB$3:$AB$1315,DataRegularSeason20242025!$B$3:$B$1315, "&lt;=" &amp; GC$1, DataRegularSeason20242025!$E$3:$E$1315, $A3)</f>
        <v>40</v>
      </c>
      <c r="GD3">
        <f>SUMIFS(DataRegularSeason20242025!$AA$3:$AA$1315,DataRegularSeason20242025!$B$3:$B$1315, "&lt;=" &amp; GD$1, DataRegularSeason20242025!$D$3:$D$1315, $A3)+SUMIFS(DataRegularSeason20242025!$AB$3:$AB$1315,DataRegularSeason20242025!$B$3:$B$1315, "&lt;=" &amp; GD$1, DataRegularSeason20242025!$E$3:$E$1315, $A3)</f>
        <v>40</v>
      </c>
      <c r="GE3">
        <f>SUMIFS(DataRegularSeason20242025!$AA$3:$AA$1315,DataRegularSeason20242025!$B$3:$B$1315, "&lt;=" &amp; GE$1, DataRegularSeason20242025!$D$3:$D$1315, $A3)+SUMIFS(DataRegularSeason20242025!$AB$3:$AB$1315,DataRegularSeason20242025!$B$3:$B$1315, "&lt;=" &amp; GE$1, DataRegularSeason20242025!$E$3:$E$1315, $A3)</f>
        <v>40</v>
      </c>
      <c r="GF3">
        <f>SUMIFS(DataRegularSeason20242025!$AA$3:$AA$1315,DataRegularSeason20242025!$B$3:$B$1315, "&lt;=" &amp; GF$1, DataRegularSeason20242025!$D$3:$D$1315, $A3)+SUMIFS(DataRegularSeason20242025!$AB$3:$AB$1315,DataRegularSeason20242025!$B$3:$B$1315, "&lt;=" &amp; GF$1, DataRegularSeason20242025!$E$3:$E$1315, $A3)</f>
        <v>40</v>
      </c>
      <c r="GG3">
        <f>SUMIFS(DataRegularSeason20242025!$AA$3:$AA$1315,DataRegularSeason20242025!$B$3:$B$1315, "&lt;=" &amp; GG$1, DataRegularSeason20242025!$D$3:$D$1315, $A3)+SUMIFS(DataRegularSeason20242025!$AB$3:$AB$1315,DataRegularSeason20242025!$B$3:$B$1315, "&lt;=" &amp; GG$1, DataRegularSeason20242025!$E$3:$E$1315, $A3)</f>
        <v>40</v>
      </c>
      <c r="GH3">
        <f>SUMIFS(DataRegularSeason20242025!$AA$3:$AA$1315,DataRegularSeason20242025!$B$3:$B$1315, "&lt;=" &amp; GH$1, DataRegularSeason20242025!$D$3:$D$1315, $A3)+SUMIFS(DataRegularSeason20242025!$AB$3:$AB$1315,DataRegularSeason20242025!$B$3:$B$1315, "&lt;=" &amp; GH$1, DataRegularSeason20242025!$E$3:$E$1315, $A3)</f>
        <v>40</v>
      </c>
      <c r="GI3">
        <f>SUMIFS(DataRegularSeason20242025!$AA$3:$AA$1315,DataRegularSeason20242025!$B$3:$B$1315, "&lt;=" &amp; GI$1, DataRegularSeason20242025!$D$3:$D$1315, $A3)+SUMIFS(DataRegularSeason20242025!$AB$3:$AB$1315,DataRegularSeason20242025!$B$3:$B$1315, "&lt;=" &amp; GI$1, DataRegularSeason20242025!$E$3:$E$1315, $A3)</f>
        <v>40</v>
      </c>
      <c r="GJ3">
        <f>SUMIFS(DataRegularSeason20242025!$AA$3:$AA$1315,DataRegularSeason20242025!$B$3:$B$1315, "&lt;=" &amp; GJ$1, DataRegularSeason20242025!$D$3:$D$1315, $A3)+SUMIFS(DataRegularSeason20242025!$AB$3:$AB$1315,DataRegularSeason20242025!$B$3:$B$1315, "&lt;=" &amp; GJ$1, DataRegularSeason20242025!$E$3:$E$1315, $A3)</f>
        <v>40</v>
      </c>
      <c r="GK3">
        <f>SUMIFS(DataRegularSeason20242025!$AA$3:$AA$1315,DataRegularSeason20242025!$B$3:$B$1315, "&lt;=" &amp; GK$1, DataRegularSeason20242025!$D$3:$D$1315, $A3)+SUMIFS(DataRegularSeason20242025!$AB$3:$AB$1315,DataRegularSeason20242025!$B$3:$B$1315, "&lt;=" &amp; GK$1, DataRegularSeason20242025!$E$3:$E$1315, $A3)</f>
        <v>40</v>
      </c>
      <c r="GL3">
        <f>SUMIFS(DataRegularSeason20242025!$AA$3:$AA$1315,DataRegularSeason20242025!$B$3:$B$1315, "&lt;=" &amp; GL$1, DataRegularSeason20242025!$D$3:$D$1315, $A3)+SUMIFS(DataRegularSeason20242025!$AB$3:$AB$1315,DataRegularSeason20242025!$B$3:$B$1315, "&lt;=" &amp; GL$1, DataRegularSeason20242025!$E$3:$E$1315, $A3)</f>
        <v>40</v>
      </c>
      <c r="GM3">
        <f>SUMIFS(DataRegularSeason20242025!$AA$3:$AA$1315,DataRegularSeason20242025!$B$3:$B$1315, "&lt;=" &amp; GM$1, DataRegularSeason20242025!$D$3:$D$1315, $A3)+SUMIFS(DataRegularSeason20242025!$AB$3:$AB$1315,DataRegularSeason20242025!$B$3:$B$1315, "&lt;=" &amp; GM$1, DataRegularSeason20242025!$E$3:$E$1315, $A3)</f>
        <v>40</v>
      </c>
      <c r="GN3">
        <f>SUMIFS(DataRegularSeason20242025!$AA$3:$AA$1315,DataRegularSeason20242025!$B$3:$B$1315, "&lt;=" &amp; GN$1, DataRegularSeason20242025!$D$3:$D$1315, $A3)+SUMIFS(DataRegularSeason20242025!$AB$3:$AB$1315,DataRegularSeason20242025!$B$3:$B$1315, "&lt;=" &amp; GN$1, DataRegularSeason20242025!$E$3:$E$1315, $A3)</f>
        <v>40</v>
      </c>
      <c r="GO3">
        <f>SUMIFS(DataRegularSeason20242025!$AA$3:$AA$1315,DataRegularSeason20242025!$B$3:$B$1315, "&lt;=" &amp; GO$1, DataRegularSeason20242025!$D$3:$D$1315, $A3)+SUMIFS(DataRegularSeason20242025!$AB$3:$AB$1315,DataRegularSeason20242025!$B$3:$B$1315, "&lt;=" &amp; GO$1, DataRegularSeason20242025!$E$3:$E$1315, $A3)</f>
        <v>40</v>
      </c>
      <c r="GP3">
        <f>SUMIFS(DataRegularSeason20242025!$AA$3:$AA$1315,DataRegularSeason20242025!$B$3:$B$1315, "&lt;=" &amp; GP$1, DataRegularSeason20242025!$D$3:$D$1315, $A3)+SUMIFS(DataRegularSeason20242025!$AB$3:$AB$1315,DataRegularSeason20242025!$B$3:$B$1315, "&lt;=" &amp; GP$1, DataRegularSeason20242025!$E$3:$E$1315, $A3)</f>
        <v>40</v>
      </c>
      <c r="GQ3">
        <f>SUMIFS(DataRegularSeason20242025!$AA$3:$AA$1315,DataRegularSeason20242025!$B$3:$B$1315, "&lt;=" &amp; GQ$1, DataRegularSeason20242025!$D$3:$D$1315, $A3)+SUMIFS(DataRegularSeason20242025!$AB$3:$AB$1315,DataRegularSeason20242025!$B$3:$B$1315, "&lt;=" &amp; GQ$1, DataRegularSeason20242025!$E$3:$E$1315, $A3)</f>
        <v>40</v>
      </c>
      <c r="GR3">
        <f>SUMIFS(DataRegularSeason20242025!$AA$3:$AA$1315,DataRegularSeason20242025!$B$3:$B$1315, "&lt;=" &amp; GR$1, DataRegularSeason20242025!$D$3:$D$1315, $A3)+SUMIFS(DataRegularSeason20242025!$AB$3:$AB$1315,DataRegularSeason20242025!$B$3:$B$1315, "&lt;=" &amp; GR$1, DataRegularSeason20242025!$E$3:$E$1315, $A3)</f>
        <v>40</v>
      </c>
      <c r="GS3">
        <f>SUMIFS(DataRegularSeason20242025!$AA$3:$AA$1315,DataRegularSeason20242025!$B$3:$B$1315, "&lt;=" &amp; GS$1, DataRegularSeason20242025!$D$3:$D$1315, $A3)+SUMIFS(DataRegularSeason20242025!$AB$3:$AB$1315,DataRegularSeason20242025!$B$3:$B$1315, "&lt;=" &amp; GS$1, DataRegularSeason20242025!$E$3:$E$1315, $A3)</f>
        <v>40</v>
      </c>
      <c r="GT3">
        <f>SUMIFS(DataRegularSeason20242025!$AA$3:$AA$1315,DataRegularSeason20242025!$B$3:$B$1315, "&lt;=" &amp; GT$1, DataRegularSeason20242025!$D$3:$D$1315, $A3)+SUMIFS(DataRegularSeason20242025!$AB$3:$AB$1315,DataRegularSeason20242025!$B$3:$B$1315, "&lt;=" &amp; GT$1, DataRegularSeason20242025!$E$3:$E$1315, $A3)</f>
        <v>40</v>
      </c>
      <c r="GU3">
        <f>SUMIFS(DataRegularSeason20242025!$AA$3:$AA$1315,DataRegularSeason20242025!$B$3:$B$1315, "&lt;=" &amp; GU$1, DataRegularSeason20242025!$D$3:$D$1315, $A3)+SUMIFS(DataRegularSeason20242025!$AB$3:$AB$1315,DataRegularSeason20242025!$B$3:$B$1315, "&lt;=" &amp; GU$1, DataRegularSeason20242025!$E$3:$E$1315, $A3)</f>
        <v>40</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26</v>
      </c>
      <c r="BJ4">
        <f>SUMIFS(DataRegularSeason20242025!$AA$3:$AA$1315,DataRegularSeason20242025!$B$3:$B$1315, "&lt;=" &amp; BJ$1, DataRegularSeason20242025!$D$3:$D$1315, $A4)+SUMIFS(DataRegularSeason20242025!$AB$3:$AB$1315,DataRegularSeason20242025!$B$3:$B$1315, "&lt;=" &amp; BJ$1, DataRegularSeason20242025!$E$3:$E$1315, $A4)</f>
        <v>26</v>
      </c>
      <c r="BK4">
        <f>SUMIFS(DataRegularSeason20242025!$AA$3:$AA$1315,DataRegularSeason20242025!$B$3:$B$1315, "&lt;=" &amp; BK$1, DataRegularSeason20242025!$D$3:$D$1315, $A4)+SUMIFS(DataRegularSeason20242025!$AB$3:$AB$1315,DataRegularSeason20242025!$B$3:$B$1315, "&lt;=" &amp; BK$1, DataRegularSeason20242025!$E$3:$E$1315, $A4)</f>
        <v>26</v>
      </c>
      <c r="BL4">
        <f>SUMIFS(DataRegularSeason20242025!$AA$3:$AA$1315,DataRegularSeason20242025!$B$3:$B$1315, "&lt;=" &amp; BL$1, DataRegularSeason20242025!$D$3:$D$1315, $A4)+SUMIFS(DataRegularSeason20242025!$AB$3:$AB$1315,DataRegularSeason20242025!$B$3:$B$1315, "&lt;=" &amp; BL$1, DataRegularSeason20242025!$E$3:$E$1315, $A4)</f>
        <v>26</v>
      </c>
      <c r="BM4">
        <f>SUMIFS(DataRegularSeason20242025!$AA$3:$AA$1315,DataRegularSeason20242025!$B$3:$B$1315, "&lt;=" &amp; BM$1, DataRegularSeason20242025!$D$3:$D$1315, $A4)+SUMIFS(DataRegularSeason20242025!$AB$3:$AB$1315,DataRegularSeason20242025!$B$3:$B$1315, "&lt;=" &amp; BM$1, DataRegularSeason20242025!$E$3:$E$1315, $A4)</f>
        <v>26</v>
      </c>
      <c r="BN4">
        <f>SUMIFS(DataRegularSeason20242025!$AA$3:$AA$1315,DataRegularSeason20242025!$B$3:$B$1315, "&lt;=" &amp; BN$1, DataRegularSeason20242025!$D$3:$D$1315, $A4)+SUMIFS(DataRegularSeason20242025!$AB$3:$AB$1315,DataRegularSeason20242025!$B$3:$B$1315, "&lt;=" &amp; BN$1, DataRegularSeason20242025!$E$3:$E$1315, $A4)</f>
        <v>26</v>
      </c>
      <c r="BO4">
        <f>SUMIFS(DataRegularSeason20242025!$AA$3:$AA$1315,DataRegularSeason20242025!$B$3:$B$1315, "&lt;=" &amp; BO$1, DataRegularSeason20242025!$D$3:$D$1315, $A4)+SUMIFS(DataRegularSeason20242025!$AB$3:$AB$1315,DataRegularSeason20242025!$B$3:$B$1315, "&lt;=" &amp; BO$1, DataRegularSeason20242025!$E$3:$E$1315, $A4)</f>
        <v>28</v>
      </c>
      <c r="BP4">
        <f>SUMIFS(DataRegularSeason20242025!$AA$3:$AA$1315,DataRegularSeason20242025!$B$3:$B$1315, "&lt;=" &amp; BP$1, DataRegularSeason20242025!$D$3:$D$1315, $A4)+SUMIFS(DataRegularSeason20242025!$AB$3:$AB$1315,DataRegularSeason20242025!$B$3:$B$1315, "&lt;=" &amp; BP$1, DataRegularSeason20242025!$E$3:$E$1315, $A4)</f>
        <v>28</v>
      </c>
      <c r="BQ4">
        <f>SUMIFS(DataRegularSeason20242025!$AA$3:$AA$1315,DataRegularSeason20242025!$B$3:$B$1315, "&lt;=" &amp; BQ$1, DataRegularSeason20242025!$D$3:$D$1315, $A4)+SUMIFS(DataRegularSeason20242025!$AB$3:$AB$1315,DataRegularSeason20242025!$B$3:$B$1315, "&lt;=" &amp; BQ$1, DataRegularSeason20242025!$E$3:$E$1315, $A4)</f>
        <v>28</v>
      </c>
      <c r="BR4">
        <f>SUMIFS(DataRegularSeason20242025!$AA$3:$AA$1315,DataRegularSeason20242025!$B$3:$B$1315, "&lt;=" &amp; BR$1, DataRegularSeason20242025!$D$3:$D$1315, $A4)+SUMIFS(DataRegularSeason20242025!$AB$3:$AB$1315,DataRegularSeason20242025!$B$3:$B$1315, "&lt;=" &amp; BR$1, DataRegularSeason20242025!$E$3:$E$1315, $A4)</f>
        <v>30</v>
      </c>
      <c r="BS4">
        <f>SUMIFS(DataRegularSeason20242025!$AA$3:$AA$1315,DataRegularSeason20242025!$B$3:$B$1315, "&lt;=" &amp; BS$1, DataRegularSeason20242025!$D$3:$D$1315, $A4)+SUMIFS(DataRegularSeason20242025!$AB$3:$AB$1315,DataRegularSeason20242025!$B$3:$B$1315, "&lt;=" &amp; BS$1, DataRegularSeason20242025!$E$3:$E$1315, $A4)</f>
        <v>30</v>
      </c>
      <c r="BT4">
        <f>SUMIFS(DataRegularSeason20242025!$AA$3:$AA$1315,DataRegularSeason20242025!$B$3:$B$1315, "&lt;=" &amp; BT$1, DataRegularSeason20242025!$D$3:$D$1315, $A4)+SUMIFS(DataRegularSeason20242025!$AB$3:$AB$1315,DataRegularSeason20242025!$B$3:$B$1315, "&lt;=" &amp; BT$1, DataRegularSeason20242025!$E$3:$E$1315, $A4)</f>
        <v>30</v>
      </c>
      <c r="BU4">
        <f>SUMIFS(DataRegularSeason20242025!$AA$3:$AA$1315,DataRegularSeason20242025!$B$3:$B$1315, "&lt;=" &amp; BU$1, DataRegularSeason20242025!$D$3:$D$1315, $A4)+SUMIFS(DataRegularSeason20242025!$AB$3:$AB$1315,DataRegularSeason20242025!$B$3:$B$1315, "&lt;=" &amp; BU$1, DataRegularSeason20242025!$E$3:$E$1315, $A4)</f>
        <v>30</v>
      </c>
      <c r="BV4">
        <f>SUMIFS(DataRegularSeason20242025!$AA$3:$AA$1315,DataRegularSeason20242025!$B$3:$B$1315, "&lt;=" &amp; BV$1, DataRegularSeason20242025!$D$3:$D$1315, $A4)+SUMIFS(DataRegularSeason20242025!$AB$3:$AB$1315,DataRegularSeason20242025!$B$3:$B$1315, "&lt;=" &amp; BV$1, DataRegularSeason20242025!$E$3:$E$1315, $A4)</f>
        <v>32</v>
      </c>
      <c r="BW4">
        <f>SUMIFS(DataRegularSeason20242025!$AA$3:$AA$1315,DataRegularSeason20242025!$B$3:$B$1315, "&lt;=" &amp; BW$1, DataRegularSeason20242025!$D$3:$D$1315, $A4)+SUMIFS(DataRegularSeason20242025!$AB$3:$AB$1315,DataRegularSeason20242025!$B$3:$B$1315, "&lt;=" &amp; BW$1, DataRegularSeason20242025!$E$3:$E$1315, $A4)</f>
        <v>32</v>
      </c>
      <c r="BX4">
        <f>SUMIFS(DataRegularSeason20242025!$AA$3:$AA$1315,DataRegularSeason20242025!$B$3:$B$1315, "&lt;=" &amp; BX$1, DataRegularSeason20242025!$D$3:$D$1315, $A4)+SUMIFS(DataRegularSeason20242025!$AB$3:$AB$1315,DataRegularSeason20242025!$B$3:$B$1315, "&lt;=" &amp; BX$1, DataRegularSeason20242025!$E$3:$E$1315, $A4)</f>
        <v>34</v>
      </c>
      <c r="BY4">
        <f>SUMIFS(DataRegularSeason20242025!$AA$3:$AA$1315,DataRegularSeason20242025!$B$3:$B$1315, "&lt;=" &amp; BY$1, DataRegularSeason20242025!$D$3:$D$1315, $A4)+SUMIFS(DataRegularSeason20242025!$AB$3:$AB$1315,DataRegularSeason20242025!$B$3:$B$1315, "&lt;=" &amp; BY$1, DataRegularSeason20242025!$E$3:$E$1315, $A4)</f>
        <v>34</v>
      </c>
      <c r="BZ4">
        <f>SUMIFS(DataRegularSeason20242025!$AA$3:$AA$1315,DataRegularSeason20242025!$B$3:$B$1315, "&lt;=" &amp; BZ$1, DataRegularSeason20242025!$D$3:$D$1315, $A4)+SUMIFS(DataRegularSeason20242025!$AB$3:$AB$1315,DataRegularSeason20242025!$B$3:$B$1315, "&lt;=" &amp; BZ$1, DataRegularSeason20242025!$E$3:$E$1315, $A4)</f>
        <v>34</v>
      </c>
      <c r="CA4">
        <f>SUMIFS(DataRegularSeason20242025!$AA$3:$AA$1315,DataRegularSeason20242025!$B$3:$B$1315, "&lt;=" &amp; CA$1, DataRegularSeason20242025!$D$3:$D$1315, $A4)+SUMIFS(DataRegularSeason20242025!$AB$3:$AB$1315,DataRegularSeason20242025!$B$3:$B$1315, "&lt;=" &amp; CA$1, DataRegularSeason20242025!$E$3:$E$1315, $A4)</f>
        <v>36</v>
      </c>
      <c r="CB4">
        <f>SUMIFS(DataRegularSeason20242025!$AA$3:$AA$1315,DataRegularSeason20242025!$B$3:$B$1315, "&lt;=" &amp; CB$1, DataRegularSeason20242025!$D$3:$D$1315, $A4)+SUMIFS(DataRegularSeason20242025!$AB$3:$AB$1315,DataRegularSeason20242025!$B$3:$B$1315, "&lt;=" &amp; CB$1, DataRegularSeason20242025!$E$3:$E$1315, $A4)</f>
        <v>36</v>
      </c>
      <c r="CC4">
        <f>SUMIFS(DataRegularSeason20242025!$AA$3:$AA$1315,DataRegularSeason20242025!$B$3:$B$1315, "&lt;=" &amp; CC$1, DataRegularSeason20242025!$D$3:$D$1315, $A4)+SUMIFS(DataRegularSeason20242025!$AB$3:$AB$1315,DataRegularSeason20242025!$B$3:$B$1315, "&lt;=" &amp; CC$1, DataRegularSeason20242025!$E$3:$E$1315, $A4)</f>
        <v>36</v>
      </c>
      <c r="CD4">
        <f>SUMIFS(DataRegularSeason20242025!$AA$3:$AA$1315,DataRegularSeason20242025!$B$3:$B$1315, "&lt;=" &amp; CD$1, DataRegularSeason20242025!$D$3:$D$1315, $A4)+SUMIFS(DataRegularSeason20242025!$AB$3:$AB$1315,DataRegularSeason20242025!$B$3:$B$1315, "&lt;=" &amp; CD$1, DataRegularSeason20242025!$E$3:$E$1315, $A4)</f>
        <v>36</v>
      </c>
      <c r="CE4">
        <f>SUMIFS(DataRegularSeason20242025!$AA$3:$AA$1315,DataRegularSeason20242025!$B$3:$B$1315, "&lt;=" &amp; CE$1, DataRegularSeason20242025!$D$3:$D$1315, $A4)+SUMIFS(DataRegularSeason20242025!$AB$3:$AB$1315,DataRegularSeason20242025!$B$3:$B$1315, "&lt;=" &amp; CE$1, DataRegularSeason20242025!$E$3:$E$1315, $A4)</f>
        <v>36</v>
      </c>
      <c r="CF4">
        <f>SUMIFS(DataRegularSeason20242025!$AA$3:$AA$1315,DataRegularSeason20242025!$B$3:$B$1315, "&lt;=" &amp; CF$1, DataRegularSeason20242025!$D$3:$D$1315, $A4)+SUMIFS(DataRegularSeason20242025!$AB$3:$AB$1315,DataRegularSeason20242025!$B$3:$B$1315, "&lt;=" &amp; CF$1, DataRegularSeason20242025!$E$3:$E$1315, $A4)</f>
        <v>36</v>
      </c>
      <c r="CG4">
        <f>SUMIFS(DataRegularSeason20242025!$AA$3:$AA$1315,DataRegularSeason20242025!$B$3:$B$1315, "&lt;=" &amp; CG$1, DataRegularSeason20242025!$D$3:$D$1315, $A4)+SUMIFS(DataRegularSeason20242025!$AB$3:$AB$1315,DataRegularSeason20242025!$B$3:$B$1315, "&lt;=" &amp; CG$1, DataRegularSeason20242025!$E$3:$E$1315, $A4)</f>
        <v>36</v>
      </c>
      <c r="CH4">
        <f>SUMIFS(DataRegularSeason20242025!$AA$3:$AA$1315,DataRegularSeason20242025!$B$3:$B$1315, "&lt;=" &amp; CH$1, DataRegularSeason20242025!$D$3:$D$1315, $A4)+SUMIFS(DataRegularSeason20242025!$AB$3:$AB$1315,DataRegularSeason20242025!$B$3:$B$1315, "&lt;=" &amp; CH$1, DataRegularSeason20242025!$E$3:$E$1315, $A4)</f>
        <v>36</v>
      </c>
      <c r="CI4">
        <f>SUMIFS(DataRegularSeason20242025!$AA$3:$AA$1315,DataRegularSeason20242025!$B$3:$B$1315, "&lt;=" &amp; CI$1, DataRegularSeason20242025!$D$3:$D$1315, $A4)+SUMIFS(DataRegularSeason20242025!$AB$3:$AB$1315,DataRegularSeason20242025!$B$3:$B$1315, "&lt;=" &amp; CI$1, DataRegularSeason20242025!$E$3:$E$1315, $A4)</f>
        <v>36</v>
      </c>
      <c r="CJ4">
        <f>SUMIFS(DataRegularSeason20242025!$AA$3:$AA$1315,DataRegularSeason20242025!$B$3:$B$1315, "&lt;=" &amp; CJ$1, DataRegularSeason20242025!$D$3:$D$1315, $A4)+SUMIFS(DataRegularSeason20242025!$AB$3:$AB$1315,DataRegularSeason20242025!$B$3:$B$1315, "&lt;=" &amp; CJ$1, DataRegularSeason20242025!$E$3:$E$1315, $A4)</f>
        <v>36</v>
      </c>
      <c r="CK4">
        <f>SUMIFS(DataRegularSeason20242025!$AA$3:$AA$1315,DataRegularSeason20242025!$B$3:$B$1315, "&lt;=" &amp; CK$1, DataRegularSeason20242025!$D$3:$D$1315, $A4)+SUMIFS(DataRegularSeason20242025!$AB$3:$AB$1315,DataRegularSeason20242025!$B$3:$B$1315, "&lt;=" &amp; CK$1, DataRegularSeason20242025!$E$3:$E$1315, $A4)</f>
        <v>36</v>
      </c>
      <c r="CL4">
        <f>SUMIFS(DataRegularSeason20242025!$AA$3:$AA$1315,DataRegularSeason20242025!$B$3:$B$1315, "&lt;=" &amp; CL$1, DataRegularSeason20242025!$D$3:$D$1315, $A4)+SUMIFS(DataRegularSeason20242025!$AB$3:$AB$1315,DataRegularSeason20242025!$B$3:$B$1315, "&lt;=" &amp; CL$1, DataRegularSeason20242025!$E$3:$E$1315, $A4)</f>
        <v>36</v>
      </c>
      <c r="CM4">
        <f>SUMIFS(DataRegularSeason20242025!$AA$3:$AA$1315,DataRegularSeason20242025!$B$3:$B$1315, "&lt;=" &amp; CM$1, DataRegularSeason20242025!$D$3:$D$1315, $A4)+SUMIFS(DataRegularSeason20242025!$AB$3:$AB$1315,DataRegularSeason20242025!$B$3:$B$1315, "&lt;=" &amp; CM$1, DataRegularSeason20242025!$E$3:$E$1315, $A4)</f>
        <v>36</v>
      </c>
      <c r="CN4">
        <f>SUMIFS(DataRegularSeason20242025!$AA$3:$AA$1315,DataRegularSeason20242025!$B$3:$B$1315, "&lt;=" &amp; CN$1, DataRegularSeason20242025!$D$3:$D$1315, $A4)+SUMIFS(DataRegularSeason20242025!$AB$3:$AB$1315,DataRegularSeason20242025!$B$3:$B$1315, "&lt;=" &amp; CN$1, DataRegularSeason20242025!$E$3:$E$1315, $A4)</f>
        <v>36</v>
      </c>
      <c r="CO4">
        <f>SUMIFS(DataRegularSeason20242025!$AA$3:$AA$1315,DataRegularSeason20242025!$B$3:$B$1315, "&lt;=" &amp; CO$1, DataRegularSeason20242025!$D$3:$D$1315, $A4)+SUMIFS(DataRegularSeason20242025!$AB$3:$AB$1315,DataRegularSeason20242025!$B$3:$B$1315, "&lt;=" &amp; CO$1, DataRegularSeason20242025!$E$3:$E$1315, $A4)</f>
        <v>36</v>
      </c>
      <c r="CP4">
        <f>SUMIFS(DataRegularSeason20242025!$AA$3:$AA$1315,DataRegularSeason20242025!$B$3:$B$1315, "&lt;=" &amp; CP$1, DataRegularSeason20242025!$D$3:$D$1315, $A4)+SUMIFS(DataRegularSeason20242025!$AB$3:$AB$1315,DataRegularSeason20242025!$B$3:$B$1315, "&lt;=" &amp; CP$1, DataRegularSeason20242025!$E$3:$E$1315, $A4)</f>
        <v>36</v>
      </c>
      <c r="CQ4">
        <f>SUMIFS(DataRegularSeason20242025!$AA$3:$AA$1315,DataRegularSeason20242025!$B$3:$B$1315, "&lt;=" &amp; CQ$1, DataRegularSeason20242025!$D$3:$D$1315, $A4)+SUMIFS(DataRegularSeason20242025!$AB$3:$AB$1315,DataRegularSeason20242025!$B$3:$B$1315, "&lt;=" &amp; CQ$1, DataRegularSeason20242025!$E$3:$E$1315, $A4)</f>
        <v>36</v>
      </c>
      <c r="CR4">
        <f>SUMIFS(DataRegularSeason20242025!$AA$3:$AA$1315,DataRegularSeason20242025!$B$3:$B$1315, "&lt;=" &amp; CR$1, DataRegularSeason20242025!$D$3:$D$1315, $A4)+SUMIFS(DataRegularSeason20242025!$AB$3:$AB$1315,DataRegularSeason20242025!$B$3:$B$1315, "&lt;=" &amp; CR$1, DataRegularSeason20242025!$E$3:$E$1315, $A4)</f>
        <v>36</v>
      </c>
      <c r="CS4">
        <f>SUMIFS(DataRegularSeason20242025!$AA$3:$AA$1315,DataRegularSeason20242025!$B$3:$B$1315, "&lt;=" &amp; CS$1, DataRegularSeason20242025!$D$3:$D$1315, $A4)+SUMIFS(DataRegularSeason20242025!$AB$3:$AB$1315,DataRegularSeason20242025!$B$3:$B$1315, "&lt;=" &amp; CS$1, DataRegularSeason20242025!$E$3:$E$1315, $A4)</f>
        <v>36</v>
      </c>
      <c r="CT4">
        <f>SUMIFS(DataRegularSeason20242025!$AA$3:$AA$1315,DataRegularSeason20242025!$B$3:$B$1315, "&lt;=" &amp; CT$1, DataRegularSeason20242025!$D$3:$D$1315, $A4)+SUMIFS(DataRegularSeason20242025!$AB$3:$AB$1315,DataRegularSeason20242025!$B$3:$B$1315, "&lt;=" &amp; CT$1, DataRegularSeason20242025!$E$3:$E$1315, $A4)</f>
        <v>36</v>
      </c>
      <c r="CU4">
        <f>SUMIFS(DataRegularSeason20242025!$AA$3:$AA$1315,DataRegularSeason20242025!$B$3:$B$1315, "&lt;=" &amp; CU$1, DataRegularSeason20242025!$D$3:$D$1315, $A4)+SUMIFS(DataRegularSeason20242025!$AB$3:$AB$1315,DataRegularSeason20242025!$B$3:$B$1315, "&lt;=" &amp; CU$1, DataRegularSeason20242025!$E$3:$E$1315, $A4)</f>
        <v>36</v>
      </c>
      <c r="CV4">
        <f>SUMIFS(DataRegularSeason20242025!$AA$3:$AA$1315,DataRegularSeason20242025!$B$3:$B$1315, "&lt;=" &amp; CV$1, DataRegularSeason20242025!$D$3:$D$1315, $A4)+SUMIFS(DataRegularSeason20242025!$AB$3:$AB$1315,DataRegularSeason20242025!$B$3:$B$1315, "&lt;=" &amp; CV$1, DataRegularSeason20242025!$E$3:$E$1315, $A4)</f>
        <v>36</v>
      </c>
      <c r="CW4">
        <f>SUMIFS(DataRegularSeason20242025!$AA$3:$AA$1315,DataRegularSeason20242025!$B$3:$B$1315, "&lt;=" &amp; CW$1, DataRegularSeason20242025!$D$3:$D$1315, $A4)+SUMIFS(DataRegularSeason20242025!$AB$3:$AB$1315,DataRegularSeason20242025!$B$3:$B$1315, "&lt;=" &amp; CW$1, DataRegularSeason20242025!$E$3:$E$1315, $A4)</f>
        <v>36</v>
      </c>
      <c r="CX4">
        <f>SUMIFS(DataRegularSeason20242025!$AA$3:$AA$1315,DataRegularSeason20242025!$B$3:$B$1315, "&lt;=" &amp; CX$1, DataRegularSeason20242025!$D$3:$D$1315, $A4)+SUMIFS(DataRegularSeason20242025!$AB$3:$AB$1315,DataRegularSeason20242025!$B$3:$B$1315, "&lt;=" &amp; CX$1, DataRegularSeason20242025!$E$3:$E$1315, $A4)</f>
        <v>36</v>
      </c>
      <c r="CY4">
        <f>SUMIFS(DataRegularSeason20242025!$AA$3:$AA$1315,DataRegularSeason20242025!$B$3:$B$1315, "&lt;=" &amp; CY$1, DataRegularSeason20242025!$D$3:$D$1315, $A4)+SUMIFS(DataRegularSeason20242025!$AB$3:$AB$1315,DataRegularSeason20242025!$B$3:$B$1315, "&lt;=" &amp; CY$1, DataRegularSeason20242025!$E$3:$E$1315, $A4)</f>
        <v>36</v>
      </c>
      <c r="CZ4">
        <f>SUMIFS(DataRegularSeason20242025!$AA$3:$AA$1315,DataRegularSeason20242025!$B$3:$B$1315, "&lt;=" &amp; CZ$1, DataRegularSeason20242025!$D$3:$D$1315, $A4)+SUMIFS(DataRegularSeason20242025!$AB$3:$AB$1315,DataRegularSeason20242025!$B$3:$B$1315, "&lt;=" &amp; CZ$1, DataRegularSeason20242025!$E$3:$E$1315, $A4)</f>
        <v>36</v>
      </c>
      <c r="DA4">
        <f>SUMIFS(DataRegularSeason20242025!$AA$3:$AA$1315,DataRegularSeason20242025!$B$3:$B$1315, "&lt;=" &amp; DA$1, DataRegularSeason20242025!$D$3:$D$1315, $A4)+SUMIFS(DataRegularSeason20242025!$AB$3:$AB$1315,DataRegularSeason20242025!$B$3:$B$1315, "&lt;=" &amp; DA$1, DataRegularSeason20242025!$E$3:$E$1315, $A4)</f>
        <v>36</v>
      </c>
      <c r="DB4">
        <f>SUMIFS(DataRegularSeason20242025!$AA$3:$AA$1315,DataRegularSeason20242025!$B$3:$B$1315, "&lt;=" &amp; DB$1, DataRegularSeason20242025!$D$3:$D$1315, $A4)+SUMIFS(DataRegularSeason20242025!$AB$3:$AB$1315,DataRegularSeason20242025!$B$3:$B$1315, "&lt;=" &amp; DB$1, DataRegularSeason20242025!$E$3:$E$1315, $A4)</f>
        <v>36</v>
      </c>
      <c r="DC4">
        <f>SUMIFS(DataRegularSeason20242025!$AA$3:$AA$1315,DataRegularSeason20242025!$B$3:$B$1315, "&lt;=" &amp; DC$1, DataRegularSeason20242025!$D$3:$D$1315, $A4)+SUMIFS(DataRegularSeason20242025!$AB$3:$AB$1315,DataRegularSeason20242025!$B$3:$B$1315, "&lt;=" &amp; DC$1, DataRegularSeason20242025!$E$3:$E$1315, $A4)</f>
        <v>36</v>
      </c>
      <c r="DD4">
        <f>SUMIFS(DataRegularSeason20242025!$AA$3:$AA$1315,DataRegularSeason20242025!$B$3:$B$1315, "&lt;=" &amp; DD$1, DataRegularSeason20242025!$D$3:$D$1315, $A4)+SUMIFS(DataRegularSeason20242025!$AB$3:$AB$1315,DataRegularSeason20242025!$B$3:$B$1315, "&lt;=" &amp; DD$1, DataRegularSeason20242025!$E$3:$E$1315, $A4)</f>
        <v>36</v>
      </c>
      <c r="DE4">
        <f>SUMIFS(DataRegularSeason20242025!$AA$3:$AA$1315,DataRegularSeason20242025!$B$3:$B$1315, "&lt;=" &amp; DE$1, DataRegularSeason20242025!$D$3:$D$1315, $A4)+SUMIFS(DataRegularSeason20242025!$AB$3:$AB$1315,DataRegularSeason20242025!$B$3:$B$1315, "&lt;=" &amp; DE$1, DataRegularSeason20242025!$E$3:$E$1315, $A4)</f>
        <v>36</v>
      </c>
      <c r="DF4">
        <f>SUMIFS(DataRegularSeason20242025!$AA$3:$AA$1315,DataRegularSeason20242025!$B$3:$B$1315, "&lt;=" &amp; DF$1, DataRegularSeason20242025!$D$3:$D$1315, $A4)+SUMIFS(DataRegularSeason20242025!$AB$3:$AB$1315,DataRegularSeason20242025!$B$3:$B$1315, "&lt;=" &amp; DF$1, DataRegularSeason20242025!$E$3:$E$1315, $A4)</f>
        <v>36</v>
      </c>
      <c r="DG4">
        <f>SUMIFS(DataRegularSeason20242025!$AA$3:$AA$1315,DataRegularSeason20242025!$B$3:$B$1315, "&lt;=" &amp; DG$1, DataRegularSeason20242025!$D$3:$D$1315, $A4)+SUMIFS(DataRegularSeason20242025!$AB$3:$AB$1315,DataRegularSeason20242025!$B$3:$B$1315, "&lt;=" &amp; DG$1, DataRegularSeason20242025!$E$3:$E$1315, $A4)</f>
        <v>36</v>
      </c>
      <c r="DH4">
        <f>SUMIFS(DataRegularSeason20242025!$AA$3:$AA$1315,DataRegularSeason20242025!$B$3:$B$1315, "&lt;=" &amp; DH$1, DataRegularSeason20242025!$D$3:$D$1315, $A4)+SUMIFS(DataRegularSeason20242025!$AB$3:$AB$1315,DataRegularSeason20242025!$B$3:$B$1315, "&lt;=" &amp; DH$1, DataRegularSeason20242025!$E$3:$E$1315, $A4)</f>
        <v>36</v>
      </c>
      <c r="DI4">
        <f>SUMIFS(DataRegularSeason20242025!$AA$3:$AA$1315,DataRegularSeason20242025!$B$3:$B$1315, "&lt;=" &amp; DI$1, DataRegularSeason20242025!$D$3:$D$1315, $A4)+SUMIFS(DataRegularSeason20242025!$AB$3:$AB$1315,DataRegularSeason20242025!$B$3:$B$1315, "&lt;=" &amp; DI$1, DataRegularSeason20242025!$E$3:$E$1315, $A4)</f>
        <v>36</v>
      </c>
      <c r="DJ4">
        <f>SUMIFS(DataRegularSeason20242025!$AA$3:$AA$1315,DataRegularSeason20242025!$B$3:$B$1315, "&lt;=" &amp; DJ$1, DataRegularSeason20242025!$D$3:$D$1315, $A4)+SUMIFS(DataRegularSeason20242025!$AB$3:$AB$1315,DataRegularSeason20242025!$B$3:$B$1315, "&lt;=" &amp; DJ$1, DataRegularSeason20242025!$E$3:$E$1315, $A4)</f>
        <v>36</v>
      </c>
      <c r="DK4">
        <f>SUMIFS(DataRegularSeason20242025!$AA$3:$AA$1315,DataRegularSeason20242025!$B$3:$B$1315, "&lt;=" &amp; DK$1, DataRegularSeason20242025!$D$3:$D$1315, $A4)+SUMIFS(DataRegularSeason20242025!$AB$3:$AB$1315,DataRegularSeason20242025!$B$3:$B$1315, "&lt;=" &amp; DK$1, DataRegularSeason20242025!$E$3:$E$1315, $A4)</f>
        <v>36</v>
      </c>
      <c r="DL4">
        <f>SUMIFS(DataRegularSeason20242025!$AA$3:$AA$1315,DataRegularSeason20242025!$B$3:$B$1315, "&lt;=" &amp; DL$1, DataRegularSeason20242025!$D$3:$D$1315, $A4)+SUMIFS(DataRegularSeason20242025!$AB$3:$AB$1315,DataRegularSeason20242025!$B$3:$B$1315, "&lt;=" &amp; DL$1, DataRegularSeason20242025!$E$3:$E$1315, $A4)</f>
        <v>36</v>
      </c>
      <c r="DM4">
        <f>SUMIFS(DataRegularSeason20242025!$AA$3:$AA$1315,DataRegularSeason20242025!$B$3:$B$1315, "&lt;=" &amp; DM$1, DataRegularSeason20242025!$D$3:$D$1315, $A4)+SUMIFS(DataRegularSeason20242025!$AB$3:$AB$1315,DataRegularSeason20242025!$B$3:$B$1315, "&lt;=" &amp; DM$1, DataRegularSeason20242025!$E$3:$E$1315, $A4)</f>
        <v>36</v>
      </c>
      <c r="DN4">
        <f>SUMIFS(DataRegularSeason20242025!$AA$3:$AA$1315,DataRegularSeason20242025!$B$3:$B$1315, "&lt;=" &amp; DN$1, DataRegularSeason20242025!$D$3:$D$1315, $A4)+SUMIFS(DataRegularSeason20242025!$AB$3:$AB$1315,DataRegularSeason20242025!$B$3:$B$1315, "&lt;=" &amp; DN$1, DataRegularSeason20242025!$E$3:$E$1315, $A4)</f>
        <v>36</v>
      </c>
      <c r="DO4">
        <f>SUMIFS(DataRegularSeason20242025!$AA$3:$AA$1315,DataRegularSeason20242025!$B$3:$B$1315, "&lt;=" &amp; DO$1, DataRegularSeason20242025!$D$3:$D$1315, $A4)+SUMIFS(DataRegularSeason20242025!$AB$3:$AB$1315,DataRegularSeason20242025!$B$3:$B$1315, "&lt;=" &amp; DO$1, DataRegularSeason20242025!$E$3:$E$1315, $A4)</f>
        <v>36</v>
      </c>
      <c r="DP4">
        <f>SUMIFS(DataRegularSeason20242025!$AA$3:$AA$1315,DataRegularSeason20242025!$B$3:$B$1315, "&lt;=" &amp; DP$1, DataRegularSeason20242025!$D$3:$D$1315, $A4)+SUMIFS(DataRegularSeason20242025!$AB$3:$AB$1315,DataRegularSeason20242025!$B$3:$B$1315, "&lt;=" &amp; DP$1, DataRegularSeason20242025!$E$3:$E$1315, $A4)</f>
        <v>36</v>
      </c>
      <c r="DQ4">
        <f>SUMIFS(DataRegularSeason20242025!$AA$3:$AA$1315,DataRegularSeason20242025!$B$3:$B$1315, "&lt;=" &amp; DQ$1, DataRegularSeason20242025!$D$3:$D$1315, $A4)+SUMIFS(DataRegularSeason20242025!$AB$3:$AB$1315,DataRegularSeason20242025!$B$3:$B$1315, "&lt;=" &amp; DQ$1, DataRegularSeason20242025!$E$3:$E$1315, $A4)</f>
        <v>36</v>
      </c>
      <c r="DR4">
        <f>SUMIFS(DataRegularSeason20242025!$AA$3:$AA$1315,DataRegularSeason20242025!$B$3:$B$1315, "&lt;=" &amp; DR$1, DataRegularSeason20242025!$D$3:$D$1315, $A4)+SUMIFS(DataRegularSeason20242025!$AB$3:$AB$1315,DataRegularSeason20242025!$B$3:$B$1315, "&lt;=" &amp; DR$1, DataRegularSeason20242025!$E$3:$E$1315, $A4)</f>
        <v>36</v>
      </c>
      <c r="DS4">
        <f>SUMIFS(DataRegularSeason20242025!$AA$3:$AA$1315,DataRegularSeason20242025!$B$3:$B$1315, "&lt;=" &amp; DS$1, DataRegularSeason20242025!$D$3:$D$1315, $A4)+SUMIFS(DataRegularSeason20242025!$AB$3:$AB$1315,DataRegularSeason20242025!$B$3:$B$1315, "&lt;=" &amp; DS$1, DataRegularSeason20242025!$E$3:$E$1315, $A4)</f>
        <v>36</v>
      </c>
      <c r="DT4">
        <f>SUMIFS(DataRegularSeason20242025!$AA$3:$AA$1315,DataRegularSeason20242025!$B$3:$B$1315, "&lt;=" &amp; DT$1, DataRegularSeason20242025!$D$3:$D$1315, $A4)+SUMIFS(DataRegularSeason20242025!$AB$3:$AB$1315,DataRegularSeason20242025!$B$3:$B$1315, "&lt;=" &amp; DT$1, DataRegularSeason20242025!$E$3:$E$1315, $A4)</f>
        <v>36</v>
      </c>
      <c r="DU4">
        <f>SUMIFS(DataRegularSeason20242025!$AA$3:$AA$1315,DataRegularSeason20242025!$B$3:$B$1315, "&lt;=" &amp; DU$1, DataRegularSeason20242025!$D$3:$D$1315, $A4)+SUMIFS(DataRegularSeason20242025!$AB$3:$AB$1315,DataRegularSeason20242025!$B$3:$B$1315, "&lt;=" &amp; DU$1, DataRegularSeason20242025!$E$3:$E$1315, $A4)</f>
        <v>36</v>
      </c>
      <c r="DV4">
        <f>SUMIFS(DataRegularSeason20242025!$AA$3:$AA$1315,DataRegularSeason20242025!$B$3:$B$1315, "&lt;=" &amp; DV$1, DataRegularSeason20242025!$D$3:$D$1315, $A4)+SUMIFS(DataRegularSeason20242025!$AB$3:$AB$1315,DataRegularSeason20242025!$B$3:$B$1315, "&lt;=" &amp; DV$1, DataRegularSeason20242025!$E$3:$E$1315, $A4)</f>
        <v>36</v>
      </c>
      <c r="DW4">
        <f>SUMIFS(DataRegularSeason20242025!$AA$3:$AA$1315,DataRegularSeason20242025!$B$3:$B$1315, "&lt;=" &amp; DW$1, DataRegularSeason20242025!$D$3:$D$1315, $A4)+SUMIFS(DataRegularSeason20242025!$AB$3:$AB$1315,DataRegularSeason20242025!$B$3:$B$1315, "&lt;=" &amp; DW$1, DataRegularSeason20242025!$E$3:$E$1315, $A4)</f>
        <v>36</v>
      </c>
      <c r="DX4">
        <f>SUMIFS(DataRegularSeason20242025!$AA$3:$AA$1315,DataRegularSeason20242025!$B$3:$B$1315, "&lt;=" &amp; DX$1, DataRegularSeason20242025!$D$3:$D$1315, $A4)+SUMIFS(DataRegularSeason20242025!$AB$3:$AB$1315,DataRegularSeason20242025!$B$3:$B$1315, "&lt;=" &amp; DX$1, DataRegularSeason20242025!$E$3:$E$1315, $A4)</f>
        <v>36</v>
      </c>
      <c r="DY4">
        <f>SUMIFS(DataRegularSeason20242025!$AA$3:$AA$1315,DataRegularSeason20242025!$B$3:$B$1315, "&lt;=" &amp; DY$1, DataRegularSeason20242025!$D$3:$D$1315, $A4)+SUMIFS(DataRegularSeason20242025!$AB$3:$AB$1315,DataRegularSeason20242025!$B$3:$B$1315, "&lt;=" &amp; DY$1, DataRegularSeason20242025!$E$3:$E$1315, $A4)</f>
        <v>36</v>
      </c>
      <c r="DZ4">
        <f>SUMIFS(DataRegularSeason20242025!$AA$3:$AA$1315,DataRegularSeason20242025!$B$3:$B$1315, "&lt;=" &amp; DZ$1, DataRegularSeason20242025!$D$3:$D$1315, $A4)+SUMIFS(DataRegularSeason20242025!$AB$3:$AB$1315,DataRegularSeason20242025!$B$3:$B$1315, "&lt;=" &amp; DZ$1, DataRegularSeason20242025!$E$3:$E$1315, $A4)</f>
        <v>36</v>
      </c>
      <c r="EA4">
        <f>SUMIFS(DataRegularSeason20242025!$AA$3:$AA$1315,DataRegularSeason20242025!$B$3:$B$1315, "&lt;=" &amp; EA$1, DataRegularSeason20242025!$D$3:$D$1315, $A4)+SUMIFS(DataRegularSeason20242025!$AB$3:$AB$1315,DataRegularSeason20242025!$B$3:$B$1315, "&lt;=" &amp; EA$1, DataRegularSeason20242025!$E$3:$E$1315, $A4)</f>
        <v>36</v>
      </c>
      <c r="EB4">
        <f>SUMIFS(DataRegularSeason20242025!$AA$3:$AA$1315,DataRegularSeason20242025!$B$3:$B$1315, "&lt;=" &amp; EB$1, DataRegularSeason20242025!$D$3:$D$1315, $A4)+SUMIFS(DataRegularSeason20242025!$AB$3:$AB$1315,DataRegularSeason20242025!$B$3:$B$1315, "&lt;=" &amp; EB$1, DataRegularSeason20242025!$E$3:$E$1315, $A4)</f>
        <v>36</v>
      </c>
      <c r="EC4">
        <f>SUMIFS(DataRegularSeason20242025!$AA$3:$AA$1315,DataRegularSeason20242025!$B$3:$B$1315, "&lt;=" &amp; EC$1, DataRegularSeason20242025!$D$3:$D$1315, $A4)+SUMIFS(DataRegularSeason20242025!$AB$3:$AB$1315,DataRegularSeason20242025!$B$3:$B$1315, "&lt;=" &amp; EC$1, DataRegularSeason20242025!$E$3:$E$1315, $A4)</f>
        <v>36</v>
      </c>
      <c r="ED4">
        <f>SUMIFS(DataRegularSeason20242025!$AA$3:$AA$1315,DataRegularSeason20242025!$B$3:$B$1315, "&lt;=" &amp; ED$1, DataRegularSeason20242025!$D$3:$D$1315, $A4)+SUMIFS(DataRegularSeason20242025!$AB$3:$AB$1315,DataRegularSeason20242025!$B$3:$B$1315, "&lt;=" &amp; ED$1, DataRegularSeason20242025!$E$3:$E$1315, $A4)</f>
        <v>36</v>
      </c>
      <c r="EE4">
        <f>SUMIFS(DataRegularSeason20242025!$AA$3:$AA$1315,DataRegularSeason20242025!$B$3:$B$1315, "&lt;=" &amp; EE$1, DataRegularSeason20242025!$D$3:$D$1315, $A4)+SUMIFS(DataRegularSeason20242025!$AB$3:$AB$1315,DataRegularSeason20242025!$B$3:$B$1315, "&lt;=" &amp; EE$1, DataRegularSeason20242025!$E$3:$E$1315, $A4)</f>
        <v>36</v>
      </c>
      <c r="EF4">
        <f>SUMIFS(DataRegularSeason20242025!$AA$3:$AA$1315,DataRegularSeason20242025!$B$3:$B$1315, "&lt;=" &amp; EF$1, DataRegularSeason20242025!$D$3:$D$1315, $A4)+SUMIFS(DataRegularSeason20242025!$AB$3:$AB$1315,DataRegularSeason20242025!$B$3:$B$1315, "&lt;=" &amp; EF$1, DataRegularSeason20242025!$E$3:$E$1315, $A4)</f>
        <v>36</v>
      </c>
      <c r="EG4">
        <f>SUMIFS(DataRegularSeason20242025!$AA$3:$AA$1315,DataRegularSeason20242025!$B$3:$B$1315, "&lt;=" &amp; EG$1, DataRegularSeason20242025!$D$3:$D$1315, $A4)+SUMIFS(DataRegularSeason20242025!$AB$3:$AB$1315,DataRegularSeason20242025!$B$3:$B$1315, "&lt;=" &amp; EG$1, DataRegularSeason20242025!$E$3:$E$1315, $A4)</f>
        <v>36</v>
      </c>
      <c r="EH4">
        <f>SUMIFS(DataRegularSeason20242025!$AA$3:$AA$1315,DataRegularSeason20242025!$B$3:$B$1315, "&lt;=" &amp; EH$1, DataRegularSeason20242025!$D$3:$D$1315, $A4)+SUMIFS(DataRegularSeason20242025!$AB$3:$AB$1315,DataRegularSeason20242025!$B$3:$B$1315, "&lt;=" &amp; EH$1, DataRegularSeason20242025!$E$3:$E$1315, $A4)</f>
        <v>36</v>
      </c>
      <c r="EI4">
        <f>SUMIFS(DataRegularSeason20242025!$AA$3:$AA$1315,DataRegularSeason20242025!$B$3:$B$1315, "&lt;=" &amp; EI$1, DataRegularSeason20242025!$D$3:$D$1315, $A4)+SUMIFS(DataRegularSeason20242025!$AB$3:$AB$1315,DataRegularSeason20242025!$B$3:$B$1315, "&lt;=" &amp; EI$1, DataRegularSeason20242025!$E$3:$E$1315, $A4)</f>
        <v>36</v>
      </c>
      <c r="EJ4">
        <f>SUMIFS(DataRegularSeason20242025!$AA$3:$AA$1315,DataRegularSeason20242025!$B$3:$B$1315, "&lt;=" &amp; EJ$1, DataRegularSeason20242025!$D$3:$D$1315, $A4)+SUMIFS(DataRegularSeason20242025!$AB$3:$AB$1315,DataRegularSeason20242025!$B$3:$B$1315, "&lt;=" &amp; EJ$1, DataRegularSeason20242025!$E$3:$E$1315, $A4)</f>
        <v>36</v>
      </c>
      <c r="EK4">
        <f>SUMIFS(DataRegularSeason20242025!$AA$3:$AA$1315,DataRegularSeason20242025!$B$3:$B$1315, "&lt;=" &amp; EK$1, DataRegularSeason20242025!$D$3:$D$1315, $A4)+SUMIFS(DataRegularSeason20242025!$AB$3:$AB$1315,DataRegularSeason20242025!$B$3:$B$1315, "&lt;=" &amp; EK$1, DataRegularSeason20242025!$E$3:$E$1315, $A4)</f>
        <v>36</v>
      </c>
      <c r="EL4">
        <f>SUMIFS(DataRegularSeason20242025!$AA$3:$AA$1315,DataRegularSeason20242025!$B$3:$B$1315, "&lt;=" &amp; EL$1, DataRegularSeason20242025!$D$3:$D$1315, $A4)+SUMIFS(DataRegularSeason20242025!$AB$3:$AB$1315,DataRegularSeason20242025!$B$3:$B$1315, "&lt;=" &amp; EL$1, DataRegularSeason20242025!$E$3:$E$1315, $A4)</f>
        <v>36</v>
      </c>
      <c r="EM4">
        <f>SUMIFS(DataRegularSeason20242025!$AA$3:$AA$1315,DataRegularSeason20242025!$B$3:$B$1315, "&lt;=" &amp; EM$1, DataRegularSeason20242025!$D$3:$D$1315, $A4)+SUMIFS(DataRegularSeason20242025!$AB$3:$AB$1315,DataRegularSeason20242025!$B$3:$B$1315, "&lt;=" &amp; EM$1, DataRegularSeason20242025!$E$3:$E$1315, $A4)</f>
        <v>36</v>
      </c>
      <c r="EN4">
        <f>SUMIFS(DataRegularSeason20242025!$AA$3:$AA$1315,DataRegularSeason20242025!$B$3:$B$1315, "&lt;=" &amp; EN$1, DataRegularSeason20242025!$D$3:$D$1315, $A4)+SUMIFS(DataRegularSeason20242025!$AB$3:$AB$1315,DataRegularSeason20242025!$B$3:$B$1315, "&lt;=" &amp; EN$1, DataRegularSeason20242025!$E$3:$E$1315, $A4)</f>
        <v>36</v>
      </c>
      <c r="EO4">
        <f>SUMIFS(DataRegularSeason20242025!$AA$3:$AA$1315,DataRegularSeason20242025!$B$3:$B$1315, "&lt;=" &amp; EO$1, DataRegularSeason20242025!$D$3:$D$1315, $A4)+SUMIFS(DataRegularSeason20242025!$AB$3:$AB$1315,DataRegularSeason20242025!$B$3:$B$1315, "&lt;=" &amp; EO$1, DataRegularSeason20242025!$E$3:$E$1315, $A4)</f>
        <v>36</v>
      </c>
      <c r="EP4">
        <f>SUMIFS(DataRegularSeason20242025!$AA$3:$AA$1315,DataRegularSeason20242025!$B$3:$B$1315, "&lt;=" &amp; EP$1, DataRegularSeason20242025!$D$3:$D$1315, $A4)+SUMIFS(DataRegularSeason20242025!$AB$3:$AB$1315,DataRegularSeason20242025!$B$3:$B$1315, "&lt;=" &amp; EP$1, DataRegularSeason20242025!$E$3:$E$1315, $A4)</f>
        <v>36</v>
      </c>
      <c r="EQ4">
        <f>SUMIFS(DataRegularSeason20242025!$AA$3:$AA$1315,DataRegularSeason20242025!$B$3:$B$1315, "&lt;=" &amp; EQ$1, DataRegularSeason20242025!$D$3:$D$1315, $A4)+SUMIFS(DataRegularSeason20242025!$AB$3:$AB$1315,DataRegularSeason20242025!$B$3:$B$1315, "&lt;=" &amp; EQ$1, DataRegularSeason20242025!$E$3:$E$1315, $A4)</f>
        <v>36</v>
      </c>
      <c r="ER4">
        <f>SUMIFS(DataRegularSeason20242025!$AA$3:$AA$1315,DataRegularSeason20242025!$B$3:$B$1315, "&lt;=" &amp; ER$1, DataRegularSeason20242025!$D$3:$D$1315, $A4)+SUMIFS(DataRegularSeason20242025!$AB$3:$AB$1315,DataRegularSeason20242025!$B$3:$B$1315, "&lt;=" &amp; ER$1, DataRegularSeason20242025!$E$3:$E$1315, $A4)</f>
        <v>36</v>
      </c>
      <c r="ES4">
        <f>SUMIFS(DataRegularSeason20242025!$AA$3:$AA$1315,DataRegularSeason20242025!$B$3:$B$1315, "&lt;=" &amp; ES$1, DataRegularSeason20242025!$D$3:$D$1315, $A4)+SUMIFS(DataRegularSeason20242025!$AB$3:$AB$1315,DataRegularSeason20242025!$B$3:$B$1315, "&lt;=" &amp; ES$1, DataRegularSeason20242025!$E$3:$E$1315, $A4)</f>
        <v>36</v>
      </c>
      <c r="ET4">
        <f>SUMIFS(DataRegularSeason20242025!$AA$3:$AA$1315,DataRegularSeason20242025!$B$3:$B$1315, "&lt;=" &amp; ET$1, DataRegularSeason20242025!$D$3:$D$1315, $A4)+SUMIFS(DataRegularSeason20242025!$AB$3:$AB$1315,DataRegularSeason20242025!$B$3:$B$1315, "&lt;=" &amp; ET$1, DataRegularSeason20242025!$E$3:$E$1315, $A4)</f>
        <v>36</v>
      </c>
      <c r="EU4">
        <f>SUMIFS(DataRegularSeason20242025!$AA$3:$AA$1315,DataRegularSeason20242025!$B$3:$B$1315, "&lt;=" &amp; EU$1, DataRegularSeason20242025!$D$3:$D$1315, $A4)+SUMIFS(DataRegularSeason20242025!$AB$3:$AB$1315,DataRegularSeason20242025!$B$3:$B$1315, "&lt;=" &amp; EU$1, DataRegularSeason20242025!$E$3:$E$1315, $A4)</f>
        <v>36</v>
      </c>
      <c r="EV4">
        <f>SUMIFS(DataRegularSeason20242025!$AA$3:$AA$1315,DataRegularSeason20242025!$B$3:$B$1315, "&lt;=" &amp; EV$1, DataRegularSeason20242025!$D$3:$D$1315, $A4)+SUMIFS(DataRegularSeason20242025!$AB$3:$AB$1315,DataRegularSeason20242025!$B$3:$B$1315, "&lt;=" &amp; EV$1, DataRegularSeason20242025!$E$3:$E$1315, $A4)</f>
        <v>36</v>
      </c>
      <c r="EW4">
        <f>SUMIFS(DataRegularSeason20242025!$AA$3:$AA$1315,DataRegularSeason20242025!$B$3:$B$1315, "&lt;=" &amp; EW$1, DataRegularSeason20242025!$D$3:$D$1315, $A4)+SUMIFS(DataRegularSeason20242025!$AB$3:$AB$1315,DataRegularSeason20242025!$B$3:$B$1315, "&lt;=" &amp; EW$1, DataRegularSeason20242025!$E$3:$E$1315, $A4)</f>
        <v>36</v>
      </c>
      <c r="EX4">
        <f>SUMIFS(DataRegularSeason20242025!$AA$3:$AA$1315,DataRegularSeason20242025!$B$3:$B$1315, "&lt;=" &amp; EX$1, DataRegularSeason20242025!$D$3:$D$1315, $A4)+SUMIFS(DataRegularSeason20242025!$AB$3:$AB$1315,DataRegularSeason20242025!$B$3:$B$1315, "&lt;=" &amp; EX$1, DataRegularSeason20242025!$E$3:$E$1315, $A4)</f>
        <v>36</v>
      </c>
      <c r="EY4">
        <f>SUMIFS(DataRegularSeason20242025!$AA$3:$AA$1315,DataRegularSeason20242025!$B$3:$B$1315, "&lt;=" &amp; EY$1, DataRegularSeason20242025!$D$3:$D$1315, $A4)+SUMIFS(DataRegularSeason20242025!$AB$3:$AB$1315,DataRegularSeason20242025!$B$3:$B$1315, "&lt;=" &amp; EY$1, DataRegularSeason20242025!$E$3:$E$1315, $A4)</f>
        <v>36</v>
      </c>
      <c r="EZ4">
        <f>SUMIFS(DataRegularSeason20242025!$AA$3:$AA$1315,DataRegularSeason20242025!$B$3:$B$1315, "&lt;=" &amp; EZ$1, DataRegularSeason20242025!$D$3:$D$1315, $A4)+SUMIFS(DataRegularSeason20242025!$AB$3:$AB$1315,DataRegularSeason20242025!$B$3:$B$1315, "&lt;=" &amp; EZ$1, DataRegularSeason20242025!$E$3:$E$1315, $A4)</f>
        <v>36</v>
      </c>
      <c r="FA4">
        <f>SUMIFS(DataRegularSeason20242025!$AA$3:$AA$1315,DataRegularSeason20242025!$B$3:$B$1315, "&lt;=" &amp; FA$1, DataRegularSeason20242025!$D$3:$D$1315, $A4)+SUMIFS(DataRegularSeason20242025!$AB$3:$AB$1315,DataRegularSeason20242025!$B$3:$B$1315, "&lt;=" &amp; FA$1, DataRegularSeason20242025!$E$3:$E$1315, $A4)</f>
        <v>36</v>
      </c>
      <c r="FB4">
        <f>SUMIFS(DataRegularSeason20242025!$AA$3:$AA$1315,DataRegularSeason20242025!$B$3:$B$1315, "&lt;=" &amp; FB$1, DataRegularSeason20242025!$D$3:$D$1315, $A4)+SUMIFS(DataRegularSeason20242025!$AB$3:$AB$1315,DataRegularSeason20242025!$B$3:$B$1315, "&lt;=" &amp; FB$1, DataRegularSeason20242025!$E$3:$E$1315, $A4)</f>
        <v>36</v>
      </c>
      <c r="FC4">
        <f>SUMIFS(DataRegularSeason20242025!$AA$3:$AA$1315,DataRegularSeason20242025!$B$3:$B$1315, "&lt;=" &amp; FC$1, DataRegularSeason20242025!$D$3:$D$1315, $A4)+SUMIFS(DataRegularSeason20242025!$AB$3:$AB$1315,DataRegularSeason20242025!$B$3:$B$1315, "&lt;=" &amp; FC$1, DataRegularSeason20242025!$E$3:$E$1315, $A4)</f>
        <v>36</v>
      </c>
      <c r="FD4">
        <f>SUMIFS(DataRegularSeason20242025!$AA$3:$AA$1315,DataRegularSeason20242025!$B$3:$B$1315, "&lt;=" &amp; FD$1, DataRegularSeason20242025!$D$3:$D$1315, $A4)+SUMIFS(DataRegularSeason20242025!$AB$3:$AB$1315,DataRegularSeason20242025!$B$3:$B$1315, "&lt;=" &amp; FD$1, DataRegularSeason20242025!$E$3:$E$1315, $A4)</f>
        <v>36</v>
      </c>
      <c r="FE4">
        <f>SUMIFS(DataRegularSeason20242025!$AA$3:$AA$1315,DataRegularSeason20242025!$B$3:$B$1315, "&lt;=" &amp; FE$1, DataRegularSeason20242025!$D$3:$D$1315, $A4)+SUMIFS(DataRegularSeason20242025!$AB$3:$AB$1315,DataRegularSeason20242025!$B$3:$B$1315, "&lt;=" &amp; FE$1, DataRegularSeason20242025!$E$3:$E$1315, $A4)</f>
        <v>36</v>
      </c>
      <c r="FF4">
        <f>SUMIFS(DataRegularSeason20242025!$AA$3:$AA$1315,DataRegularSeason20242025!$B$3:$B$1315, "&lt;=" &amp; FF$1, DataRegularSeason20242025!$D$3:$D$1315, $A4)+SUMIFS(DataRegularSeason20242025!$AB$3:$AB$1315,DataRegularSeason20242025!$B$3:$B$1315, "&lt;=" &amp; FF$1, DataRegularSeason20242025!$E$3:$E$1315, $A4)</f>
        <v>36</v>
      </c>
      <c r="FG4">
        <f>SUMIFS(DataRegularSeason20242025!$AA$3:$AA$1315,DataRegularSeason20242025!$B$3:$B$1315, "&lt;=" &amp; FG$1, DataRegularSeason20242025!$D$3:$D$1315, $A4)+SUMIFS(DataRegularSeason20242025!$AB$3:$AB$1315,DataRegularSeason20242025!$B$3:$B$1315, "&lt;=" &amp; FG$1, DataRegularSeason20242025!$E$3:$E$1315, $A4)</f>
        <v>36</v>
      </c>
      <c r="FH4">
        <f>SUMIFS(DataRegularSeason20242025!$AA$3:$AA$1315,DataRegularSeason20242025!$B$3:$B$1315, "&lt;=" &amp; FH$1, DataRegularSeason20242025!$D$3:$D$1315, $A4)+SUMIFS(DataRegularSeason20242025!$AB$3:$AB$1315,DataRegularSeason20242025!$B$3:$B$1315, "&lt;=" &amp; FH$1, DataRegularSeason20242025!$E$3:$E$1315, $A4)</f>
        <v>36</v>
      </c>
      <c r="FI4">
        <f>SUMIFS(DataRegularSeason20242025!$AA$3:$AA$1315,DataRegularSeason20242025!$B$3:$B$1315, "&lt;=" &amp; FI$1, DataRegularSeason20242025!$D$3:$D$1315, $A4)+SUMIFS(DataRegularSeason20242025!$AB$3:$AB$1315,DataRegularSeason20242025!$B$3:$B$1315, "&lt;=" &amp; FI$1, DataRegularSeason20242025!$E$3:$E$1315, $A4)</f>
        <v>36</v>
      </c>
      <c r="FJ4">
        <f>SUMIFS(DataRegularSeason20242025!$AA$3:$AA$1315,DataRegularSeason20242025!$B$3:$B$1315, "&lt;=" &amp; FJ$1, DataRegularSeason20242025!$D$3:$D$1315, $A4)+SUMIFS(DataRegularSeason20242025!$AB$3:$AB$1315,DataRegularSeason20242025!$B$3:$B$1315, "&lt;=" &amp; FJ$1, DataRegularSeason20242025!$E$3:$E$1315, $A4)</f>
        <v>36</v>
      </c>
      <c r="FK4">
        <f>SUMIFS(DataRegularSeason20242025!$AA$3:$AA$1315,DataRegularSeason20242025!$B$3:$B$1315, "&lt;=" &amp; FK$1, DataRegularSeason20242025!$D$3:$D$1315, $A4)+SUMIFS(DataRegularSeason20242025!$AB$3:$AB$1315,DataRegularSeason20242025!$B$3:$B$1315, "&lt;=" &amp; FK$1, DataRegularSeason20242025!$E$3:$E$1315, $A4)</f>
        <v>36</v>
      </c>
      <c r="FL4">
        <f>SUMIFS(DataRegularSeason20242025!$AA$3:$AA$1315,DataRegularSeason20242025!$B$3:$B$1315, "&lt;=" &amp; FL$1, DataRegularSeason20242025!$D$3:$D$1315, $A4)+SUMIFS(DataRegularSeason20242025!$AB$3:$AB$1315,DataRegularSeason20242025!$B$3:$B$1315, "&lt;=" &amp; FL$1, DataRegularSeason20242025!$E$3:$E$1315, $A4)</f>
        <v>36</v>
      </c>
      <c r="FM4">
        <f>SUMIFS(DataRegularSeason20242025!$AA$3:$AA$1315,DataRegularSeason20242025!$B$3:$B$1315, "&lt;=" &amp; FM$1, DataRegularSeason20242025!$D$3:$D$1315, $A4)+SUMIFS(DataRegularSeason20242025!$AB$3:$AB$1315,DataRegularSeason20242025!$B$3:$B$1315, "&lt;=" &amp; FM$1, DataRegularSeason20242025!$E$3:$E$1315, $A4)</f>
        <v>36</v>
      </c>
      <c r="FN4">
        <f>SUMIFS(DataRegularSeason20242025!$AA$3:$AA$1315,DataRegularSeason20242025!$B$3:$B$1315, "&lt;=" &amp; FN$1, DataRegularSeason20242025!$D$3:$D$1315, $A4)+SUMIFS(DataRegularSeason20242025!$AB$3:$AB$1315,DataRegularSeason20242025!$B$3:$B$1315, "&lt;=" &amp; FN$1, DataRegularSeason20242025!$E$3:$E$1315, $A4)</f>
        <v>36</v>
      </c>
      <c r="FO4">
        <f>SUMIFS(DataRegularSeason20242025!$AA$3:$AA$1315,DataRegularSeason20242025!$B$3:$B$1315, "&lt;=" &amp; FO$1, DataRegularSeason20242025!$D$3:$D$1315, $A4)+SUMIFS(DataRegularSeason20242025!$AB$3:$AB$1315,DataRegularSeason20242025!$B$3:$B$1315, "&lt;=" &amp; FO$1, DataRegularSeason20242025!$E$3:$E$1315, $A4)</f>
        <v>36</v>
      </c>
      <c r="FP4">
        <f>SUMIFS(DataRegularSeason20242025!$AA$3:$AA$1315,DataRegularSeason20242025!$B$3:$B$1315, "&lt;=" &amp; FP$1, DataRegularSeason20242025!$D$3:$D$1315, $A4)+SUMIFS(DataRegularSeason20242025!$AB$3:$AB$1315,DataRegularSeason20242025!$B$3:$B$1315, "&lt;=" &amp; FP$1, DataRegularSeason20242025!$E$3:$E$1315, $A4)</f>
        <v>36</v>
      </c>
      <c r="FQ4">
        <f>SUMIFS(DataRegularSeason20242025!$AA$3:$AA$1315,DataRegularSeason20242025!$B$3:$B$1315, "&lt;=" &amp; FQ$1, DataRegularSeason20242025!$D$3:$D$1315, $A4)+SUMIFS(DataRegularSeason20242025!$AB$3:$AB$1315,DataRegularSeason20242025!$B$3:$B$1315, "&lt;=" &amp; FQ$1, DataRegularSeason20242025!$E$3:$E$1315, $A4)</f>
        <v>36</v>
      </c>
      <c r="FR4">
        <f>SUMIFS(DataRegularSeason20242025!$AA$3:$AA$1315,DataRegularSeason20242025!$B$3:$B$1315, "&lt;=" &amp; FR$1, DataRegularSeason20242025!$D$3:$D$1315, $A4)+SUMIFS(DataRegularSeason20242025!$AB$3:$AB$1315,DataRegularSeason20242025!$B$3:$B$1315, "&lt;=" &amp; FR$1, DataRegularSeason20242025!$E$3:$E$1315, $A4)</f>
        <v>36</v>
      </c>
      <c r="FS4">
        <f>SUMIFS(DataRegularSeason20242025!$AA$3:$AA$1315,DataRegularSeason20242025!$B$3:$B$1315, "&lt;=" &amp; FS$1, DataRegularSeason20242025!$D$3:$D$1315, $A4)+SUMIFS(DataRegularSeason20242025!$AB$3:$AB$1315,DataRegularSeason20242025!$B$3:$B$1315, "&lt;=" &amp; FS$1, DataRegularSeason20242025!$E$3:$E$1315, $A4)</f>
        <v>36</v>
      </c>
      <c r="FT4">
        <f>SUMIFS(DataRegularSeason20242025!$AA$3:$AA$1315,DataRegularSeason20242025!$B$3:$B$1315, "&lt;=" &amp; FT$1, DataRegularSeason20242025!$D$3:$D$1315, $A4)+SUMIFS(DataRegularSeason20242025!$AB$3:$AB$1315,DataRegularSeason20242025!$B$3:$B$1315, "&lt;=" &amp; FT$1, DataRegularSeason20242025!$E$3:$E$1315, $A4)</f>
        <v>36</v>
      </c>
      <c r="FU4">
        <f>SUMIFS(DataRegularSeason20242025!$AA$3:$AA$1315,DataRegularSeason20242025!$B$3:$B$1315, "&lt;=" &amp; FU$1, DataRegularSeason20242025!$D$3:$D$1315, $A4)+SUMIFS(DataRegularSeason20242025!$AB$3:$AB$1315,DataRegularSeason20242025!$B$3:$B$1315, "&lt;=" &amp; FU$1, DataRegularSeason20242025!$E$3:$E$1315, $A4)</f>
        <v>36</v>
      </c>
      <c r="FV4">
        <f>SUMIFS(DataRegularSeason20242025!$AA$3:$AA$1315,DataRegularSeason20242025!$B$3:$B$1315, "&lt;=" &amp; FV$1, DataRegularSeason20242025!$D$3:$D$1315, $A4)+SUMIFS(DataRegularSeason20242025!$AB$3:$AB$1315,DataRegularSeason20242025!$B$3:$B$1315, "&lt;=" &amp; FV$1, DataRegularSeason20242025!$E$3:$E$1315, $A4)</f>
        <v>36</v>
      </c>
      <c r="FW4">
        <f>SUMIFS(DataRegularSeason20242025!$AA$3:$AA$1315,DataRegularSeason20242025!$B$3:$B$1315, "&lt;=" &amp; FW$1, DataRegularSeason20242025!$D$3:$D$1315, $A4)+SUMIFS(DataRegularSeason20242025!$AB$3:$AB$1315,DataRegularSeason20242025!$B$3:$B$1315, "&lt;=" &amp; FW$1, DataRegularSeason20242025!$E$3:$E$1315, $A4)</f>
        <v>36</v>
      </c>
      <c r="FX4">
        <f>SUMIFS(DataRegularSeason20242025!$AA$3:$AA$1315,DataRegularSeason20242025!$B$3:$B$1315, "&lt;=" &amp; FX$1, DataRegularSeason20242025!$D$3:$D$1315, $A4)+SUMIFS(DataRegularSeason20242025!$AB$3:$AB$1315,DataRegularSeason20242025!$B$3:$B$1315, "&lt;=" &amp; FX$1, DataRegularSeason20242025!$E$3:$E$1315, $A4)</f>
        <v>36</v>
      </c>
      <c r="FY4">
        <f>SUMIFS(DataRegularSeason20242025!$AA$3:$AA$1315,DataRegularSeason20242025!$B$3:$B$1315, "&lt;=" &amp; FY$1, DataRegularSeason20242025!$D$3:$D$1315, $A4)+SUMIFS(DataRegularSeason20242025!$AB$3:$AB$1315,DataRegularSeason20242025!$B$3:$B$1315, "&lt;=" &amp; FY$1, DataRegularSeason20242025!$E$3:$E$1315, $A4)</f>
        <v>36</v>
      </c>
      <c r="FZ4">
        <f>SUMIFS(DataRegularSeason20242025!$AA$3:$AA$1315,DataRegularSeason20242025!$B$3:$B$1315, "&lt;=" &amp; FZ$1, DataRegularSeason20242025!$D$3:$D$1315, $A4)+SUMIFS(DataRegularSeason20242025!$AB$3:$AB$1315,DataRegularSeason20242025!$B$3:$B$1315, "&lt;=" &amp; FZ$1, DataRegularSeason20242025!$E$3:$E$1315, $A4)</f>
        <v>36</v>
      </c>
      <c r="GA4">
        <f>SUMIFS(DataRegularSeason20242025!$AA$3:$AA$1315,DataRegularSeason20242025!$B$3:$B$1315, "&lt;=" &amp; GA$1, DataRegularSeason20242025!$D$3:$D$1315, $A4)+SUMIFS(DataRegularSeason20242025!$AB$3:$AB$1315,DataRegularSeason20242025!$B$3:$B$1315, "&lt;=" &amp; GA$1, DataRegularSeason20242025!$E$3:$E$1315, $A4)</f>
        <v>36</v>
      </c>
      <c r="GB4">
        <f>SUMIFS(DataRegularSeason20242025!$AA$3:$AA$1315,DataRegularSeason20242025!$B$3:$B$1315, "&lt;=" &amp; GB$1, DataRegularSeason20242025!$D$3:$D$1315, $A4)+SUMIFS(DataRegularSeason20242025!$AB$3:$AB$1315,DataRegularSeason20242025!$B$3:$B$1315, "&lt;=" &amp; GB$1, DataRegularSeason20242025!$E$3:$E$1315, $A4)</f>
        <v>36</v>
      </c>
      <c r="GC4">
        <f>SUMIFS(DataRegularSeason20242025!$AA$3:$AA$1315,DataRegularSeason20242025!$B$3:$B$1315, "&lt;=" &amp; GC$1, DataRegularSeason20242025!$D$3:$D$1315, $A4)+SUMIFS(DataRegularSeason20242025!$AB$3:$AB$1315,DataRegularSeason20242025!$B$3:$B$1315, "&lt;=" &amp; GC$1, DataRegularSeason20242025!$E$3:$E$1315, $A4)</f>
        <v>36</v>
      </c>
      <c r="GD4">
        <f>SUMIFS(DataRegularSeason20242025!$AA$3:$AA$1315,DataRegularSeason20242025!$B$3:$B$1315, "&lt;=" &amp; GD$1, DataRegularSeason20242025!$D$3:$D$1315, $A4)+SUMIFS(DataRegularSeason20242025!$AB$3:$AB$1315,DataRegularSeason20242025!$B$3:$B$1315, "&lt;=" &amp; GD$1, DataRegularSeason20242025!$E$3:$E$1315, $A4)</f>
        <v>36</v>
      </c>
      <c r="GE4">
        <f>SUMIFS(DataRegularSeason20242025!$AA$3:$AA$1315,DataRegularSeason20242025!$B$3:$B$1315, "&lt;=" &amp; GE$1, DataRegularSeason20242025!$D$3:$D$1315, $A4)+SUMIFS(DataRegularSeason20242025!$AB$3:$AB$1315,DataRegularSeason20242025!$B$3:$B$1315, "&lt;=" &amp; GE$1, DataRegularSeason20242025!$E$3:$E$1315, $A4)</f>
        <v>36</v>
      </c>
      <c r="GF4">
        <f>SUMIFS(DataRegularSeason20242025!$AA$3:$AA$1315,DataRegularSeason20242025!$B$3:$B$1315, "&lt;=" &amp; GF$1, DataRegularSeason20242025!$D$3:$D$1315, $A4)+SUMIFS(DataRegularSeason20242025!$AB$3:$AB$1315,DataRegularSeason20242025!$B$3:$B$1315, "&lt;=" &amp; GF$1, DataRegularSeason20242025!$E$3:$E$1315, $A4)</f>
        <v>36</v>
      </c>
      <c r="GG4">
        <f>SUMIFS(DataRegularSeason20242025!$AA$3:$AA$1315,DataRegularSeason20242025!$B$3:$B$1315, "&lt;=" &amp; GG$1, DataRegularSeason20242025!$D$3:$D$1315, $A4)+SUMIFS(DataRegularSeason20242025!$AB$3:$AB$1315,DataRegularSeason20242025!$B$3:$B$1315, "&lt;=" &amp; GG$1, DataRegularSeason20242025!$E$3:$E$1315, $A4)</f>
        <v>36</v>
      </c>
      <c r="GH4">
        <f>SUMIFS(DataRegularSeason20242025!$AA$3:$AA$1315,DataRegularSeason20242025!$B$3:$B$1315, "&lt;=" &amp; GH$1, DataRegularSeason20242025!$D$3:$D$1315, $A4)+SUMIFS(DataRegularSeason20242025!$AB$3:$AB$1315,DataRegularSeason20242025!$B$3:$B$1315, "&lt;=" &amp; GH$1, DataRegularSeason20242025!$E$3:$E$1315, $A4)</f>
        <v>36</v>
      </c>
      <c r="GI4">
        <f>SUMIFS(DataRegularSeason20242025!$AA$3:$AA$1315,DataRegularSeason20242025!$B$3:$B$1315, "&lt;=" &amp; GI$1, DataRegularSeason20242025!$D$3:$D$1315, $A4)+SUMIFS(DataRegularSeason20242025!$AB$3:$AB$1315,DataRegularSeason20242025!$B$3:$B$1315, "&lt;=" &amp; GI$1, DataRegularSeason20242025!$E$3:$E$1315, $A4)</f>
        <v>36</v>
      </c>
      <c r="GJ4">
        <f>SUMIFS(DataRegularSeason20242025!$AA$3:$AA$1315,DataRegularSeason20242025!$B$3:$B$1315, "&lt;=" &amp; GJ$1, DataRegularSeason20242025!$D$3:$D$1315, $A4)+SUMIFS(DataRegularSeason20242025!$AB$3:$AB$1315,DataRegularSeason20242025!$B$3:$B$1315, "&lt;=" &amp; GJ$1, DataRegularSeason20242025!$E$3:$E$1315, $A4)</f>
        <v>36</v>
      </c>
      <c r="GK4">
        <f>SUMIFS(DataRegularSeason20242025!$AA$3:$AA$1315,DataRegularSeason20242025!$B$3:$B$1315, "&lt;=" &amp; GK$1, DataRegularSeason20242025!$D$3:$D$1315, $A4)+SUMIFS(DataRegularSeason20242025!$AB$3:$AB$1315,DataRegularSeason20242025!$B$3:$B$1315, "&lt;=" &amp; GK$1, DataRegularSeason20242025!$E$3:$E$1315, $A4)</f>
        <v>36</v>
      </c>
      <c r="GL4">
        <f>SUMIFS(DataRegularSeason20242025!$AA$3:$AA$1315,DataRegularSeason20242025!$B$3:$B$1315, "&lt;=" &amp; GL$1, DataRegularSeason20242025!$D$3:$D$1315, $A4)+SUMIFS(DataRegularSeason20242025!$AB$3:$AB$1315,DataRegularSeason20242025!$B$3:$B$1315, "&lt;=" &amp; GL$1, DataRegularSeason20242025!$E$3:$E$1315, $A4)</f>
        <v>36</v>
      </c>
      <c r="GM4">
        <f>SUMIFS(DataRegularSeason20242025!$AA$3:$AA$1315,DataRegularSeason20242025!$B$3:$B$1315, "&lt;=" &amp; GM$1, DataRegularSeason20242025!$D$3:$D$1315, $A4)+SUMIFS(DataRegularSeason20242025!$AB$3:$AB$1315,DataRegularSeason20242025!$B$3:$B$1315, "&lt;=" &amp; GM$1, DataRegularSeason20242025!$E$3:$E$1315, $A4)</f>
        <v>36</v>
      </c>
      <c r="GN4">
        <f>SUMIFS(DataRegularSeason20242025!$AA$3:$AA$1315,DataRegularSeason20242025!$B$3:$B$1315, "&lt;=" &amp; GN$1, DataRegularSeason20242025!$D$3:$D$1315, $A4)+SUMIFS(DataRegularSeason20242025!$AB$3:$AB$1315,DataRegularSeason20242025!$B$3:$B$1315, "&lt;=" &amp; GN$1, DataRegularSeason20242025!$E$3:$E$1315, $A4)</f>
        <v>36</v>
      </c>
      <c r="GO4">
        <f>SUMIFS(DataRegularSeason20242025!$AA$3:$AA$1315,DataRegularSeason20242025!$B$3:$B$1315, "&lt;=" &amp; GO$1, DataRegularSeason20242025!$D$3:$D$1315, $A4)+SUMIFS(DataRegularSeason20242025!$AB$3:$AB$1315,DataRegularSeason20242025!$B$3:$B$1315, "&lt;=" &amp; GO$1, DataRegularSeason20242025!$E$3:$E$1315, $A4)</f>
        <v>36</v>
      </c>
      <c r="GP4">
        <f>SUMIFS(DataRegularSeason20242025!$AA$3:$AA$1315,DataRegularSeason20242025!$B$3:$B$1315, "&lt;=" &amp; GP$1, DataRegularSeason20242025!$D$3:$D$1315, $A4)+SUMIFS(DataRegularSeason20242025!$AB$3:$AB$1315,DataRegularSeason20242025!$B$3:$B$1315, "&lt;=" &amp; GP$1, DataRegularSeason20242025!$E$3:$E$1315, $A4)</f>
        <v>36</v>
      </c>
      <c r="GQ4">
        <f>SUMIFS(DataRegularSeason20242025!$AA$3:$AA$1315,DataRegularSeason20242025!$B$3:$B$1315, "&lt;=" &amp; GQ$1, DataRegularSeason20242025!$D$3:$D$1315, $A4)+SUMIFS(DataRegularSeason20242025!$AB$3:$AB$1315,DataRegularSeason20242025!$B$3:$B$1315, "&lt;=" &amp; GQ$1, DataRegularSeason20242025!$E$3:$E$1315, $A4)</f>
        <v>36</v>
      </c>
      <c r="GR4">
        <f>SUMIFS(DataRegularSeason20242025!$AA$3:$AA$1315,DataRegularSeason20242025!$B$3:$B$1315, "&lt;=" &amp; GR$1, DataRegularSeason20242025!$D$3:$D$1315, $A4)+SUMIFS(DataRegularSeason20242025!$AB$3:$AB$1315,DataRegularSeason20242025!$B$3:$B$1315, "&lt;=" &amp; GR$1, DataRegularSeason20242025!$E$3:$E$1315, $A4)</f>
        <v>36</v>
      </c>
      <c r="GS4">
        <f>SUMIFS(DataRegularSeason20242025!$AA$3:$AA$1315,DataRegularSeason20242025!$B$3:$B$1315, "&lt;=" &amp; GS$1, DataRegularSeason20242025!$D$3:$D$1315, $A4)+SUMIFS(DataRegularSeason20242025!$AB$3:$AB$1315,DataRegularSeason20242025!$B$3:$B$1315, "&lt;=" &amp; GS$1, DataRegularSeason20242025!$E$3:$E$1315, $A4)</f>
        <v>36</v>
      </c>
      <c r="GT4">
        <f>SUMIFS(DataRegularSeason20242025!$AA$3:$AA$1315,DataRegularSeason20242025!$B$3:$B$1315, "&lt;=" &amp; GT$1, DataRegularSeason20242025!$D$3:$D$1315, $A4)+SUMIFS(DataRegularSeason20242025!$AB$3:$AB$1315,DataRegularSeason20242025!$B$3:$B$1315, "&lt;=" &amp; GT$1, DataRegularSeason20242025!$E$3:$E$1315, $A4)</f>
        <v>36</v>
      </c>
      <c r="GU4">
        <f>SUMIFS(DataRegularSeason20242025!$AA$3:$AA$1315,DataRegularSeason20242025!$B$3:$B$1315, "&lt;=" &amp; GU$1, DataRegularSeason20242025!$D$3:$D$1315, $A4)+SUMIFS(DataRegularSeason20242025!$AB$3:$AB$1315,DataRegularSeason20242025!$B$3:$B$1315, "&lt;=" &amp; GU$1, DataRegularSeason20242025!$E$3:$E$1315, $A4)</f>
        <v>36</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27</v>
      </c>
      <c r="BL5">
        <f>SUMIFS(DataRegularSeason20242025!$AA$3:$AA$1315,DataRegularSeason20242025!$B$3:$B$1315, "&lt;=" &amp; BL$1, DataRegularSeason20242025!$D$3:$D$1315, $A5)+SUMIFS(DataRegularSeason20242025!$AB$3:$AB$1315,DataRegularSeason20242025!$B$3:$B$1315, "&lt;=" &amp; BL$1, DataRegularSeason20242025!$E$3:$E$1315, $A5)</f>
        <v>27</v>
      </c>
      <c r="BM5">
        <f>SUMIFS(DataRegularSeason20242025!$AA$3:$AA$1315,DataRegularSeason20242025!$B$3:$B$1315, "&lt;=" &amp; BM$1, DataRegularSeason20242025!$D$3:$D$1315, $A5)+SUMIFS(DataRegularSeason20242025!$AB$3:$AB$1315,DataRegularSeason20242025!$B$3:$B$1315, "&lt;=" &amp; BM$1, DataRegularSeason20242025!$E$3:$E$1315, $A5)</f>
        <v>29</v>
      </c>
      <c r="BN5">
        <f>SUMIFS(DataRegularSeason20242025!$AA$3:$AA$1315,DataRegularSeason20242025!$B$3:$B$1315, "&lt;=" &amp; BN$1, DataRegularSeason20242025!$D$3:$D$1315, $A5)+SUMIFS(DataRegularSeason20242025!$AB$3:$AB$1315,DataRegularSeason20242025!$B$3:$B$1315, "&lt;=" &amp; BN$1, DataRegularSeason20242025!$E$3:$E$1315, $A5)</f>
        <v>31</v>
      </c>
      <c r="BO5">
        <f>SUMIFS(DataRegularSeason20242025!$AA$3:$AA$1315,DataRegularSeason20242025!$B$3:$B$1315, "&lt;=" &amp; BO$1, DataRegularSeason20242025!$D$3:$D$1315, $A5)+SUMIFS(DataRegularSeason20242025!$AB$3:$AB$1315,DataRegularSeason20242025!$B$3:$B$1315, "&lt;=" &amp; BO$1, DataRegularSeason20242025!$E$3:$E$1315, $A5)</f>
        <v>31</v>
      </c>
      <c r="BP5">
        <f>SUMIFS(DataRegularSeason20242025!$AA$3:$AA$1315,DataRegularSeason20242025!$B$3:$B$1315, "&lt;=" &amp; BP$1, DataRegularSeason20242025!$D$3:$D$1315, $A5)+SUMIFS(DataRegularSeason20242025!$AB$3:$AB$1315,DataRegularSeason20242025!$B$3:$B$1315, "&lt;=" &amp; BP$1, DataRegularSeason20242025!$E$3:$E$1315, $A5)</f>
        <v>31</v>
      </c>
      <c r="BQ5">
        <f>SUMIFS(DataRegularSeason20242025!$AA$3:$AA$1315,DataRegularSeason20242025!$B$3:$B$1315, "&lt;=" &amp; BQ$1, DataRegularSeason20242025!$D$3:$D$1315, $A5)+SUMIFS(DataRegularSeason20242025!$AB$3:$AB$1315,DataRegularSeason20242025!$B$3:$B$1315, "&lt;=" &amp; BQ$1, DataRegularSeason20242025!$E$3:$E$1315, $A5)</f>
        <v>33</v>
      </c>
      <c r="BR5">
        <f>SUMIFS(DataRegularSeason20242025!$AA$3:$AA$1315,DataRegularSeason20242025!$B$3:$B$1315, "&lt;=" &amp; BR$1, DataRegularSeason20242025!$D$3:$D$1315, $A5)+SUMIFS(DataRegularSeason20242025!$AB$3:$AB$1315,DataRegularSeason20242025!$B$3:$B$1315, "&lt;=" &amp; BR$1, DataRegularSeason20242025!$E$3:$E$1315, $A5)</f>
        <v>33</v>
      </c>
      <c r="BS5">
        <f>SUMIFS(DataRegularSeason20242025!$AA$3:$AA$1315,DataRegularSeason20242025!$B$3:$B$1315, "&lt;=" &amp; BS$1, DataRegularSeason20242025!$D$3:$D$1315, $A5)+SUMIFS(DataRegularSeason20242025!$AB$3:$AB$1315,DataRegularSeason20242025!$B$3:$B$1315, "&lt;=" &amp; BS$1, DataRegularSeason20242025!$E$3:$E$1315, $A5)</f>
        <v>33</v>
      </c>
      <c r="BT5">
        <f>SUMIFS(DataRegularSeason20242025!$AA$3:$AA$1315,DataRegularSeason20242025!$B$3:$B$1315, "&lt;=" &amp; BT$1, DataRegularSeason20242025!$D$3:$D$1315, $A5)+SUMIFS(DataRegularSeason20242025!$AB$3:$AB$1315,DataRegularSeason20242025!$B$3:$B$1315, "&lt;=" &amp; BT$1, DataRegularSeason20242025!$E$3:$E$1315, $A5)</f>
        <v>33</v>
      </c>
      <c r="BU5">
        <f>SUMIFS(DataRegularSeason20242025!$AA$3:$AA$1315,DataRegularSeason20242025!$B$3:$B$1315, "&lt;=" &amp; BU$1, DataRegularSeason20242025!$D$3:$D$1315, $A5)+SUMIFS(DataRegularSeason20242025!$AB$3:$AB$1315,DataRegularSeason20242025!$B$3:$B$1315, "&lt;=" &amp; BU$1, DataRegularSeason20242025!$E$3:$E$1315, $A5)</f>
        <v>33</v>
      </c>
      <c r="BV5">
        <f>SUMIFS(DataRegularSeason20242025!$AA$3:$AA$1315,DataRegularSeason20242025!$B$3:$B$1315, "&lt;=" &amp; BV$1, DataRegularSeason20242025!$D$3:$D$1315, $A5)+SUMIFS(DataRegularSeason20242025!$AB$3:$AB$1315,DataRegularSeason20242025!$B$3:$B$1315, "&lt;=" &amp; BV$1, DataRegularSeason20242025!$E$3:$E$1315, $A5)</f>
        <v>33</v>
      </c>
      <c r="BW5">
        <f>SUMIFS(DataRegularSeason20242025!$AA$3:$AA$1315,DataRegularSeason20242025!$B$3:$B$1315, "&lt;=" &amp; BW$1, DataRegularSeason20242025!$D$3:$D$1315, $A5)+SUMIFS(DataRegularSeason20242025!$AB$3:$AB$1315,DataRegularSeason20242025!$B$3:$B$1315, "&lt;=" &amp; BW$1, DataRegularSeason20242025!$E$3:$E$1315, $A5)</f>
        <v>33</v>
      </c>
      <c r="BX5">
        <f>SUMIFS(DataRegularSeason20242025!$AA$3:$AA$1315,DataRegularSeason20242025!$B$3:$B$1315, "&lt;=" &amp; BX$1, DataRegularSeason20242025!$D$3:$D$1315, $A5)+SUMIFS(DataRegularSeason20242025!$AB$3:$AB$1315,DataRegularSeason20242025!$B$3:$B$1315, "&lt;=" &amp; BX$1, DataRegularSeason20242025!$E$3:$E$1315, $A5)</f>
        <v>35</v>
      </c>
      <c r="BY5">
        <f>SUMIFS(DataRegularSeason20242025!$AA$3:$AA$1315,DataRegularSeason20242025!$B$3:$B$1315, "&lt;=" &amp; BY$1, DataRegularSeason20242025!$D$3:$D$1315, $A5)+SUMIFS(DataRegularSeason20242025!$AB$3:$AB$1315,DataRegularSeason20242025!$B$3:$B$1315, "&lt;=" &amp; BY$1, DataRegularSeason20242025!$E$3:$E$1315, $A5)</f>
        <v>35</v>
      </c>
      <c r="BZ5">
        <f>SUMIFS(DataRegularSeason20242025!$AA$3:$AA$1315,DataRegularSeason20242025!$B$3:$B$1315, "&lt;=" &amp; BZ$1, DataRegularSeason20242025!$D$3:$D$1315, $A5)+SUMIFS(DataRegularSeason20242025!$AB$3:$AB$1315,DataRegularSeason20242025!$B$3:$B$1315, "&lt;=" &amp; BZ$1, DataRegularSeason20242025!$E$3:$E$1315, $A5)</f>
        <v>35</v>
      </c>
      <c r="CA5">
        <f>SUMIFS(DataRegularSeason20242025!$AA$3:$AA$1315,DataRegularSeason20242025!$B$3:$B$1315, "&lt;=" &amp; CA$1, DataRegularSeason20242025!$D$3:$D$1315, $A5)+SUMIFS(DataRegularSeason20242025!$AB$3:$AB$1315,DataRegularSeason20242025!$B$3:$B$1315, "&lt;=" &amp; CA$1, DataRegularSeason20242025!$E$3:$E$1315, $A5)</f>
        <v>35</v>
      </c>
      <c r="CB5">
        <f>SUMIFS(DataRegularSeason20242025!$AA$3:$AA$1315,DataRegularSeason20242025!$B$3:$B$1315, "&lt;=" &amp; CB$1, DataRegularSeason20242025!$D$3:$D$1315, $A5)+SUMIFS(DataRegularSeason20242025!$AB$3:$AB$1315,DataRegularSeason20242025!$B$3:$B$1315, "&lt;=" &amp; CB$1, DataRegularSeason20242025!$E$3:$E$1315, $A5)</f>
        <v>35</v>
      </c>
      <c r="CC5">
        <f>SUMIFS(DataRegularSeason20242025!$AA$3:$AA$1315,DataRegularSeason20242025!$B$3:$B$1315, "&lt;=" &amp; CC$1, DataRegularSeason20242025!$D$3:$D$1315, $A5)+SUMIFS(DataRegularSeason20242025!$AB$3:$AB$1315,DataRegularSeason20242025!$B$3:$B$1315, "&lt;=" &amp; CC$1, DataRegularSeason20242025!$E$3:$E$1315, $A5)</f>
        <v>35</v>
      </c>
      <c r="CD5">
        <f>SUMIFS(DataRegularSeason20242025!$AA$3:$AA$1315,DataRegularSeason20242025!$B$3:$B$1315, "&lt;=" &amp; CD$1, DataRegularSeason20242025!$D$3:$D$1315, $A5)+SUMIFS(DataRegularSeason20242025!$AB$3:$AB$1315,DataRegularSeason20242025!$B$3:$B$1315, "&lt;=" &amp; CD$1, DataRegularSeason20242025!$E$3:$E$1315, $A5)</f>
        <v>35</v>
      </c>
      <c r="CE5">
        <f>SUMIFS(DataRegularSeason20242025!$AA$3:$AA$1315,DataRegularSeason20242025!$B$3:$B$1315, "&lt;=" &amp; CE$1, DataRegularSeason20242025!$D$3:$D$1315, $A5)+SUMIFS(DataRegularSeason20242025!$AB$3:$AB$1315,DataRegularSeason20242025!$B$3:$B$1315, "&lt;=" &amp; CE$1, DataRegularSeason20242025!$E$3:$E$1315, $A5)</f>
        <v>35</v>
      </c>
      <c r="CF5">
        <f>SUMIFS(DataRegularSeason20242025!$AA$3:$AA$1315,DataRegularSeason20242025!$B$3:$B$1315, "&lt;=" &amp; CF$1, DataRegularSeason20242025!$D$3:$D$1315, $A5)+SUMIFS(DataRegularSeason20242025!$AB$3:$AB$1315,DataRegularSeason20242025!$B$3:$B$1315, "&lt;=" &amp; CF$1, DataRegularSeason20242025!$E$3:$E$1315, $A5)</f>
        <v>35</v>
      </c>
      <c r="CG5">
        <f>SUMIFS(DataRegularSeason20242025!$AA$3:$AA$1315,DataRegularSeason20242025!$B$3:$B$1315, "&lt;=" &amp; CG$1, DataRegularSeason20242025!$D$3:$D$1315, $A5)+SUMIFS(DataRegularSeason20242025!$AB$3:$AB$1315,DataRegularSeason20242025!$B$3:$B$1315, "&lt;=" &amp; CG$1, DataRegularSeason20242025!$E$3:$E$1315, $A5)</f>
        <v>35</v>
      </c>
      <c r="CH5">
        <f>SUMIFS(DataRegularSeason20242025!$AA$3:$AA$1315,DataRegularSeason20242025!$B$3:$B$1315, "&lt;=" &amp; CH$1, DataRegularSeason20242025!$D$3:$D$1315, $A5)+SUMIFS(DataRegularSeason20242025!$AB$3:$AB$1315,DataRegularSeason20242025!$B$3:$B$1315, "&lt;=" &amp; CH$1, DataRegularSeason20242025!$E$3:$E$1315, $A5)</f>
        <v>35</v>
      </c>
      <c r="CI5">
        <f>SUMIFS(DataRegularSeason20242025!$AA$3:$AA$1315,DataRegularSeason20242025!$B$3:$B$1315, "&lt;=" &amp; CI$1, DataRegularSeason20242025!$D$3:$D$1315, $A5)+SUMIFS(DataRegularSeason20242025!$AB$3:$AB$1315,DataRegularSeason20242025!$B$3:$B$1315, "&lt;=" &amp; CI$1, DataRegularSeason20242025!$E$3:$E$1315, $A5)</f>
        <v>35</v>
      </c>
      <c r="CJ5">
        <f>SUMIFS(DataRegularSeason20242025!$AA$3:$AA$1315,DataRegularSeason20242025!$B$3:$B$1315, "&lt;=" &amp; CJ$1, DataRegularSeason20242025!$D$3:$D$1315, $A5)+SUMIFS(DataRegularSeason20242025!$AB$3:$AB$1315,DataRegularSeason20242025!$B$3:$B$1315, "&lt;=" &amp; CJ$1, DataRegularSeason20242025!$E$3:$E$1315, $A5)</f>
        <v>35</v>
      </c>
      <c r="CK5">
        <f>SUMIFS(DataRegularSeason20242025!$AA$3:$AA$1315,DataRegularSeason20242025!$B$3:$B$1315, "&lt;=" &amp; CK$1, DataRegularSeason20242025!$D$3:$D$1315, $A5)+SUMIFS(DataRegularSeason20242025!$AB$3:$AB$1315,DataRegularSeason20242025!$B$3:$B$1315, "&lt;=" &amp; CK$1, DataRegularSeason20242025!$E$3:$E$1315, $A5)</f>
        <v>35</v>
      </c>
      <c r="CL5">
        <f>SUMIFS(DataRegularSeason20242025!$AA$3:$AA$1315,DataRegularSeason20242025!$B$3:$B$1315, "&lt;=" &amp; CL$1, DataRegularSeason20242025!$D$3:$D$1315, $A5)+SUMIFS(DataRegularSeason20242025!$AB$3:$AB$1315,DataRegularSeason20242025!$B$3:$B$1315, "&lt;=" &amp; CL$1, DataRegularSeason20242025!$E$3:$E$1315, $A5)</f>
        <v>35</v>
      </c>
      <c r="CM5">
        <f>SUMIFS(DataRegularSeason20242025!$AA$3:$AA$1315,DataRegularSeason20242025!$B$3:$B$1315, "&lt;=" &amp; CM$1, DataRegularSeason20242025!$D$3:$D$1315, $A5)+SUMIFS(DataRegularSeason20242025!$AB$3:$AB$1315,DataRegularSeason20242025!$B$3:$B$1315, "&lt;=" &amp; CM$1, DataRegularSeason20242025!$E$3:$E$1315, $A5)</f>
        <v>35</v>
      </c>
      <c r="CN5">
        <f>SUMIFS(DataRegularSeason20242025!$AA$3:$AA$1315,DataRegularSeason20242025!$B$3:$B$1315, "&lt;=" &amp; CN$1, DataRegularSeason20242025!$D$3:$D$1315, $A5)+SUMIFS(DataRegularSeason20242025!$AB$3:$AB$1315,DataRegularSeason20242025!$B$3:$B$1315, "&lt;=" &amp; CN$1, DataRegularSeason20242025!$E$3:$E$1315, $A5)</f>
        <v>35</v>
      </c>
      <c r="CO5">
        <f>SUMIFS(DataRegularSeason20242025!$AA$3:$AA$1315,DataRegularSeason20242025!$B$3:$B$1315, "&lt;=" &amp; CO$1, DataRegularSeason20242025!$D$3:$D$1315, $A5)+SUMIFS(DataRegularSeason20242025!$AB$3:$AB$1315,DataRegularSeason20242025!$B$3:$B$1315, "&lt;=" &amp; CO$1, DataRegularSeason20242025!$E$3:$E$1315, $A5)</f>
        <v>35</v>
      </c>
      <c r="CP5">
        <f>SUMIFS(DataRegularSeason20242025!$AA$3:$AA$1315,DataRegularSeason20242025!$B$3:$B$1315, "&lt;=" &amp; CP$1, DataRegularSeason20242025!$D$3:$D$1315, $A5)+SUMIFS(DataRegularSeason20242025!$AB$3:$AB$1315,DataRegularSeason20242025!$B$3:$B$1315, "&lt;=" &amp; CP$1, DataRegularSeason20242025!$E$3:$E$1315, $A5)</f>
        <v>35</v>
      </c>
      <c r="CQ5">
        <f>SUMIFS(DataRegularSeason20242025!$AA$3:$AA$1315,DataRegularSeason20242025!$B$3:$B$1315, "&lt;=" &amp; CQ$1, DataRegularSeason20242025!$D$3:$D$1315, $A5)+SUMIFS(DataRegularSeason20242025!$AB$3:$AB$1315,DataRegularSeason20242025!$B$3:$B$1315, "&lt;=" &amp; CQ$1, DataRegularSeason20242025!$E$3:$E$1315, $A5)</f>
        <v>35</v>
      </c>
      <c r="CR5">
        <f>SUMIFS(DataRegularSeason20242025!$AA$3:$AA$1315,DataRegularSeason20242025!$B$3:$B$1315, "&lt;=" &amp; CR$1, DataRegularSeason20242025!$D$3:$D$1315, $A5)+SUMIFS(DataRegularSeason20242025!$AB$3:$AB$1315,DataRegularSeason20242025!$B$3:$B$1315, "&lt;=" &amp; CR$1, DataRegularSeason20242025!$E$3:$E$1315, $A5)</f>
        <v>35</v>
      </c>
      <c r="CS5">
        <f>SUMIFS(DataRegularSeason20242025!$AA$3:$AA$1315,DataRegularSeason20242025!$B$3:$B$1315, "&lt;=" &amp; CS$1, DataRegularSeason20242025!$D$3:$D$1315, $A5)+SUMIFS(DataRegularSeason20242025!$AB$3:$AB$1315,DataRegularSeason20242025!$B$3:$B$1315, "&lt;=" &amp; CS$1, DataRegularSeason20242025!$E$3:$E$1315, $A5)</f>
        <v>35</v>
      </c>
      <c r="CT5">
        <f>SUMIFS(DataRegularSeason20242025!$AA$3:$AA$1315,DataRegularSeason20242025!$B$3:$B$1315, "&lt;=" &amp; CT$1, DataRegularSeason20242025!$D$3:$D$1315, $A5)+SUMIFS(DataRegularSeason20242025!$AB$3:$AB$1315,DataRegularSeason20242025!$B$3:$B$1315, "&lt;=" &amp; CT$1, DataRegularSeason20242025!$E$3:$E$1315, $A5)</f>
        <v>35</v>
      </c>
      <c r="CU5">
        <f>SUMIFS(DataRegularSeason20242025!$AA$3:$AA$1315,DataRegularSeason20242025!$B$3:$B$1315, "&lt;=" &amp; CU$1, DataRegularSeason20242025!$D$3:$D$1315, $A5)+SUMIFS(DataRegularSeason20242025!$AB$3:$AB$1315,DataRegularSeason20242025!$B$3:$B$1315, "&lt;=" &amp; CU$1, DataRegularSeason20242025!$E$3:$E$1315, $A5)</f>
        <v>35</v>
      </c>
      <c r="CV5">
        <f>SUMIFS(DataRegularSeason20242025!$AA$3:$AA$1315,DataRegularSeason20242025!$B$3:$B$1315, "&lt;=" &amp; CV$1, DataRegularSeason20242025!$D$3:$D$1315, $A5)+SUMIFS(DataRegularSeason20242025!$AB$3:$AB$1315,DataRegularSeason20242025!$B$3:$B$1315, "&lt;=" &amp; CV$1, DataRegularSeason20242025!$E$3:$E$1315, $A5)</f>
        <v>35</v>
      </c>
      <c r="CW5">
        <f>SUMIFS(DataRegularSeason20242025!$AA$3:$AA$1315,DataRegularSeason20242025!$B$3:$B$1315, "&lt;=" &amp; CW$1, DataRegularSeason20242025!$D$3:$D$1315, $A5)+SUMIFS(DataRegularSeason20242025!$AB$3:$AB$1315,DataRegularSeason20242025!$B$3:$B$1315, "&lt;=" &amp; CW$1, DataRegularSeason20242025!$E$3:$E$1315, $A5)</f>
        <v>35</v>
      </c>
      <c r="CX5">
        <f>SUMIFS(DataRegularSeason20242025!$AA$3:$AA$1315,DataRegularSeason20242025!$B$3:$B$1315, "&lt;=" &amp; CX$1, DataRegularSeason20242025!$D$3:$D$1315, $A5)+SUMIFS(DataRegularSeason20242025!$AB$3:$AB$1315,DataRegularSeason20242025!$B$3:$B$1315, "&lt;=" &amp; CX$1, DataRegularSeason20242025!$E$3:$E$1315, $A5)</f>
        <v>35</v>
      </c>
      <c r="CY5">
        <f>SUMIFS(DataRegularSeason20242025!$AA$3:$AA$1315,DataRegularSeason20242025!$B$3:$B$1315, "&lt;=" &amp; CY$1, DataRegularSeason20242025!$D$3:$D$1315, $A5)+SUMIFS(DataRegularSeason20242025!$AB$3:$AB$1315,DataRegularSeason20242025!$B$3:$B$1315, "&lt;=" &amp; CY$1, DataRegularSeason20242025!$E$3:$E$1315, $A5)</f>
        <v>35</v>
      </c>
      <c r="CZ5">
        <f>SUMIFS(DataRegularSeason20242025!$AA$3:$AA$1315,DataRegularSeason20242025!$B$3:$B$1315, "&lt;=" &amp; CZ$1, DataRegularSeason20242025!$D$3:$D$1315, $A5)+SUMIFS(DataRegularSeason20242025!$AB$3:$AB$1315,DataRegularSeason20242025!$B$3:$B$1315, "&lt;=" &amp; CZ$1, DataRegularSeason20242025!$E$3:$E$1315, $A5)</f>
        <v>35</v>
      </c>
      <c r="DA5">
        <f>SUMIFS(DataRegularSeason20242025!$AA$3:$AA$1315,DataRegularSeason20242025!$B$3:$B$1315, "&lt;=" &amp; DA$1, DataRegularSeason20242025!$D$3:$D$1315, $A5)+SUMIFS(DataRegularSeason20242025!$AB$3:$AB$1315,DataRegularSeason20242025!$B$3:$B$1315, "&lt;=" &amp; DA$1, DataRegularSeason20242025!$E$3:$E$1315, $A5)</f>
        <v>35</v>
      </c>
      <c r="DB5">
        <f>SUMIFS(DataRegularSeason20242025!$AA$3:$AA$1315,DataRegularSeason20242025!$B$3:$B$1315, "&lt;=" &amp; DB$1, DataRegularSeason20242025!$D$3:$D$1315, $A5)+SUMIFS(DataRegularSeason20242025!$AB$3:$AB$1315,DataRegularSeason20242025!$B$3:$B$1315, "&lt;=" &amp; DB$1, DataRegularSeason20242025!$E$3:$E$1315, $A5)</f>
        <v>35</v>
      </c>
      <c r="DC5">
        <f>SUMIFS(DataRegularSeason20242025!$AA$3:$AA$1315,DataRegularSeason20242025!$B$3:$B$1315, "&lt;=" &amp; DC$1, DataRegularSeason20242025!$D$3:$D$1315, $A5)+SUMIFS(DataRegularSeason20242025!$AB$3:$AB$1315,DataRegularSeason20242025!$B$3:$B$1315, "&lt;=" &amp; DC$1, DataRegularSeason20242025!$E$3:$E$1315, $A5)</f>
        <v>35</v>
      </c>
      <c r="DD5">
        <f>SUMIFS(DataRegularSeason20242025!$AA$3:$AA$1315,DataRegularSeason20242025!$B$3:$B$1315, "&lt;=" &amp; DD$1, DataRegularSeason20242025!$D$3:$D$1315, $A5)+SUMIFS(DataRegularSeason20242025!$AB$3:$AB$1315,DataRegularSeason20242025!$B$3:$B$1315, "&lt;=" &amp; DD$1, DataRegularSeason20242025!$E$3:$E$1315, $A5)</f>
        <v>35</v>
      </c>
      <c r="DE5">
        <f>SUMIFS(DataRegularSeason20242025!$AA$3:$AA$1315,DataRegularSeason20242025!$B$3:$B$1315, "&lt;=" &amp; DE$1, DataRegularSeason20242025!$D$3:$D$1315, $A5)+SUMIFS(DataRegularSeason20242025!$AB$3:$AB$1315,DataRegularSeason20242025!$B$3:$B$1315, "&lt;=" &amp; DE$1, DataRegularSeason20242025!$E$3:$E$1315, $A5)</f>
        <v>35</v>
      </c>
      <c r="DF5">
        <f>SUMIFS(DataRegularSeason20242025!$AA$3:$AA$1315,DataRegularSeason20242025!$B$3:$B$1315, "&lt;=" &amp; DF$1, DataRegularSeason20242025!$D$3:$D$1315, $A5)+SUMIFS(DataRegularSeason20242025!$AB$3:$AB$1315,DataRegularSeason20242025!$B$3:$B$1315, "&lt;=" &amp; DF$1, DataRegularSeason20242025!$E$3:$E$1315, $A5)</f>
        <v>35</v>
      </c>
      <c r="DG5">
        <f>SUMIFS(DataRegularSeason20242025!$AA$3:$AA$1315,DataRegularSeason20242025!$B$3:$B$1315, "&lt;=" &amp; DG$1, DataRegularSeason20242025!$D$3:$D$1315, $A5)+SUMIFS(DataRegularSeason20242025!$AB$3:$AB$1315,DataRegularSeason20242025!$B$3:$B$1315, "&lt;=" &amp; DG$1, DataRegularSeason20242025!$E$3:$E$1315, $A5)</f>
        <v>35</v>
      </c>
      <c r="DH5">
        <f>SUMIFS(DataRegularSeason20242025!$AA$3:$AA$1315,DataRegularSeason20242025!$B$3:$B$1315, "&lt;=" &amp; DH$1, DataRegularSeason20242025!$D$3:$D$1315, $A5)+SUMIFS(DataRegularSeason20242025!$AB$3:$AB$1315,DataRegularSeason20242025!$B$3:$B$1315, "&lt;=" &amp; DH$1, DataRegularSeason20242025!$E$3:$E$1315, $A5)</f>
        <v>35</v>
      </c>
      <c r="DI5">
        <f>SUMIFS(DataRegularSeason20242025!$AA$3:$AA$1315,DataRegularSeason20242025!$B$3:$B$1315, "&lt;=" &amp; DI$1, DataRegularSeason20242025!$D$3:$D$1315, $A5)+SUMIFS(DataRegularSeason20242025!$AB$3:$AB$1315,DataRegularSeason20242025!$B$3:$B$1315, "&lt;=" &amp; DI$1, DataRegularSeason20242025!$E$3:$E$1315, $A5)</f>
        <v>35</v>
      </c>
      <c r="DJ5">
        <f>SUMIFS(DataRegularSeason20242025!$AA$3:$AA$1315,DataRegularSeason20242025!$B$3:$B$1315, "&lt;=" &amp; DJ$1, DataRegularSeason20242025!$D$3:$D$1315, $A5)+SUMIFS(DataRegularSeason20242025!$AB$3:$AB$1315,DataRegularSeason20242025!$B$3:$B$1315, "&lt;=" &amp; DJ$1, DataRegularSeason20242025!$E$3:$E$1315, $A5)</f>
        <v>35</v>
      </c>
      <c r="DK5">
        <f>SUMIFS(DataRegularSeason20242025!$AA$3:$AA$1315,DataRegularSeason20242025!$B$3:$B$1315, "&lt;=" &amp; DK$1, DataRegularSeason20242025!$D$3:$D$1315, $A5)+SUMIFS(DataRegularSeason20242025!$AB$3:$AB$1315,DataRegularSeason20242025!$B$3:$B$1315, "&lt;=" &amp; DK$1, DataRegularSeason20242025!$E$3:$E$1315, $A5)</f>
        <v>35</v>
      </c>
      <c r="DL5">
        <f>SUMIFS(DataRegularSeason20242025!$AA$3:$AA$1315,DataRegularSeason20242025!$B$3:$B$1315, "&lt;=" &amp; DL$1, DataRegularSeason20242025!$D$3:$D$1315, $A5)+SUMIFS(DataRegularSeason20242025!$AB$3:$AB$1315,DataRegularSeason20242025!$B$3:$B$1315, "&lt;=" &amp; DL$1, DataRegularSeason20242025!$E$3:$E$1315, $A5)</f>
        <v>35</v>
      </c>
      <c r="DM5">
        <f>SUMIFS(DataRegularSeason20242025!$AA$3:$AA$1315,DataRegularSeason20242025!$B$3:$B$1315, "&lt;=" &amp; DM$1, DataRegularSeason20242025!$D$3:$D$1315, $A5)+SUMIFS(DataRegularSeason20242025!$AB$3:$AB$1315,DataRegularSeason20242025!$B$3:$B$1315, "&lt;=" &amp; DM$1, DataRegularSeason20242025!$E$3:$E$1315, $A5)</f>
        <v>35</v>
      </c>
      <c r="DN5">
        <f>SUMIFS(DataRegularSeason20242025!$AA$3:$AA$1315,DataRegularSeason20242025!$B$3:$B$1315, "&lt;=" &amp; DN$1, DataRegularSeason20242025!$D$3:$D$1315, $A5)+SUMIFS(DataRegularSeason20242025!$AB$3:$AB$1315,DataRegularSeason20242025!$B$3:$B$1315, "&lt;=" &amp; DN$1, DataRegularSeason20242025!$E$3:$E$1315, $A5)</f>
        <v>35</v>
      </c>
      <c r="DO5">
        <f>SUMIFS(DataRegularSeason20242025!$AA$3:$AA$1315,DataRegularSeason20242025!$B$3:$B$1315, "&lt;=" &amp; DO$1, DataRegularSeason20242025!$D$3:$D$1315, $A5)+SUMIFS(DataRegularSeason20242025!$AB$3:$AB$1315,DataRegularSeason20242025!$B$3:$B$1315, "&lt;=" &amp; DO$1, DataRegularSeason20242025!$E$3:$E$1315, $A5)</f>
        <v>35</v>
      </c>
      <c r="DP5">
        <f>SUMIFS(DataRegularSeason20242025!$AA$3:$AA$1315,DataRegularSeason20242025!$B$3:$B$1315, "&lt;=" &amp; DP$1, DataRegularSeason20242025!$D$3:$D$1315, $A5)+SUMIFS(DataRegularSeason20242025!$AB$3:$AB$1315,DataRegularSeason20242025!$B$3:$B$1315, "&lt;=" &amp; DP$1, DataRegularSeason20242025!$E$3:$E$1315, $A5)</f>
        <v>35</v>
      </c>
      <c r="DQ5">
        <f>SUMIFS(DataRegularSeason20242025!$AA$3:$AA$1315,DataRegularSeason20242025!$B$3:$B$1315, "&lt;=" &amp; DQ$1, DataRegularSeason20242025!$D$3:$D$1315, $A5)+SUMIFS(DataRegularSeason20242025!$AB$3:$AB$1315,DataRegularSeason20242025!$B$3:$B$1315, "&lt;=" &amp; DQ$1, DataRegularSeason20242025!$E$3:$E$1315, $A5)</f>
        <v>35</v>
      </c>
      <c r="DR5">
        <f>SUMIFS(DataRegularSeason20242025!$AA$3:$AA$1315,DataRegularSeason20242025!$B$3:$B$1315, "&lt;=" &amp; DR$1, DataRegularSeason20242025!$D$3:$D$1315, $A5)+SUMIFS(DataRegularSeason20242025!$AB$3:$AB$1315,DataRegularSeason20242025!$B$3:$B$1315, "&lt;=" &amp; DR$1, DataRegularSeason20242025!$E$3:$E$1315, $A5)</f>
        <v>35</v>
      </c>
      <c r="DS5">
        <f>SUMIFS(DataRegularSeason20242025!$AA$3:$AA$1315,DataRegularSeason20242025!$B$3:$B$1315, "&lt;=" &amp; DS$1, DataRegularSeason20242025!$D$3:$D$1315, $A5)+SUMIFS(DataRegularSeason20242025!$AB$3:$AB$1315,DataRegularSeason20242025!$B$3:$B$1315, "&lt;=" &amp; DS$1, DataRegularSeason20242025!$E$3:$E$1315, $A5)</f>
        <v>35</v>
      </c>
      <c r="DT5">
        <f>SUMIFS(DataRegularSeason20242025!$AA$3:$AA$1315,DataRegularSeason20242025!$B$3:$B$1315, "&lt;=" &amp; DT$1, DataRegularSeason20242025!$D$3:$D$1315, $A5)+SUMIFS(DataRegularSeason20242025!$AB$3:$AB$1315,DataRegularSeason20242025!$B$3:$B$1315, "&lt;=" &amp; DT$1, DataRegularSeason20242025!$E$3:$E$1315, $A5)</f>
        <v>35</v>
      </c>
      <c r="DU5">
        <f>SUMIFS(DataRegularSeason20242025!$AA$3:$AA$1315,DataRegularSeason20242025!$B$3:$B$1315, "&lt;=" &amp; DU$1, DataRegularSeason20242025!$D$3:$D$1315, $A5)+SUMIFS(DataRegularSeason20242025!$AB$3:$AB$1315,DataRegularSeason20242025!$B$3:$B$1315, "&lt;=" &amp; DU$1, DataRegularSeason20242025!$E$3:$E$1315, $A5)</f>
        <v>35</v>
      </c>
      <c r="DV5">
        <f>SUMIFS(DataRegularSeason20242025!$AA$3:$AA$1315,DataRegularSeason20242025!$B$3:$B$1315, "&lt;=" &amp; DV$1, DataRegularSeason20242025!$D$3:$D$1315, $A5)+SUMIFS(DataRegularSeason20242025!$AB$3:$AB$1315,DataRegularSeason20242025!$B$3:$B$1315, "&lt;=" &amp; DV$1, DataRegularSeason20242025!$E$3:$E$1315, $A5)</f>
        <v>35</v>
      </c>
      <c r="DW5">
        <f>SUMIFS(DataRegularSeason20242025!$AA$3:$AA$1315,DataRegularSeason20242025!$B$3:$B$1315, "&lt;=" &amp; DW$1, DataRegularSeason20242025!$D$3:$D$1315, $A5)+SUMIFS(DataRegularSeason20242025!$AB$3:$AB$1315,DataRegularSeason20242025!$B$3:$B$1315, "&lt;=" &amp; DW$1, DataRegularSeason20242025!$E$3:$E$1315, $A5)</f>
        <v>35</v>
      </c>
      <c r="DX5">
        <f>SUMIFS(DataRegularSeason20242025!$AA$3:$AA$1315,DataRegularSeason20242025!$B$3:$B$1315, "&lt;=" &amp; DX$1, DataRegularSeason20242025!$D$3:$D$1315, $A5)+SUMIFS(DataRegularSeason20242025!$AB$3:$AB$1315,DataRegularSeason20242025!$B$3:$B$1315, "&lt;=" &amp; DX$1, DataRegularSeason20242025!$E$3:$E$1315, $A5)</f>
        <v>35</v>
      </c>
      <c r="DY5">
        <f>SUMIFS(DataRegularSeason20242025!$AA$3:$AA$1315,DataRegularSeason20242025!$B$3:$B$1315, "&lt;=" &amp; DY$1, DataRegularSeason20242025!$D$3:$D$1315, $A5)+SUMIFS(DataRegularSeason20242025!$AB$3:$AB$1315,DataRegularSeason20242025!$B$3:$B$1315, "&lt;=" &amp; DY$1, DataRegularSeason20242025!$E$3:$E$1315, $A5)</f>
        <v>35</v>
      </c>
      <c r="DZ5">
        <f>SUMIFS(DataRegularSeason20242025!$AA$3:$AA$1315,DataRegularSeason20242025!$B$3:$B$1315, "&lt;=" &amp; DZ$1, DataRegularSeason20242025!$D$3:$D$1315, $A5)+SUMIFS(DataRegularSeason20242025!$AB$3:$AB$1315,DataRegularSeason20242025!$B$3:$B$1315, "&lt;=" &amp; DZ$1, DataRegularSeason20242025!$E$3:$E$1315, $A5)</f>
        <v>35</v>
      </c>
      <c r="EA5">
        <f>SUMIFS(DataRegularSeason20242025!$AA$3:$AA$1315,DataRegularSeason20242025!$B$3:$B$1315, "&lt;=" &amp; EA$1, DataRegularSeason20242025!$D$3:$D$1315, $A5)+SUMIFS(DataRegularSeason20242025!$AB$3:$AB$1315,DataRegularSeason20242025!$B$3:$B$1315, "&lt;=" &amp; EA$1, DataRegularSeason20242025!$E$3:$E$1315, $A5)</f>
        <v>35</v>
      </c>
      <c r="EB5">
        <f>SUMIFS(DataRegularSeason20242025!$AA$3:$AA$1315,DataRegularSeason20242025!$B$3:$B$1315, "&lt;=" &amp; EB$1, DataRegularSeason20242025!$D$3:$D$1315, $A5)+SUMIFS(DataRegularSeason20242025!$AB$3:$AB$1315,DataRegularSeason20242025!$B$3:$B$1315, "&lt;=" &amp; EB$1, DataRegularSeason20242025!$E$3:$E$1315, $A5)</f>
        <v>35</v>
      </c>
      <c r="EC5">
        <f>SUMIFS(DataRegularSeason20242025!$AA$3:$AA$1315,DataRegularSeason20242025!$B$3:$B$1315, "&lt;=" &amp; EC$1, DataRegularSeason20242025!$D$3:$D$1315, $A5)+SUMIFS(DataRegularSeason20242025!$AB$3:$AB$1315,DataRegularSeason20242025!$B$3:$B$1315, "&lt;=" &amp; EC$1, DataRegularSeason20242025!$E$3:$E$1315, $A5)</f>
        <v>35</v>
      </c>
      <c r="ED5">
        <f>SUMIFS(DataRegularSeason20242025!$AA$3:$AA$1315,DataRegularSeason20242025!$B$3:$B$1315, "&lt;=" &amp; ED$1, DataRegularSeason20242025!$D$3:$D$1315, $A5)+SUMIFS(DataRegularSeason20242025!$AB$3:$AB$1315,DataRegularSeason20242025!$B$3:$B$1315, "&lt;=" &amp; ED$1, DataRegularSeason20242025!$E$3:$E$1315, $A5)</f>
        <v>35</v>
      </c>
      <c r="EE5">
        <f>SUMIFS(DataRegularSeason20242025!$AA$3:$AA$1315,DataRegularSeason20242025!$B$3:$B$1315, "&lt;=" &amp; EE$1, DataRegularSeason20242025!$D$3:$D$1315, $A5)+SUMIFS(DataRegularSeason20242025!$AB$3:$AB$1315,DataRegularSeason20242025!$B$3:$B$1315, "&lt;=" &amp; EE$1, DataRegularSeason20242025!$E$3:$E$1315, $A5)</f>
        <v>35</v>
      </c>
      <c r="EF5">
        <f>SUMIFS(DataRegularSeason20242025!$AA$3:$AA$1315,DataRegularSeason20242025!$B$3:$B$1315, "&lt;=" &amp; EF$1, DataRegularSeason20242025!$D$3:$D$1315, $A5)+SUMIFS(DataRegularSeason20242025!$AB$3:$AB$1315,DataRegularSeason20242025!$B$3:$B$1315, "&lt;=" &amp; EF$1, DataRegularSeason20242025!$E$3:$E$1315, $A5)</f>
        <v>35</v>
      </c>
      <c r="EG5">
        <f>SUMIFS(DataRegularSeason20242025!$AA$3:$AA$1315,DataRegularSeason20242025!$B$3:$B$1315, "&lt;=" &amp; EG$1, DataRegularSeason20242025!$D$3:$D$1315, $A5)+SUMIFS(DataRegularSeason20242025!$AB$3:$AB$1315,DataRegularSeason20242025!$B$3:$B$1315, "&lt;=" &amp; EG$1, DataRegularSeason20242025!$E$3:$E$1315, $A5)</f>
        <v>35</v>
      </c>
      <c r="EH5">
        <f>SUMIFS(DataRegularSeason20242025!$AA$3:$AA$1315,DataRegularSeason20242025!$B$3:$B$1315, "&lt;=" &amp; EH$1, DataRegularSeason20242025!$D$3:$D$1315, $A5)+SUMIFS(DataRegularSeason20242025!$AB$3:$AB$1315,DataRegularSeason20242025!$B$3:$B$1315, "&lt;=" &amp; EH$1, DataRegularSeason20242025!$E$3:$E$1315, $A5)</f>
        <v>35</v>
      </c>
      <c r="EI5">
        <f>SUMIFS(DataRegularSeason20242025!$AA$3:$AA$1315,DataRegularSeason20242025!$B$3:$B$1315, "&lt;=" &amp; EI$1, DataRegularSeason20242025!$D$3:$D$1315, $A5)+SUMIFS(DataRegularSeason20242025!$AB$3:$AB$1315,DataRegularSeason20242025!$B$3:$B$1315, "&lt;=" &amp; EI$1, DataRegularSeason20242025!$E$3:$E$1315, $A5)</f>
        <v>35</v>
      </c>
      <c r="EJ5">
        <f>SUMIFS(DataRegularSeason20242025!$AA$3:$AA$1315,DataRegularSeason20242025!$B$3:$B$1315, "&lt;=" &amp; EJ$1, DataRegularSeason20242025!$D$3:$D$1315, $A5)+SUMIFS(DataRegularSeason20242025!$AB$3:$AB$1315,DataRegularSeason20242025!$B$3:$B$1315, "&lt;=" &amp; EJ$1, DataRegularSeason20242025!$E$3:$E$1315, $A5)</f>
        <v>35</v>
      </c>
      <c r="EK5">
        <f>SUMIFS(DataRegularSeason20242025!$AA$3:$AA$1315,DataRegularSeason20242025!$B$3:$B$1315, "&lt;=" &amp; EK$1, DataRegularSeason20242025!$D$3:$D$1315, $A5)+SUMIFS(DataRegularSeason20242025!$AB$3:$AB$1315,DataRegularSeason20242025!$B$3:$B$1315, "&lt;=" &amp; EK$1, DataRegularSeason20242025!$E$3:$E$1315, $A5)</f>
        <v>35</v>
      </c>
      <c r="EL5">
        <f>SUMIFS(DataRegularSeason20242025!$AA$3:$AA$1315,DataRegularSeason20242025!$B$3:$B$1315, "&lt;=" &amp; EL$1, DataRegularSeason20242025!$D$3:$D$1315, $A5)+SUMIFS(DataRegularSeason20242025!$AB$3:$AB$1315,DataRegularSeason20242025!$B$3:$B$1315, "&lt;=" &amp; EL$1, DataRegularSeason20242025!$E$3:$E$1315, $A5)</f>
        <v>35</v>
      </c>
      <c r="EM5">
        <f>SUMIFS(DataRegularSeason20242025!$AA$3:$AA$1315,DataRegularSeason20242025!$B$3:$B$1315, "&lt;=" &amp; EM$1, DataRegularSeason20242025!$D$3:$D$1315, $A5)+SUMIFS(DataRegularSeason20242025!$AB$3:$AB$1315,DataRegularSeason20242025!$B$3:$B$1315, "&lt;=" &amp; EM$1, DataRegularSeason20242025!$E$3:$E$1315, $A5)</f>
        <v>35</v>
      </c>
      <c r="EN5">
        <f>SUMIFS(DataRegularSeason20242025!$AA$3:$AA$1315,DataRegularSeason20242025!$B$3:$B$1315, "&lt;=" &amp; EN$1, DataRegularSeason20242025!$D$3:$D$1315, $A5)+SUMIFS(DataRegularSeason20242025!$AB$3:$AB$1315,DataRegularSeason20242025!$B$3:$B$1315, "&lt;=" &amp; EN$1, DataRegularSeason20242025!$E$3:$E$1315, $A5)</f>
        <v>35</v>
      </c>
      <c r="EO5">
        <f>SUMIFS(DataRegularSeason20242025!$AA$3:$AA$1315,DataRegularSeason20242025!$B$3:$B$1315, "&lt;=" &amp; EO$1, DataRegularSeason20242025!$D$3:$D$1315, $A5)+SUMIFS(DataRegularSeason20242025!$AB$3:$AB$1315,DataRegularSeason20242025!$B$3:$B$1315, "&lt;=" &amp; EO$1, DataRegularSeason20242025!$E$3:$E$1315, $A5)</f>
        <v>35</v>
      </c>
      <c r="EP5">
        <f>SUMIFS(DataRegularSeason20242025!$AA$3:$AA$1315,DataRegularSeason20242025!$B$3:$B$1315, "&lt;=" &amp; EP$1, DataRegularSeason20242025!$D$3:$D$1315, $A5)+SUMIFS(DataRegularSeason20242025!$AB$3:$AB$1315,DataRegularSeason20242025!$B$3:$B$1315, "&lt;=" &amp; EP$1, DataRegularSeason20242025!$E$3:$E$1315, $A5)</f>
        <v>35</v>
      </c>
      <c r="EQ5">
        <f>SUMIFS(DataRegularSeason20242025!$AA$3:$AA$1315,DataRegularSeason20242025!$B$3:$B$1315, "&lt;=" &amp; EQ$1, DataRegularSeason20242025!$D$3:$D$1315, $A5)+SUMIFS(DataRegularSeason20242025!$AB$3:$AB$1315,DataRegularSeason20242025!$B$3:$B$1315, "&lt;=" &amp; EQ$1, DataRegularSeason20242025!$E$3:$E$1315, $A5)</f>
        <v>35</v>
      </c>
      <c r="ER5">
        <f>SUMIFS(DataRegularSeason20242025!$AA$3:$AA$1315,DataRegularSeason20242025!$B$3:$B$1315, "&lt;=" &amp; ER$1, DataRegularSeason20242025!$D$3:$D$1315, $A5)+SUMIFS(DataRegularSeason20242025!$AB$3:$AB$1315,DataRegularSeason20242025!$B$3:$B$1315, "&lt;=" &amp; ER$1, DataRegularSeason20242025!$E$3:$E$1315, $A5)</f>
        <v>35</v>
      </c>
      <c r="ES5">
        <f>SUMIFS(DataRegularSeason20242025!$AA$3:$AA$1315,DataRegularSeason20242025!$B$3:$B$1315, "&lt;=" &amp; ES$1, DataRegularSeason20242025!$D$3:$D$1315, $A5)+SUMIFS(DataRegularSeason20242025!$AB$3:$AB$1315,DataRegularSeason20242025!$B$3:$B$1315, "&lt;=" &amp; ES$1, DataRegularSeason20242025!$E$3:$E$1315, $A5)</f>
        <v>35</v>
      </c>
      <c r="ET5">
        <f>SUMIFS(DataRegularSeason20242025!$AA$3:$AA$1315,DataRegularSeason20242025!$B$3:$B$1315, "&lt;=" &amp; ET$1, DataRegularSeason20242025!$D$3:$D$1315, $A5)+SUMIFS(DataRegularSeason20242025!$AB$3:$AB$1315,DataRegularSeason20242025!$B$3:$B$1315, "&lt;=" &amp; ET$1, DataRegularSeason20242025!$E$3:$E$1315, $A5)</f>
        <v>35</v>
      </c>
      <c r="EU5">
        <f>SUMIFS(DataRegularSeason20242025!$AA$3:$AA$1315,DataRegularSeason20242025!$B$3:$B$1315, "&lt;=" &amp; EU$1, DataRegularSeason20242025!$D$3:$D$1315, $A5)+SUMIFS(DataRegularSeason20242025!$AB$3:$AB$1315,DataRegularSeason20242025!$B$3:$B$1315, "&lt;=" &amp; EU$1, DataRegularSeason20242025!$E$3:$E$1315, $A5)</f>
        <v>35</v>
      </c>
      <c r="EV5">
        <f>SUMIFS(DataRegularSeason20242025!$AA$3:$AA$1315,DataRegularSeason20242025!$B$3:$B$1315, "&lt;=" &amp; EV$1, DataRegularSeason20242025!$D$3:$D$1315, $A5)+SUMIFS(DataRegularSeason20242025!$AB$3:$AB$1315,DataRegularSeason20242025!$B$3:$B$1315, "&lt;=" &amp; EV$1, DataRegularSeason20242025!$E$3:$E$1315, $A5)</f>
        <v>35</v>
      </c>
      <c r="EW5">
        <f>SUMIFS(DataRegularSeason20242025!$AA$3:$AA$1315,DataRegularSeason20242025!$B$3:$B$1315, "&lt;=" &amp; EW$1, DataRegularSeason20242025!$D$3:$D$1315, $A5)+SUMIFS(DataRegularSeason20242025!$AB$3:$AB$1315,DataRegularSeason20242025!$B$3:$B$1315, "&lt;=" &amp; EW$1, DataRegularSeason20242025!$E$3:$E$1315, $A5)</f>
        <v>35</v>
      </c>
      <c r="EX5">
        <f>SUMIFS(DataRegularSeason20242025!$AA$3:$AA$1315,DataRegularSeason20242025!$B$3:$B$1315, "&lt;=" &amp; EX$1, DataRegularSeason20242025!$D$3:$D$1315, $A5)+SUMIFS(DataRegularSeason20242025!$AB$3:$AB$1315,DataRegularSeason20242025!$B$3:$B$1315, "&lt;=" &amp; EX$1, DataRegularSeason20242025!$E$3:$E$1315, $A5)</f>
        <v>35</v>
      </c>
      <c r="EY5">
        <f>SUMIFS(DataRegularSeason20242025!$AA$3:$AA$1315,DataRegularSeason20242025!$B$3:$B$1315, "&lt;=" &amp; EY$1, DataRegularSeason20242025!$D$3:$D$1315, $A5)+SUMIFS(DataRegularSeason20242025!$AB$3:$AB$1315,DataRegularSeason20242025!$B$3:$B$1315, "&lt;=" &amp; EY$1, DataRegularSeason20242025!$E$3:$E$1315, $A5)</f>
        <v>35</v>
      </c>
      <c r="EZ5">
        <f>SUMIFS(DataRegularSeason20242025!$AA$3:$AA$1315,DataRegularSeason20242025!$B$3:$B$1315, "&lt;=" &amp; EZ$1, DataRegularSeason20242025!$D$3:$D$1315, $A5)+SUMIFS(DataRegularSeason20242025!$AB$3:$AB$1315,DataRegularSeason20242025!$B$3:$B$1315, "&lt;=" &amp; EZ$1, DataRegularSeason20242025!$E$3:$E$1315, $A5)</f>
        <v>35</v>
      </c>
      <c r="FA5">
        <f>SUMIFS(DataRegularSeason20242025!$AA$3:$AA$1315,DataRegularSeason20242025!$B$3:$B$1315, "&lt;=" &amp; FA$1, DataRegularSeason20242025!$D$3:$D$1315, $A5)+SUMIFS(DataRegularSeason20242025!$AB$3:$AB$1315,DataRegularSeason20242025!$B$3:$B$1315, "&lt;=" &amp; FA$1, DataRegularSeason20242025!$E$3:$E$1315, $A5)</f>
        <v>35</v>
      </c>
      <c r="FB5">
        <f>SUMIFS(DataRegularSeason20242025!$AA$3:$AA$1315,DataRegularSeason20242025!$B$3:$B$1315, "&lt;=" &amp; FB$1, DataRegularSeason20242025!$D$3:$D$1315, $A5)+SUMIFS(DataRegularSeason20242025!$AB$3:$AB$1315,DataRegularSeason20242025!$B$3:$B$1315, "&lt;=" &amp; FB$1, DataRegularSeason20242025!$E$3:$E$1315, $A5)</f>
        <v>35</v>
      </c>
      <c r="FC5">
        <f>SUMIFS(DataRegularSeason20242025!$AA$3:$AA$1315,DataRegularSeason20242025!$B$3:$B$1315, "&lt;=" &amp; FC$1, DataRegularSeason20242025!$D$3:$D$1315, $A5)+SUMIFS(DataRegularSeason20242025!$AB$3:$AB$1315,DataRegularSeason20242025!$B$3:$B$1315, "&lt;=" &amp; FC$1, DataRegularSeason20242025!$E$3:$E$1315, $A5)</f>
        <v>35</v>
      </c>
      <c r="FD5">
        <f>SUMIFS(DataRegularSeason20242025!$AA$3:$AA$1315,DataRegularSeason20242025!$B$3:$B$1315, "&lt;=" &amp; FD$1, DataRegularSeason20242025!$D$3:$D$1315, $A5)+SUMIFS(DataRegularSeason20242025!$AB$3:$AB$1315,DataRegularSeason20242025!$B$3:$B$1315, "&lt;=" &amp; FD$1, DataRegularSeason20242025!$E$3:$E$1315, $A5)</f>
        <v>35</v>
      </c>
      <c r="FE5">
        <f>SUMIFS(DataRegularSeason20242025!$AA$3:$AA$1315,DataRegularSeason20242025!$B$3:$B$1315, "&lt;=" &amp; FE$1, DataRegularSeason20242025!$D$3:$D$1315, $A5)+SUMIFS(DataRegularSeason20242025!$AB$3:$AB$1315,DataRegularSeason20242025!$B$3:$B$1315, "&lt;=" &amp; FE$1, DataRegularSeason20242025!$E$3:$E$1315, $A5)</f>
        <v>35</v>
      </c>
      <c r="FF5">
        <f>SUMIFS(DataRegularSeason20242025!$AA$3:$AA$1315,DataRegularSeason20242025!$B$3:$B$1315, "&lt;=" &amp; FF$1, DataRegularSeason20242025!$D$3:$D$1315, $A5)+SUMIFS(DataRegularSeason20242025!$AB$3:$AB$1315,DataRegularSeason20242025!$B$3:$B$1315, "&lt;=" &amp; FF$1, DataRegularSeason20242025!$E$3:$E$1315, $A5)</f>
        <v>35</v>
      </c>
      <c r="FG5">
        <f>SUMIFS(DataRegularSeason20242025!$AA$3:$AA$1315,DataRegularSeason20242025!$B$3:$B$1315, "&lt;=" &amp; FG$1, DataRegularSeason20242025!$D$3:$D$1315, $A5)+SUMIFS(DataRegularSeason20242025!$AB$3:$AB$1315,DataRegularSeason20242025!$B$3:$B$1315, "&lt;=" &amp; FG$1, DataRegularSeason20242025!$E$3:$E$1315, $A5)</f>
        <v>35</v>
      </c>
      <c r="FH5">
        <f>SUMIFS(DataRegularSeason20242025!$AA$3:$AA$1315,DataRegularSeason20242025!$B$3:$B$1315, "&lt;=" &amp; FH$1, DataRegularSeason20242025!$D$3:$D$1315, $A5)+SUMIFS(DataRegularSeason20242025!$AB$3:$AB$1315,DataRegularSeason20242025!$B$3:$B$1315, "&lt;=" &amp; FH$1, DataRegularSeason20242025!$E$3:$E$1315, $A5)</f>
        <v>35</v>
      </c>
      <c r="FI5">
        <f>SUMIFS(DataRegularSeason20242025!$AA$3:$AA$1315,DataRegularSeason20242025!$B$3:$B$1315, "&lt;=" &amp; FI$1, DataRegularSeason20242025!$D$3:$D$1315, $A5)+SUMIFS(DataRegularSeason20242025!$AB$3:$AB$1315,DataRegularSeason20242025!$B$3:$B$1315, "&lt;=" &amp; FI$1, DataRegularSeason20242025!$E$3:$E$1315, $A5)</f>
        <v>35</v>
      </c>
      <c r="FJ5">
        <f>SUMIFS(DataRegularSeason20242025!$AA$3:$AA$1315,DataRegularSeason20242025!$B$3:$B$1315, "&lt;=" &amp; FJ$1, DataRegularSeason20242025!$D$3:$D$1315, $A5)+SUMIFS(DataRegularSeason20242025!$AB$3:$AB$1315,DataRegularSeason20242025!$B$3:$B$1315, "&lt;=" &amp; FJ$1, DataRegularSeason20242025!$E$3:$E$1315, $A5)</f>
        <v>35</v>
      </c>
      <c r="FK5">
        <f>SUMIFS(DataRegularSeason20242025!$AA$3:$AA$1315,DataRegularSeason20242025!$B$3:$B$1315, "&lt;=" &amp; FK$1, DataRegularSeason20242025!$D$3:$D$1315, $A5)+SUMIFS(DataRegularSeason20242025!$AB$3:$AB$1315,DataRegularSeason20242025!$B$3:$B$1315, "&lt;=" &amp; FK$1, DataRegularSeason20242025!$E$3:$E$1315, $A5)</f>
        <v>35</v>
      </c>
      <c r="FL5">
        <f>SUMIFS(DataRegularSeason20242025!$AA$3:$AA$1315,DataRegularSeason20242025!$B$3:$B$1315, "&lt;=" &amp; FL$1, DataRegularSeason20242025!$D$3:$D$1315, $A5)+SUMIFS(DataRegularSeason20242025!$AB$3:$AB$1315,DataRegularSeason20242025!$B$3:$B$1315, "&lt;=" &amp; FL$1, DataRegularSeason20242025!$E$3:$E$1315, $A5)</f>
        <v>35</v>
      </c>
      <c r="FM5">
        <f>SUMIFS(DataRegularSeason20242025!$AA$3:$AA$1315,DataRegularSeason20242025!$B$3:$B$1315, "&lt;=" &amp; FM$1, DataRegularSeason20242025!$D$3:$D$1315, $A5)+SUMIFS(DataRegularSeason20242025!$AB$3:$AB$1315,DataRegularSeason20242025!$B$3:$B$1315, "&lt;=" &amp; FM$1, DataRegularSeason20242025!$E$3:$E$1315, $A5)</f>
        <v>35</v>
      </c>
      <c r="FN5">
        <f>SUMIFS(DataRegularSeason20242025!$AA$3:$AA$1315,DataRegularSeason20242025!$B$3:$B$1315, "&lt;=" &amp; FN$1, DataRegularSeason20242025!$D$3:$D$1315, $A5)+SUMIFS(DataRegularSeason20242025!$AB$3:$AB$1315,DataRegularSeason20242025!$B$3:$B$1315, "&lt;=" &amp; FN$1, DataRegularSeason20242025!$E$3:$E$1315, $A5)</f>
        <v>35</v>
      </c>
      <c r="FO5">
        <f>SUMIFS(DataRegularSeason20242025!$AA$3:$AA$1315,DataRegularSeason20242025!$B$3:$B$1315, "&lt;=" &amp; FO$1, DataRegularSeason20242025!$D$3:$D$1315, $A5)+SUMIFS(DataRegularSeason20242025!$AB$3:$AB$1315,DataRegularSeason20242025!$B$3:$B$1315, "&lt;=" &amp; FO$1, DataRegularSeason20242025!$E$3:$E$1315, $A5)</f>
        <v>35</v>
      </c>
      <c r="FP5">
        <f>SUMIFS(DataRegularSeason20242025!$AA$3:$AA$1315,DataRegularSeason20242025!$B$3:$B$1315, "&lt;=" &amp; FP$1, DataRegularSeason20242025!$D$3:$D$1315, $A5)+SUMIFS(DataRegularSeason20242025!$AB$3:$AB$1315,DataRegularSeason20242025!$B$3:$B$1315, "&lt;=" &amp; FP$1, DataRegularSeason20242025!$E$3:$E$1315, $A5)</f>
        <v>35</v>
      </c>
      <c r="FQ5">
        <f>SUMIFS(DataRegularSeason20242025!$AA$3:$AA$1315,DataRegularSeason20242025!$B$3:$B$1315, "&lt;=" &amp; FQ$1, DataRegularSeason20242025!$D$3:$D$1315, $A5)+SUMIFS(DataRegularSeason20242025!$AB$3:$AB$1315,DataRegularSeason20242025!$B$3:$B$1315, "&lt;=" &amp; FQ$1, DataRegularSeason20242025!$E$3:$E$1315, $A5)</f>
        <v>35</v>
      </c>
      <c r="FR5">
        <f>SUMIFS(DataRegularSeason20242025!$AA$3:$AA$1315,DataRegularSeason20242025!$B$3:$B$1315, "&lt;=" &amp; FR$1, DataRegularSeason20242025!$D$3:$D$1315, $A5)+SUMIFS(DataRegularSeason20242025!$AB$3:$AB$1315,DataRegularSeason20242025!$B$3:$B$1315, "&lt;=" &amp; FR$1, DataRegularSeason20242025!$E$3:$E$1315, $A5)</f>
        <v>35</v>
      </c>
      <c r="FS5">
        <f>SUMIFS(DataRegularSeason20242025!$AA$3:$AA$1315,DataRegularSeason20242025!$B$3:$B$1315, "&lt;=" &amp; FS$1, DataRegularSeason20242025!$D$3:$D$1315, $A5)+SUMIFS(DataRegularSeason20242025!$AB$3:$AB$1315,DataRegularSeason20242025!$B$3:$B$1315, "&lt;=" &amp; FS$1, DataRegularSeason20242025!$E$3:$E$1315, $A5)</f>
        <v>35</v>
      </c>
      <c r="FT5">
        <f>SUMIFS(DataRegularSeason20242025!$AA$3:$AA$1315,DataRegularSeason20242025!$B$3:$B$1315, "&lt;=" &amp; FT$1, DataRegularSeason20242025!$D$3:$D$1315, $A5)+SUMIFS(DataRegularSeason20242025!$AB$3:$AB$1315,DataRegularSeason20242025!$B$3:$B$1315, "&lt;=" &amp; FT$1, DataRegularSeason20242025!$E$3:$E$1315, $A5)</f>
        <v>35</v>
      </c>
      <c r="FU5">
        <f>SUMIFS(DataRegularSeason20242025!$AA$3:$AA$1315,DataRegularSeason20242025!$B$3:$B$1315, "&lt;=" &amp; FU$1, DataRegularSeason20242025!$D$3:$D$1315, $A5)+SUMIFS(DataRegularSeason20242025!$AB$3:$AB$1315,DataRegularSeason20242025!$B$3:$B$1315, "&lt;=" &amp; FU$1, DataRegularSeason20242025!$E$3:$E$1315, $A5)</f>
        <v>35</v>
      </c>
      <c r="FV5">
        <f>SUMIFS(DataRegularSeason20242025!$AA$3:$AA$1315,DataRegularSeason20242025!$B$3:$B$1315, "&lt;=" &amp; FV$1, DataRegularSeason20242025!$D$3:$D$1315, $A5)+SUMIFS(DataRegularSeason20242025!$AB$3:$AB$1315,DataRegularSeason20242025!$B$3:$B$1315, "&lt;=" &amp; FV$1, DataRegularSeason20242025!$E$3:$E$1315, $A5)</f>
        <v>35</v>
      </c>
      <c r="FW5">
        <f>SUMIFS(DataRegularSeason20242025!$AA$3:$AA$1315,DataRegularSeason20242025!$B$3:$B$1315, "&lt;=" &amp; FW$1, DataRegularSeason20242025!$D$3:$D$1315, $A5)+SUMIFS(DataRegularSeason20242025!$AB$3:$AB$1315,DataRegularSeason20242025!$B$3:$B$1315, "&lt;=" &amp; FW$1, DataRegularSeason20242025!$E$3:$E$1315, $A5)</f>
        <v>35</v>
      </c>
      <c r="FX5">
        <f>SUMIFS(DataRegularSeason20242025!$AA$3:$AA$1315,DataRegularSeason20242025!$B$3:$B$1315, "&lt;=" &amp; FX$1, DataRegularSeason20242025!$D$3:$D$1315, $A5)+SUMIFS(DataRegularSeason20242025!$AB$3:$AB$1315,DataRegularSeason20242025!$B$3:$B$1315, "&lt;=" &amp; FX$1, DataRegularSeason20242025!$E$3:$E$1315, $A5)</f>
        <v>35</v>
      </c>
      <c r="FY5">
        <f>SUMIFS(DataRegularSeason20242025!$AA$3:$AA$1315,DataRegularSeason20242025!$B$3:$B$1315, "&lt;=" &amp; FY$1, DataRegularSeason20242025!$D$3:$D$1315, $A5)+SUMIFS(DataRegularSeason20242025!$AB$3:$AB$1315,DataRegularSeason20242025!$B$3:$B$1315, "&lt;=" &amp; FY$1, DataRegularSeason20242025!$E$3:$E$1315, $A5)</f>
        <v>35</v>
      </c>
      <c r="FZ5">
        <f>SUMIFS(DataRegularSeason20242025!$AA$3:$AA$1315,DataRegularSeason20242025!$B$3:$B$1315, "&lt;=" &amp; FZ$1, DataRegularSeason20242025!$D$3:$D$1315, $A5)+SUMIFS(DataRegularSeason20242025!$AB$3:$AB$1315,DataRegularSeason20242025!$B$3:$B$1315, "&lt;=" &amp; FZ$1, DataRegularSeason20242025!$E$3:$E$1315, $A5)</f>
        <v>35</v>
      </c>
      <c r="GA5">
        <f>SUMIFS(DataRegularSeason20242025!$AA$3:$AA$1315,DataRegularSeason20242025!$B$3:$B$1315, "&lt;=" &amp; GA$1, DataRegularSeason20242025!$D$3:$D$1315, $A5)+SUMIFS(DataRegularSeason20242025!$AB$3:$AB$1315,DataRegularSeason20242025!$B$3:$B$1315, "&lt;=" &amp; GA$1, DataRegularSeason20242025!$E$3:$E$1315, $A5)</f>
        <v>35</v>
      </c>
      <c r="GB5">
        <f>SUMIFS(DataRegularSeason20242025!$AA$3:$AA$1315,DataRegularSeason20242025!$B$3:$B$1315, "&lt;=" &amp; GB$1, DataRegularSeason20242025!$D$3:$D$1315, $A5)+SUMIFS(DataRegularSeason20242025!$AB$3:$AB$1315,DataRegularSeason20242025!$B$3:$B$1315, "&lt;=" &amp; GB$1, DataRegularSeason20242025!$E$3:$E$1315, $A5)</f>
        <v>35</v>
      </c>
      <c r="GC5">
        <f>SUMIFS(DataRegularSeason20242025!$AA$3:$AA$1315,DataRegularSeason20242025!$B$3:$B$1315, "&lt;=" &amp; GC$1, DataRegularSeason20242025!$D$3:$D$1315, $A5)+SUMIFS(DataRegularSeason20242025!$AB$3:$AB$1315,DataRegularSeason20242025!$B$3:$B$1315, "&lt;=" &amp; GC$1, DataRegularSeason20242025!$E$3:$E$1315, $A5)</f>
        <v>35</v>
      </c>
      <c r="GD5">
        <f>SUMIFS(DataRegularSeason20242025!$AA$3:$AA$1315,DataRegularSeason20242025!$B$3:$B$1315, "&lt;=" &amp; GD$1, DataRegularSeason20242025!$D$3:$D$1315, $A5)+SUMIFS(DataRegularSeason20242025!$AB$3:$AB$1315,DataRegularSeason20242025!$B$3:$B$1315, "&lt;=" &amp; GD$1, DataRegularSeason20242025!$E$3:$E$1315, $A5)</f>
        <v>35</v>
      </c>
      <c r="GE5">
        <f>SUMIFS(DataRegularSeason20242025!$AA$3:$AA$1315,DataRegularSeason20242025!$B$3:$B$1315, "&lt;=" &amp; GE$1, DataRegularSeason20242025!$D$3:$D$1315, $A5)+SUMIFS(DataRegularSeason20242025!$AB$3:$AB$1315,DataRegularSeason20242025!$B$3:$B$1315, "&lt;=" &amp; GE$1, DataRegularSeason20242025!$E$3:$E$1315, $A5)</f>
        <v>35</v>
      </c>
      <c r="GF5">
        <f>SUMIFS(DataRegularSeason20242025!$AA$3:$AA$1315,DataRegularSeason20242025!$B$3:$B$1315, "&lt;=" &amp; GF$1, DataRegularSeason20242025!$D$3:$D$1315, $A5)+SUMIFS(DataRegularSeason20242025!$AB$3:$AB$1315,DataRegularSeason20242025!$B$3:$B$1315, "&lt;=" &amp; GF$1, DataRegularSeason20242025!$E$3:$E$1315, $A5)</f>
        <v>35</v>
      </c>
      <c r="GG5">
        <f>SUMIFS(DataRegularSeason20242025!$AA$3:$AA$1315,DataRegularSeason20242025!$B$3:$B$1315, "&lt;=" &amp; GG$1, DataRegularSeason20242025!$D$3:$D$1315, $A5)+SUMIFS(DataRegularSeason20242025!$AB$3:$AB$1315,DataRegularSeason20242025!$B$3:$B$1315, "&lt;=" &amp; GG$1, DataRegularSeason20242025!$E$3:$E$1315, $A5)</f>
        <v>35</v>
      </c>
      <c r="GH5">
        <f>SUMIFS(DataRegularSeason20242025!$AA$3:$AA$1315,DataRegularSeason20242025!$B$3:$B$1315, "&lt;=" &amp; GH$1, DataRegularSeason20242025!$D$3:$D$1315, $A5)+SUMIFS(DataRegularSeason20242025!$AB$3:$AB$1315,DataRegularSeason20242025!$B$3:$B$1315, "&lt;=" &amp; GH$1, DataRegularSeason20242025!$E$3:$E$1315, $A5)</f>
        <v>35</v>
      </c>
      <c r="GI5">
        <f>SUMIFS(DataRegularSeason20242025!$AA$3:$AA$1315,DataRegularSeason20242025!$B$3:$B$1315, "&lt;=" &amp; GI$1, DataRegularSeason20242025!$D$3:$D$1315, $A5)+SUMIFS(DataRegularSeason20242025!$AB$3:$AB$1315,DataRegularSeason20242025!$B$3:$B$1315, "&lt;=" &amp; GI$1, DataRegularSeason20242025!$E$3:$E$1315, $A5)</f>
        <v>35</v>
      </c>
      <c r="GJ5">
        <f>SUMIFS(DataRegularSeason20242025!$AA$3:$AA$1315,DataRegularSeason20242025!$B$3:$B$1315, "&lt;=" &amp; GJ$1, DataRegularSeason20242025!$D$3:$D$1315, $A5)+SUMIFS(DataRegularSeason20242025!$AB$3:$AB$1315,DataRegularSeason20242025!$B$3:$B$1315, "&lt;=" &amp; GJ$1, DataRegularSeason20242025!$E$3:$E$1315, $A5)</f>
        <v>35</v>
      </c>
      <c r="GK5">
        <f>SUMIFS(DataRegularSeason20242025!$AA$3:$AA$1315,DataRegularSeason20242025!$B$3:$B$1315, "&lt;=" &amp; GK$1, DataRegularSeason20242025!$D$3:$D$1315, $A5)+SUMIFS(DataRegularSeason20242025!$AB$3:$AB$1315,DataRegularSeason20242025!$B$3:$B$1315, "&lt;=" &amp; GK$1, DataRegularSeason20242025!$E$3:$E$1315, $A5)</f>
        <v>35</v>
      </c>
      <c r="GL5">
        <f>SUMIFS(DataRegularSeason20242025!$AA$3:$AA$1315,DataRegularSeason20242025!$B$3:$B$1315, "&lt;=" &amp; GL$1, DataRegularSeason20242025!$D$3:$D$1315, $A5)+SUMIFS(DataRegularSeason20242025!$AB$3:$AB$1315,DataRegularSeason20242025!$B$3:$B$1315, "&lt;=" &amp; GL$1, DataRegularSeason20242025!$E$3:$E$1315, $A5)</f>
        <v>35</v>
      </c>
      <c r="GM5">
        <f>SUMIFS(DataRegularSeason20242025!$AA$3:$AA$1315,DataRegularSeason20242025!$B$3:$B$1315, "&lt;=" &amp; GM$1, DataRegularSeason20242025!$D$3:$D$1315, $A5)+SUMIFS(DataRegularSeason20242025!$AB$3:$AB$1315,DataRegularSeason20242025!$B$3:$B$1315, "&lt;=" &amp; GM$1, DataRegularSeason20242025!$E$3:$E$1315, $A5)</f>
        <v>35</v>
      </c>
      <c r="GN5">
        <f>SUMIFS(DataRegularSeason20242025!$AA$3:$AA$1315,DataRegularSeason20242025!$B$3:$B$1315, "&lt;=" &amp; GN$1, DataRegularSeason20242025!$D$3:$D$1315, $A5)+SUMIFS(DataRegularSeason20242025!$AB$3:$AB$1315,DataRegularSeason20242025!$B$3:$B$1315, "&lt;=" &amp; GN$1, DataRegularSeason20242025!$E$3:$E$1315, $A5)</f>
        <v>35</v>
      </c>
      <c r="GO5">
        <f>SUMIFS(DataRegularSeason20242025!$AA$3:$AA$1315,DataRegularSeason20242025!$B$3:$B$1315, "&lt;=" &amp; GO$1, DataRegularSeason20242025!$D$3:$D$1315, $A5)+SUMIFS(DataRegularSeason20242025!$AB$3:$AB$1315,DataRegularSeason20242025!$B$3:$B$1315, "&lt;=" &amp; GO$1, DataRegularSeason20242025!$E$3:$E$1315, $A5)</f>
        <v>35</v>
      </c>
      <c r="GP5">
        <f>SUMIFS(DataRegularSeason20242025!$AA$3:$AA$1315,DataRegularSeason20242025!$B$3:$B$1315, "&lt;=" &amp; GP$1, DataRegularSeason20242025!$D$3:$D$1315, $A5)+SUMIFS(DataRegularSeason20242025!$AB$3:$AB$1315,DataRegularSeason20242025!$B$3:$B$1315, "&lt;=" &amp; GP$1, DataRegularSeason20242025!$E$3:$E$1315, $A5)</f>
        <v>35</v>
      </c>
      <c r="GQ5">
        <f>SUMIFS(DataRegularSeason20242025!$AA$3:$AA$1315,DataRegularSeason20242025!$B$3:$B$1315, "&lt;=" &amp; GQ$1, DataRegularSeason20242025!$D$3:$D$1315, $A5)+SUMIFS(DataRegularSeason20242025!$AB$3:$AB$1315,DataRegularSeason20242025!$B$3:$B$1315, "&lt;=" &amp; GQ$1, DataRegularSeason20242025!$E$3:$E$1315, $A5)</f>
        <v>35</v>
      </c>
      <c r="GR5">
        <f>SUMIFS(DataRegularSeason20242025!$AA$3:$AA$1315,DataRegularSeason20242025!$B$3:$B$1315, "&lt;=" &amp; GR$1, DataRegularSeason20242025!$D$3:$D$1315, $A5)+SUMIFS(DataRegularSeason20242025!$AB$3:$AB$1315,DataRegularSeason20242025!$B$3:$B$1315, "&lt;=" &amp; GR$1, DataRegularSeason20242025!$E$3:$E$1315, $A5)</f>
        <v>35</v>
      </c>
      <c r="GS5">
        <f>SUMIFS(DataRegularSeason20242025!$AA$3:$AA$1315,DataRegularSeason20242025!$B$3:$B$1315, "&lt;=" &amp; GS$1, DataRegularSeason20242025!$D$3:$D$1315, $A5)+SUMIFS(DataRegularSeason20242025!$AB$3:$AB$1315,DataRegularSeason20242025!$B$3:$B$1315, "&lt;=" &amp; GS$1, DataRegularSeason20242025!$E$3:$E$1315, $A5)</f>
        <v>35</v>
      </c>
      <c r="GT5">
        <f>SUMIFS(DataRegularSeason20242025!$AA$3:$AA$1315,DataRegularSeason20242025!$B$3:$B$1315, "&lt;=" &amp; GT$1, DataRegularSeason20242025!$D$3:$D$1315, $A5)+SUMIFS(DataRegularSeason20242025!$AB$3:$AB$1315,DataRegularSeason20242025!$B$3:$B$1315, "&lt;=" &amp; GT$1, DataRegularSeason20242025!$E$3:$E$1315, $A5)</f>
        <v>35</v>
      </c>
      <c r="GU5">
        <f>SUMIFS(DataRegularSeason20242025!$AA$3:$AA$1315,DataRegularSeason20242025!$B$3:$B$1315, "&lt;=" &amp; GU$1, DataRegularSeason20242025!$D$3:$D$1315, $A5)+SUMIFS(DataRegularSeason20242025!$AB$3:$AB$1315,DataRegularSeason20242025!$B$3:$B$1315, "&lt;=" &amp; GU$1, DataRegularSeason20242025!$E$3:$E$1315, $A5)</f>
        <v>35</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34</v>
      </c>
      <c r="CD6">
        <f>SUMIFS(DataRegularSeason20242025!$AA$3:$AA$1315,DataRegularSeason20242025!$B$3:$B$1315, "&lt;=" &amp; CD$1, DataRegularSeason20242025!$D$3:$D$1315, $A6)+SUMIFS(DataRegularSeason20242025!$AB$3:$AB$1315,DataRegularSeason20242025!$B$3:$B$1315, "&lt;=" &amp; CD$1, DataRegularSeason20242025!$E$3:$E$1315, $A6)</f>
        <v>34</v>
      </c>
      <c r="CE6">
        <f>SUMIFS(DataRegularSeason20242025!$AA$3:$AA$1315,DataRegularSeason20242025!$B$3:$B$1315, "&lt;=" &amp; CE$1, DataRegularSeason20242025!$D$3:$D$1315, $A6)+SUMIFS(DataRegularSeason20242025!$AB$3:$AB$1315,DataRegularSeason20242025!$B$3:$B$1315, "&lt;=" &amp; CE$1, DataRegularSeason20242025!$E$3:$E$1315, $A6)</f>
        <v>34</v>
      </c>
      <c r="CF6">
        <f>SUMIFS(DataRegularSeason20242025!$AA$3:$AA$1315,DataRegularSeason20242025!$B$3:$B$1315, "&lt;=" &amp; CF$1, DataRegularSeason20242025!$D$3:$D$1315, $A6)+SUMIFS(DataRegularSeason20242025!$AB$3:$AB$1315,DataRegularSeason20242025!$B$3:$B$1315, "&lt;=" &amp; CF$1, DataRegularSeason20242025!$E$3:$E$1315, $A6)</f>
        <v>34</v>
      </c>
      <c r="CG6">
        <f>SUMIFS(DataRegularSeason20242025!$AA$3:$AA$1315,DataRegularSeason20242025!$B$3:$B$1315, "&lt;=" &amp; CG$1, DataRegularSeason20242025!$D$3:$D$1315, $A6)+SUMIFS(DataRegularSeason20242025!$AB$3:$AB$1315,DataRegularSeason20242025!$B$3:$B$1315, "&lt;=" &amp; CG$1, DataRegularSeason20242025!$E$3:$E$1315, $A6)</f>
        <v>34</v>
      </c>
      <c r="CH6">
        <f>SUMIFS(DataRegularSeason20242025!$AA$3:$AA$1315,DataRegularSeason20242025!$B$3:$B$1315, "&lt;=" &amp; CH$1, DataRegularSeason20242025!$D$3:$D$1315, $A6)+SUMIFS(DataRegularSeason20242025!$AB$3:$AB$1315,DataRegularSeason20242025!$B$3:$B$1315, "&lt;=" &amp; CH$1, DataRegularSeason20242025!$E$3:$E$1315, $A6)</f>
        <v>34</v>
      </c>
      <c r="CI6">
        <f>SUMIFS(DataRegularSeason20242025!$AA$3:$AA$1315,DataRegularSeason20242025!$B$3:$B$1315, "&lt;=" &amp; CI$1, DataRegularSeason20242025!$D$3:$D$1315, $A6)+SUMIFS(DataRegularSeason20242025!$AB$3:$AB$1315,DataRegularSeason20242025!$B$3:$B$1315, "&lt;=" &amp; CI$1, DataRegularSeason20242025!$E$3:$E$1315, $A6)</f>
        <v>34</v>
      </c>
      <c r="CJ6">
        <f>SUMIFS(DataRegularSeason20242025!$AA$3:$AA$1315,DataRegularSeason20242025!$B$3:$B$1315, "&lt;=" &amp; CJ$1, DataRegularSeason20242025!$D$3:$D$1315, $A6)+SUMIFS(DataRegularSeason20242025!$AB$3:$AB$1315,DataRegularSeason20242025!$B$3:$B$1315, "&lt;=" &amp; CJ$1, DataRegularSeason20242025!$E$3:$E$1315, $A6)</f>
        <v>34</v>
      </c>
      <c r="CK6">
        <f>SUMIFS(DataRegularSeason20242025!$AA$3:$AA$1315,DataRegularSeason20242025!$B$3:$B$1315, "&lt;=" &amp; CK$1, DataRegularSeason20242025!$D$3:$D$1315, $A6)+SUMIFS(DataRegularSeason20242025!$AB$3:$AB$1315,DataRegularSeason20242025!$B$3:$B$1315, "&lt;=" &amp; CK$1, DataRegularSeason20242025!$E$3:$E$1315, $A6)</f>
        <v>34</v>
      </c>
      <c r="CL6">
        <f>SUMIFS(DataRegularSeason20242025!$AA$3:$AA$1315,DataRegularSeason20242025!$B$3:$B$1315, "&lt;=" &amp; CL$1, DataRegularSeason20242025!$D$3:$D$1315, $A6)+SUMIFS(DataRegularSeason20242025!$AB$3:$AB$1315,DataRegularSeason20242025!$B$3:$B$1315, "&lt;=" &amp; CL$1, DataRegularSeason20242025!$E$3:$E$1315, $A6)</f>
        <v>34</v>
      </c>
      <c r="CM6">
        <f>SUMIFS(DataRegularSeason20242025!$AA$3:$AA$1315,DataRegularSeason20242025!$B$3:$B$1315, "&lt;=" &amp; CM$1, DataRegularSeason20242025!$D$3:$D$1315, $A6)+SUMIFS(DataRegularSeason20242025!$AB$3:$AB$1315,DataRegularSeason20242025!$B$3:$B$1315, "&lt;=" &amp; CM$1, DataRegularSeason20242025!$E$3:$E$1315, $A6)</f>
        <v>34</v>
      </c>
      <c r="CN6">
        <f>SUMIFS(DataRegularSeason20242025!$AA$3:$AA$1315,DataRegularSeason20242025!$B$3:$B$1315, "&lt;=" &amp; CN$1, DataRegularSeason20242025!$D$3:$D$1315, $A6)+SUMIFS(DataRegularSeason20242025!$AB$3:$AB$1315,DataRegularSeason20242025!$B$3:$B$1315, "&lt;=" &amp; CN$1, DataRegularSeason20242025!$E$3:$E$1315, $A6)</f>
        <v>34</v>
      </c>
      <c r="CO6">
        <f>SUMIFS(DataRegularSeason20242025!$AA$3:$AA$1315,DataRegularSeason20242025!$B$3:$B$1315, "&lt;=" &amp; CO$1, DataRegularSeason20242025!$D$3:$D$1315, $A6)+SUMIFS(DataRegularSeason20242025!$AB$3:$AB$1315,DataRegularSeason20242025!$B$3:$B$1315, "&lt;=" &amp; CO$1, DataRegularSeason20242025!$E$3:$E$1315, $A6)</f>
        <v>34</v>
      </c>
      <c r="CP6">
        <f>SUMIFS(DataRegularSeason20242025!$AA$3:$AA$1315,DataRegularSeason20242025!$B$3:$B$1315, "&lt;=" &amp; CP$1, DataRegularSeason20242025!$D$3:$D$1315, $A6)+SUMIFS(DataRegularSeason20242025!$AB$3:$AB$1315,DataRegularSeason20242025!$B$3:$B$1315, "&lt;=" &amp; CP$1, DataRegularSeason20242025!$E$3:$E$1315, $A6)</f>
        <v>34</v>
      </c>
      <c r="CQ6">
        <f>SUMIFS(DataRegularSeason20242025!$AA$3:$AA$1315,DataRegularSeason20242025!$B$3:$B$1315, "&lt;=" &amp; CQ$1, DataRegularSeason20242025!$D$3:$D$1315, $A6)+SUMIFS(DataRegularSeason20242025!$AB$3:$AB$1315,DataRegularSeason20242025!$B$3:$B$1315, "&lt;=" &amp; CQ$1, DataRegularSeason20242025!$E$3:$E$1315, $A6)</f>
        <v>34</v>
      </c>
      <c r="CR6">
        <f>SUMIFS(DataRegularSeason20242025!$AA$3:$AA$1315,DataRegularSeason20242025!$B$3:$B$1315, "&lt;=" &amp; CR$1, DataRegularSeason20242025!$D$3:$D$1315, $A6)+SUMIFS(DataRegularSeason20242025!$AB$3:$AB$1315,DataRegularSeason20242025!$B$3:$B$1315, "&lt;=" &amp; CR$1, DataRegularSeason20242025!$E$3:$E$1315, $A6)</f>
        <v>34</v>
      </c>
      <c r="CS6">
        <f>SUMIFS(DataRegularSeason20242025!$AA$3:$AA$1315,DataRegularSeason20242025!$B$3:$B$1315, "&lt;=" &amp; CS$1, DataRegularSeason20242025!$D$3:$D$1315, $A6)+SUMIFS(DataRegularSeason20242025!$AB$3:$AB$1315,DataRegularSeason20242025!$B$3:$B$1315, "&lt;=" &amp; CS$1, DataRegularSeason20242025!$E$3:$E$1315, $A6)</f>
        <v>34</v>
      </c>
      <c r="CT6">
        <f>SUMIFS(DataRegularSeason20242025!$AA$3:$AA$1315,DataRegularSeason20242025!$B$3:$B$1315, "&lt;=" &amp; CT$1, DataRegularSeason20242025!$D$3:$D$1315, $A6)+SUMIFS(DataRegularSeason20242025!$AB$3:$AB$1315,DataRegularSeason20242025!$B$3:$B$1315, "&lt;=" &amp; CT$1, DataRegularSeason20242025!$E$3:$E$1315, $A6)</f>
        <v>34</v>
      </c>
      <c r="CU6">
        <f>SUMIFS(DataRegularSeason20242025!$AA$3:$AA$1315,DataRegularSeason20242025!$B$3:$B$1315, "&lt;=" &amp; CU$1, DataRegularSeason20242025!$D$3:$D$1315, $A6)+SUMIFS(DataRegularSeason20242025!$AB$3:$AB$1315,DataRegularSeason20242025!$B$3:$B$1315, "&lt;=" &amp; CU$1, DataRegularSeason20242025!$E$3:$E$1315, $A6)</f>
        <v>34</v>
      </c>
      <c r="CV6">
        <f>SUMIFS(DataRegularSeason20242025!$AA$3:$AA$1315,DataRegularSeason20242025!$B$3:$B$1315, "&lt;=" &amp; CV$1, DataRegularSeason20242025!$D$3:$D$1315, $A6)+SUMIFS(DataRegularSeason20242025!$AB$3:$AB$1315,DataRegularSeason20242025!$B$3:$B$1315, "&lt;=" &amp; CV$1, DataRegularSeason20242025!$E$3:$E$1315, $A6)</f>
        <v>34</v>
      </c>
      <c r="CW6">
        <f>SUMIFS(DataRegularSeason20242025!$AA$3:$AA$1315,DataRegularSeason20242025!$B$3:$B$1315, "&lt;=" &amp; CW$1, DataRegularSeason20242025!$D$3:$D$1315, $A6)+SUMIFS(DataRegularSeason20242025!$AB$3:$AB$1315,DataRegularSeason20242025!$B$3:$B$1315, "&lt;=" &amp; CW$1, DataRegularSeason20242025!$E$3:$E$1315, $A6)</f>
        <v>34</v>
      </c>
      <c r="CX6">
        <f>SUMIFS(DataRegularSeason20242025!$AA$3:$AA$1315,DataRegularSeason20242025!$B$3:$B$1315, "&lt;=" &amp; CX$1, DataRegularSeason20242025!$D$3:$D$1315, $A6)+SUMIFS(DataRegularSeason20242025!$AB$3:$AB$1315,DataRegularSeason20242025!$B$3:$B$1315, "&lt;=" &amp; CX$1, DataRegularSeason20242025!$E$3:$E$1315, $A6)</f>
        <v>34</v>
      </c>
      <c r="CY6">
        <f>SUMIFS(DataRegularSeason20242025!$AA$3:$AA$1315,DataRegularSeason20242025!$B$3:$B$1315, "&lt;=" &amp; CY$1, DataRegularSeason20242025!$D$3:$D$1315, $A6)+SUMIFS(DataRegularSeason20242025!$AB$3:$AB$1315,DataRegularSeason20242025!$B$3:$B$1315, "&lt;=" &amp; CY$1, DataRegularSeason20242025!$E$3:$E$1315, $A6)</f>
        <v>34</v>
      </c>
      <c r="CZ6">
        <f>SUMIFS(DataRegularSeason20242025!$AA$3:$AA$1315,DataRegularSeason20242025!$B$3:$B$1315, "&lt;=" &amp; CZ$1, DataRegularSeason20242025!$D$3:$D$1315, $A6)+SUMIFS(DataRegularSeason20242025!$AB$3:$AB$1315,DataRegularSeason20242025!$B$3:$B$1315, "&lt;=" &amp; CZ$1, DataRegularSeason20242025!$E$3:$E$1315, $A6)</f>
        <v>34</v>
      </c>
      <c r="DA6">
        <f>SUMIFS(DataRegularSeason20242025!$AA$3:$AA$1315,DataRegularSeason20242025!$B$3:$B$1315, "&lt;=" &amp; DA$1, DataRegularSeason20242025!$D$3:$D$1315, $A6)+SUMIFS(DataRegularSeason20242025!$AB$3:$AB$1315,DataRegularSeason20242025!$B$3:$B$1315, "&lt;=" &amp; DA$1, DataRegularSeason20242025!$E$3:$E$1315, $A6)</f>
        <v>34</v>
      </c>
      <c r="DB6">
        <f>SUMIFS(DataRegularSeason20242025!$AA$3:$AA$1315,DataRegularSeason20242025!$B$3:$B$1315, "&lt;=" &amp; DB$1, DataRegularSeason20242025!$D$3:$D$1315, $A6)+SUMIFS(DataRegularSeason20242025!$AB$3:$AB$1315,DataRegularSeason20242025!$B$3:$B$1315, "&lt;=" &amp; DB$1, DataRegularSeason20242025!$E$3:$E$1315, $A6)</f>
        <v>34</v>
      </c>
      <c r="DC6">
        <f>SUMIFS(DataRegularSeason20242025!$AA$3:$AA$1315,DataRegularSeason20242025!$B$3:$B$1315, "&lt;=" &amp; DC$1, DataRegularSeason20242025!$D$3:$D$1315, $A6)+SUMIFS(DataRegularSeason20242025!$AB$3:$AB$1315,DataRegularSeason20242025!$B$3:$B$1315, "&lt;=" &amp; DC$1, DataRegularSeason20242025!$E$3:$E$1315, $A6)</f>
        <v>34</v>
      </c>
      <c r="DD6">
        <f>SUMIFS(DataRegularSeason20242025!$AA$3:$AA$1315,DataRegularSeason20242025!$B$3:$B$1315, "&lt;=" &amp; DD$1, DataRegularSeason20242025!$D$3:$D$1315, $A6)+SUMIFS(DataRegularSeason20242025!$AB$3:$AB$1315,DataRegularSeason20242025!$B$3:$B$1315, "&lt;=" &amp; DD$1, DataRegularSeason20242025!$E$3:$E$1315, $A6)</f>
        <v>34</v>
      </c>
      <c r="DE6">
        <f>SUMIFS(DataRegularSeason20242025!$AA$3:$AA$1315,DataRegularSeason20242025!$B$3:$B$1315, "&lt;=" &amp; DE$1, DataRegularSeason20242025!$D$3:$D$1315, $A6)+SUMIFS(DataRegularSeason20242025!$AB$3:$AB$1315,DataRegularSeason20242025!$B$3:$B$1315, "&lt;=" &amp; DE$1, DataRegularSeason20242025!$E$3:$E$1315, $A6)</f>
        <v>34</v>
      </c>
      <c r="DF6">
        <f>SUMIFS(DataRegularSeason20242025!$AA$3:$AA$1315,DataRegularSeason20242025!$B$3:$B$1315, "&lt;=" &amp; DF$1, DataRegularSeason20242025!$D$3:$D$1315, $A6)+SUMIFS(DataRegularSeason20242025!$AB$3:$AB$1315,DataRegularSeason20242025!$B$3:$B$1315, "&lt;=" &amp; DF$1, DataRegularSeason20242025!$E$3:$E$1315, $A6)</f>
        <v>34</v>
      </c>
      <c r="DG6">
        <f>SUMIFS(DataRegularSeason20242025!$AA$3:$AA$1315,DataRegularSeason20242025!$B$3:$B$1315, "&lt;=" &amp; DG$1, DataRegularSeason20242025!$D$3:$D$1315, $A6)+SUMIFS(DataRegularSeason20242025!$AB$3:$AB$1315,DataRegularSeason20242025!$B$3:$B$1315, "&lt;=" &amp; DG$1, DataRegularSeason20242025!$E$3:$E$1315, $A6)</f>
        <v>34</v>
      </c>
      <c r="DH6">
        <f>SUMIFS(DataRegularSeason20242025!$AA$3:$AA$1315,DataRegularSeason20242025!$B$3:$B$1315, "&lt;=" &amp; DH$1, DataRegularSeason20242025!$D$3:$D$1315, $A6)+SUMIFS(DataRegularSeason20242025!$AB$3:$AB$1315,DataRegularSeason20242025!$B$3:$B$1315, "&lt;=" &amp; DH$1, DataRegularSeason20242025!$E$3:$E$1315, $A6)</f>
        <v>34</v>
      </c>
      <c r="DI6">
        <f>SUMIFS(DataRegularSeason20242025!$AA$3:$AA$1315,DataRegularSeason20242025!$B$3:$B$1315, "&lt;=" &amp; DI$1, DataRegularSeason20242025!$D$3:$D$1315, $A6)+SUMIFS(DataRegularSeason20242025!$AB$3:$AB$1315,DataRegularSeason20242025!$B$3:$B$1315, "&lt;=" &amp; DI$1, DataRegularSeason20242025!$E$3:$E$1315, $A6)</f>
        <v>34</v>
      </c>
      <c r="DJ6">
        <f>SUMIFS(DataRegularSeason20242025!$AA$3:$AA$1315,DataRegularSeason20242025!$B$3:$B$1315, "&lt;=" &amp; DJ$1, DataRegularSeason20242025!$D$3:$D$1315, $A6)+SUMIFS(DataRegularSeason20242025!$AB$3:$AB$1315,DataRegularSeason20242025!$B$3:$B$1315, "&lt;=" &amp; DJ$1, DataRegularSeason20242025!$E$3:$E$1315, $A6)</f>
        <v>34</v>
      </c>
      <c r="DK6">
        <f>SUMIFS(DataRegularSeason20242025!$AA$3:$AA$1315,DataRegularSeason20242025!$B$3:$B$1315, "&lt;=" &amp; DK$1, DataRegularSeason20242025!$D$3:$D$1315, $A6)+SUMIFS(DataRegularSeason20242025!$AB$3:$AB$1315,DataRegularSeason20242025!$B$3:$B$1315, "&lt;=" &amp; DK$1, DataRegularSeason20242025!$E$3:$E$1315, $A6)</f>
        <v>34</v>
      </c>
      <c r="DL6">
        <f>SUMIFS(DataRegularSeason20242025!$AA$3:$AA$1315,DataRegularSeason20242025!$B$3:$B$1315, "&lt;=" &amp; DL$1, DataRegularSeason20242025!$D$3:$D$1315, $A6)+SUMIFS(DataRegularSeason20242025!$AB$3:$AB$1315,DataRegularSeason20242025!$B$3:$B$1315, "&lt;=" &amp; DL$1, DataRegularSeason20242025!$E$3:$E$1315, $A6)</f>
        <v>34</v>
      </c>
      <c r="DM6">
        <f>SUMIFS(DataRegularSeason20242025!$AA$3:$AA$1315,DataRegularSeason20242025!$B$3:$B$1315, "&lt;=" &amp; DM$1, DataRegularSeason20242025!$D$3:$D$1315, $A6)+SUMIFS(DataRegularSeason20242025!$AB$3:$AB$1315,DataRegularSeason20242025!$B$3:$B$1315, "&lt;=" &amp; DM$1, DataRegularSeason20242025!$E$3:$E$1315, $A6)</f>
        <v>34</v>
      </c>
      <c r="DN6">
        <f>SUMIFS(DataRegularSeason20242025!$AA$3:$AA$1315,DataRegularSeason20242025!$B$3:$B$1315, "&lt;=" &amp; DN$1, DataRegularSeason20242025!$D$3:$D$1315, $A6)+SUMIFS(DataRegularSeason20242025!$AB$3:$AB$1315,DataRegularSeason20242025!$B$3:$B$1315, "&lt;=" &amp; DN$1, DataRegularSeason20242025!$E$3:$E$1315, $A6)</f>
        <v>34</v>
      </c>
      <c r="DO6">
        <f>SUMIFS(DataRegularSeason20242025!$AA$3:$AA$1315,DataRegularSeason20242025!$B$3:$B$1315, "&lt;=" &amp; DO$1, DataRegularSeason20242025!$D$3:$D$1315, $A6)+SUMIFS(DataRegularSeason20242025!$AB$3:$AB$1315,DataRegularSeason20242025!$B$3:$B$1315, "&lt;=" &amp; DO$1, DataRegularSeason20242025!$E$3:$E$1315, $A6)</f>
        <v>34</v>
      </c>
      <c r="DP6">
        <f>SUMIFS(DataRegularSeason20242025!$AA$3:$AA$1315,DataRegularSeason20242025!$B$3:$B$1315, "&lt;=" &amp; DP$1, DataRegularSeason20242025!$D$3:$D$1315, $A6)+SUMIFS(DataRegularSeason20242025!$AB$3:$AB$1315,DataRegularSeason20242025!$B$3:$B$1315, "&lt;=" &amp; DP$1, DataRegularSeason20242025!$E$3:$E$1315, $A6)</f>
        <v>34</v>
      </c>
      <c r="DQ6">
        <f>SUMIFS(DataRegularSeason20242025!$AA$3:$AA$1315,DataRegularSeason20242025!$B$3:$B$1315, "&lt;=" &amp; DQ$1, DataRegularSeason20242025!$D$3:$D$1315, $A6)+SUMIFS(DataRegularSeason20242025!$AB$3:$AB$1315,DataRegularSeason20242025!$B$3:$B$1315, "&lt;=" &amp; DQ$1, DataRegularSeason20242025!$E$3:$E$1315, $A6)</f>
        <v>34</v>
      </c>
      <c r="DR6">
        <f>SUMIFS(DataRegularSeason20242025!$AA$3:$AA$1315,DataRegularSeason20242025!$B$3:$B$1315, "&lt;=" &amp; DR$1, DataRegularSeason20242025!$D$3:$D$1315, $A6)+SUMIFS(DataRegularSeason20242025!$AB$3:$AB$1315,DataRegularSeason20242025!$B$3:$B$1315, "&lt;=" &amp; DR$1, DataRegularSeason20242025!$E$3:$E$1315, $A6)</f>
        <v>34</v>
      </c>
      <c r="DS6">
        <f>SUMIFS(DataRegularSeason20242025!$AA$3:$AA$1315,DataRegularSeason20242025!$B$3:$B$1315, "&lt;=" &amp; DS$1, DataRegularSeason20242025!$D$3:$D$1315, $A6)+SUMIFS(DataRegularSeason20242025!$AB$3:$AB$1315,DataRegularSeason20242025!$B$3:$B$1315, "&lt;=" &amp; DS$1, DataRegularSeason20242025!$E$3:$E$1315, $A6)</f>
        <v>34</v>
      </c>
      <c r="DT6">
        <f>SUMIFS(DataRegularSeason20242025!$AA$3:$AA$1315,DataRegularSeason20242025!$B$3:$B$1315, "&lt;=" &amp; DT$1, DataRegularSeason20242025!$D$3:$D$1315, $A6)+SUMIFS(DataRegularSeason20242025!$AB$3:$AB$1315,DataRegularSeason20242025!$B$3:$B$1315, "&lt;=" &amp; DT$1, DataRegularSeason20242025!$E$3:$E$1315, $A6)</f>
        <v>34</v>
      </c>
      <c r="DU6">
        <f>SUMIFS(DataRegularSeason20242025!$AA$3:$AA$1315,DataRegularSeason20242025!$B$3:$B$1315, "&lt;=" &amp; DU$1, DataRegularSeason20242025!$D$3:$D$1315, $A6)+SUMIFS(DataRegularSeason20242025!$AB$3:$AB$1315,DataRegularSeason20242025!$B$3:$B$1315, "&lt;=" &amp; DU$1, DataRegularSeason20242025!$E$3:$E$1315, $A6)</f>
        <v>34</v>
      </c>
      <c r="DV6">
        <f>SUMIFS(DataRegularSeason20242025!$AA$3:$AA$1315,DataRegularSeason20242025!$B$3:$B$1315, "&lt;=" &amp; DV$1, DataRegularSeason20242025!$D$3:$D$1315, $A6)+SUMIFS(DataRegularSeason20242025!$AB$3:$AB$1315,DataRegularSeason20242025!$B$3:$B$1315, "&lt;=" &amp; DV$1, DataRegularSeason20242025!$E$3:$E$1315, $A6)</f>
        <v>34</v>
      </c>
      <c r="DW6">
        <f>SUMIFS(DataRegularSeason20242025!$AA$3:$AA$1315,DataRegularSeason20242025!$B$3:$B$1315, "&lt;=" &amp; DW$1, DataRegularSeason20242025!$D$3:$D$1315, $A6)+SUMIFS(DataRegularSeason20242025!$AB$3:$AB$1315,DataRegularSeason20242025!$B$3:$B$1315, "&lt;=" &amp; DW$1, DataRegularSeason20242025!$E$3:$E$1315, $A6)</f>
        <v>34</v>
      </c>
      <c r="DX6">
        <f>SUMIFS(DataRegularSeason20242025!$AA$3:$AA$1315,DataRegularSeason20242025!$B$3:$B$1315, "&lt;=" &amp; DX$1, DataRegularSeason20242025!$D$3:$D$1315, $A6)+SUMIFS(DataRegularSeason20242025!$AB$3:$AB$1315,DataRegularSeason20242025!$B$3:$B$1315, "&lt;=" &amp; DX$1, DataRegularSeason20242025!$E$3:$E$1315, $A6)</f>
        <v>34</v>
      </c>
      <c r="DY6">
        <f>SUMIFS(DataRegularSeason20242025!$AA$3:$AA$1315,DataRegularSeason20242025!$B$3:$B$1315, "&lt;=" &amp; DY$1, DataRegularSeason20242025!$D$3:$D$1315, $A6)+SUMIFS(DataRegularSeason20242025!$AB$3:$AB$1315,DataRegularSeason20242025!$B$3:$B$1315, "&lt;=" &amp; DY$1, DataRegularSeason20242025!$E$3:$E$1315, $A6)</f>
        <v>34</v>
      </c>
      <c r="DZ6">
        <f>SUMIFS(DataRegularSeason20242025!$AA$3:$AA$1315,DataRegularSeason20242025!$B$3:$B$1315, "&lt;=" &amp; DZ$1, DataRegularSeason20242025!$D$3:$D$1315, $A6)+SUMIFS(DataRegularSeason20242025!$AB$3:$AB$1315,DataRegularSeason20242025!$B$3:$B$1315, "&lt;=" &amp; DZ$1, DataRegularSeason20242025!$E$3:$E$1315, $A6)</f>
        <v>34</v>
      </c>
      <c r="EA6">
        <f>SUMIFS(DataRegularSeason20242025!$AA$3:$AA$1315,DataRegularSeason20242025!$B$3:$B$1315, "&lt;=" &amp; EA$1, DataRegularSeason20242025!$D$3:$D$1315, $A6)+SUMIFS(DataRegularSeason20242025!$AB$3:$AB$1315,DataRegularSeason20242025!$B$3:$B$1315, "&lt;=" &amp; EA$1, DataRegularSeason20242025!$E$3:$E$1315, $A6)</f>
        <v>34</v>
      </c>
      <c r="EB6">
        <f>SUMIFS(DataRegularSeason20242025!$AA$3:$AA$1315,DataRegularSeason20242025!$B$3:$B$1315, "&lt;=" &amp; EB$1, DataRegularSeason20242025!$D$3:$D$1315, $A6)+SUMIFS(DataRegularSeason20242025!$AB$3:$AB$1315,DataRegularSeason20242025!$B$3:$B$1315, "&lt;=" &amp; EB$1, DataRegularSeason20242025!$E$3:$E$1315, $A6)</f>
        <v>34</v>
      </c>
      <c r="EC6">
        <f>SUMIFS(DataRegularSeason20242025!$AA$3:$AA$1315,DataRegularSeason20242025!$B$3:$B$1315, "&lt;=" &amp; EC$1, DataRegularSeason20242025!$D$3:$D$1315, $A6)+SUMIFS(DataRegularSeason20242025!$AB$3:$AB$1315,DataRegularSeason20242025!$B$3:$B$1315, "&lt;=" &amp; EC$1, DataRegularSeason20242025!$E$3:$E$1315, $A6)</f>
        <v>34</v>
      </c>
      <c r="ED6">
        <f>SUMIFS(DataRegularSeason20242025!$AA$3:$AA$1315,DataRegularSeason20242025!$B$3:$B$1315, "&lt;=" &amp; ED$1, DataRegularSeason20242025!$D$3:$D$1315, $A6)+SUMIFS(DataRegularSeason20242025!$AB$3:$AB$1315,DataRegularSeason20242025!$B$3:$B$1315, "&lt;=" &amp; ED$1, DataRegularSeason20242025!$E$3:$E$1315, $A6)</f>
        <v>34</v>
      </c>
      <c r="EE6">
        <f>SUMIFS(DataRegularSeason20242025!$AA$3:$AA$1315,DataRegularSeason20242025!$B$3:$B$1315, "&lt;=" &amp; EE$1, DataRegularSeason20242025!$D$3:$D$1315, $A6)+SUMIFS(DataRegularSeason20242025!$AB$3:$AB$1315,DataRegularSeason20242025!$B$3:$B$1315, "&lt;=" &amp; EE$1, DataRegularSeason20242025!$E$3:$E$1315, $A6)</f>
        <v>34</v>
      </c>
      <c r="EF6">
        <f>SUMIFS(DataRegularSeason20242025!$AA$3:$AA$1315,DataRegularSeason20242025!$B$3:$B$1315, "&lt;=" &amp; EF$1, DataRegularSeason20242025!$D$3:$D$1315, $A6)+SUMIFS(DataRegularSeason20242025!$AB$3:$AB$1315,DataRegularSeason20242025!$B$3:$B$1315, "&lt;=" &amp; EF$1, DataRegularSeason20242025!$E$3:$E$1315, $A6)</f>
        <v>34</v>
      </c>
      <c r="EG6">
        <f>SUMIFS(DataRegularSeason20242025!$AA$3:$AA$1315,DataRegularSeason20242025!$B$3:$B$1315, "&lt;=" &amp; EG$1, DataRegularSeason20242025!$D$3:$D$1315, $A6)+SUMIFS(DataRegularSeason20242025!$AB$3:$AB$1315,DataRegularSeason20242025!$B$3:$B$1315, "&lt;=" &amp; EG$1, DataRegularSeason20242025!$E$3:$E$1315, $A6)</f>
        <v>34</v>
      </c>
      <c r="EH6">
        <f>SUMIFS(DataRegularSeason20242025!$AA$3:$AA$1315,DataRegularSeason20242025!$B$3:$B$1315, "&lt;=" &amp; EH$1, DataRegularSeason20242025!$D$3:$D$1315, $A6)+SUMIFS(DataRegularSeason20242025!$AB$3:$AB$1315,DataRegularSeason20242025!$B$3:$B$1315, "&lt;=" &amp; EH$1, DataRegularSeason20242025!$E$3:$E$1315, $A6)</f>
        <v>34</v>
      </c>
      <c r="EI6">
        <f>SUMIFS(DataRegularSeason20242025!$AA$3:$AA$1315,DataRegularSeason20242025!$B$3:$B$1315, "&lt;=" &amp; EI$1, DataRegularSeason20242025!$D$3:$D$1315, $A6)+SUMIFS(DataRegularSeason20242025!$AB$3:$AB$1315,DataRegularSeason20242025!$B$3:$B$1315, "&lt;=" &amp; EI$1, DataRegularSeason20242025!$E$3:$E$1315, $A6)</f>
        <v>34</v>
      </c>
      <c r="EJ6">
        <f>SUMIFS(DataRegularSeason20242025!$AA$3:$AA$1315,DataRegularSeason20242025!$B$3:$B$1315, "&lt;=" &amp; EJ$1, DataRegularSeason20242025!$D$3:$D$1315, $A6)+SUMIFS(DataRegularSeason20242025!$AB$3:$AB$1315,DataRegularSeason20242025!$B$3:$B$1315, "&lt;=" &amp; EJ$1, DataRegularSeason20242025!$E$3:$E$1315, $A6)</f>
        <v>34</v>
      </c>
      <c r="EK6">
        <f>SUMIFS(DataRegularSeason20242025!$AA$3:$AA$1315,DataRegularSeason20242025!$B$3:$B$1315, "&lt;=" &amp; EK$1, DataRegularSeason20242025!$D$3:$D$1315, $A6)+SUMIFS(DataRegularSeason20242025!$AB$3:$AB$1315,DataRegularSeason20242025!$B$3:$B$1315, "&lt;=" &amp; EK$1, DataRegularSeason20242025!$E$3:$E$1315, $A6)</f>
        <v>34</v>
      </c>
      <c r="EL6">
        <f>SUMIFS(DataRegularSeason20242025!$AA$3:$AA$1315,DataRegularSeason20242025!$B$3:$B$1315, "&lt;=" &amp; EL$1, DataRegularSeason20242025!$D$3:$D$1315, $A6)+SUMIFS(DataRegularSeason20242025!$AB$3:$AB$1315,DataRegularSeason20242025!$B$3:$B$1315, "&lt;=" &amp; EL$1, DataRegularSeason20242025!$E$3:$E$1315, $A6)</f>
        <v>34</v>
      </c>
      <c r="EM6">
        <f>SUMIFS(DataRegularSeason20242025!$AA$3:$AA$1315,DataRegularSeason20242025!$B$3:$B$1315, "&lt;=" &amp; EM$1, DataRegularSeason20242025!$D$3:$D$1315, $A6)+SUMIFS(DataRegularSeason20242025!$AB$3:$AB$1315,DataRegularSeason20242025!$B$3:$B$1315, "&lt;=" &amp; EM$1, DataRegularSeason20242025!$E$3:$E$1315, $A6)</f>
        <v>34</v>
      </c>
      <c r="EN6">
        <f>SUMIFS(DataRegularSeason20242025!$AA$3:$AA$1315,DataRegularSeason20242025!$B$3:$B$1315, "&lt;=" &amp; EN$1, DataRegularSeason20242025!$D$3:$D$1315, $A6)+SUMIFS(DataRegularSeason20242025!$AB$3:$AB$1315,DataRegularSeason20242025!$B$3:$B$1315, "&lt;=" &amp; EN$1, DataRegularSeason20242025!$E$3:$E$1315, $A6)</f>
        <v>34</v>
      </c>
      <c r="EO6">
        <f>SUMIFS(DataRegularSeason20242025!$AA$3:$AA$1315,DataRegularSeason20242025!$B$3:$B$1315, "&lt;=" &amp; EO$1, DataRegularSeason20242025!$D$3:$D$1315, $A6)+SUMIFS(DataRegularSeason20242025!$AB$3:$AB$1315,DataRegularSeason20242025!$B$3:$B$1315, "&lt;=" &amp; EO$1, DataRegularSeason20242025!$E$3:$E$1315, $A6)</f>
        <v>34</v>
      </c>
      <c r="EP6">
        <f>SUMIFS(DataRegularSeason20242025!$AA$3:$AA$1315,DataRegularSeason20242025!$B$3:$B$1315, "&lt;=" &amp; EP$1, DataRegularSeason20242025!$D$3:$D$1315, $A6)+SUMIFS(DataRegularSeason20242025!$AB$3:$AB$1315,DataRegularSeason20242025!$B$3:$B$1315, "&lt;=" &amp; EP$1, DataRegularSeason20242025!$E$3:$E$1315, $A6)</f>
        <v>34</v>
      </c>
      <c r="EQ6">
        <f>SUMIFS(DataRegularSeason20242025!$AA$3:$AA$1315,DataRegularSeason20242025!$B$3:$B$1315, "&lt;=" &amp; EQ$1, DataRegularSeason20242025!$D$3:$D$1315, $A6)+SUMIFS(DataRegularSeason20242025!$AB$3:$AB$1315,DataRegularSeason20242025!$B$3:$B$1315, "&lt;=" &amp; EQ$1, DataRegularSeason20242025!$E$3:$E$1315, $A6)</f>
        <v>34</v>
      </c>
      <c r="ER6">
        <f>SUMIFS(DataRegularSeason20242025!$AA$3:$AA$1315,DataRegularSeason20242025!$B$3:$B$1315, "&lt;=" &amp; ER$1, DataRegularSeason20242025!$D$3:$D$1315, $A6)+SUMIFS(DataRegularSeason20242025!$AB$3:$AB$1315,DataRegularSeason20242025!$B$3:$B$1315, "&lt;=" &amp; ER$1, DataRegularSeason20242025!$E$3:$E$1315, $A6)</f>
        <v>34</v>
      </c>
      <c r="ES6">
        <f>SUMIFS(DataRegularSeason20242025!$AA$3:$AA$1315,DataRegularSeason20242025!$B$3:$B$1315, "&lt;=" &amp; ES$1, DataRegularSeason20242025!$D$3:$D$1315, $A6)+SUMIFS(DataRegularSeason20242025!$AB$3:$AB$1315,DataRegularSeason20242025!$B$3:$B$1315, "&lt;=" &amp; ES$1, DataRegularSeason20242025!$E$3:$E$1315, $A6)</f>
        <v>34</v>
      </c>
      <c r="ET6">
        <f>SUMIFS(DataRegularSeason20242025!$AA$3:$AA$1315,DataRegularSeason20242025!$B$3:$B$1315, "&lt;=" &amp; ET$1, DataRegularSeason20242025!$D$3:$D$1315, $A6)+SUMIFS(DataRegularSeason20242025!$AB$3:$AB$1315,DataRegularSeason20242025!$B$3:$B$1315, "&lt;=" &amp; ET$1, DataRegularSeason20242025!$E$3:$E$1315, $A6)</f>
        <v>34</v>
      </c>
      <c r="EU6">
        <f>SUMIFS(DataRegularSeason20242025!$AA$3:$AA$1315,DataRegularSeason20242025!$B$3:$B$1315, "&lt;=" &amp; EU$1, DataRegularSeason20242025!$D$3:$D$1315, $A6)+SUMIFS(DataRegularSeason20242025!$AB$3:$AB$1315,DataRegularSeason20242025!$B$3:$B$1315, "&lt;=" &amp; EU$1, DataRegularSeason20242025!$E$3:$E$1315, $A6)</f>
        <v>34</v>
      </c>
      <c r="EV6">
        <f>SUMIFS(DataRegularSeason20242025!$AA$3:$AA$1315,DataRegularSeason20242025!$B$3:$B$1315, "&lt;=" &amp; EV$1, DataRegularSeason20242025!$D$3:$D$1315, $A6)+SUMIFS(DataRegularSeason20242025!$AB$3:$AB$1315,DataRegularSeason20242025!$B$3:$B$1315, "&lt;=" &amp; EV$1, DataRegularSeason20242025!$E$3:$E$1315, $A6)</f>
        <v>34</v>
      </c>
      <c r="EW6">
        <f>SUMIFS(DataRegularSeason20242025!$AA$3:$AA$1315,DataRegularSeason20242025!$B$3:$B$1315, "&lt;=" &amp; EW$1, DataRegularSeason20242025!$D$3:$D$1315, $A6)+SUMIFS(DataRegularSeason20242025!$AB$3:$AB$1315,DataRegularSeason20242025!$B$3:$B$1315, "&lt;=" &amp; EW$1, DataRegularSeason20242025!$E$3:$E$1315, $A6)</f>
        <v>34</v>
      </c>
      <c r="EX6">
        <f>SUMIFS(DataRegularSeason20242025!$AA$3:$AA$1315,DataRegularSeason20242025!$B$3:$B$1315, "&lt;=" &amp; EX$1, DataRegularSeason20242025!$D$3:$D$1315, $A6)+SUMIFS(DataRegularSeason20242025!$AB$3:$AB$1315,DataRegularSeason20242025!$B$3:$B$1315, "&lt;=" &amp; EX$1, DataRegularSeason20242025!$E$3:$E$1315, $A6)</f>
        <v>34</v>
      </c>
      <c r="EY6">
        <f>SUMIFS(DataRegularSeason20242025!$AA$3:$AA$1315,DataRegularSeason20242025!$B$3:$B$1315, "&lt;=" &amp; EY$1, DataRegularSeason20242025!$D$3:$D$1315, $A6)+SUMIFS(DataRegularSeason20242025!$AB$3:$AB$1315,DataRegularSeason20242025!$B$3:$B$1315, "&lt;=" &amp; EY$1, DataRegularSeason20242025!$E$3:$E$1315, $A6)</f>
        <v>34</v>
      </c>
      <c r="EZ6">
        <f>SUMIFS(DataRegularSeason20242025!$AA$3:$AA$1315,DataRegularSeason20242025!$B$3:$B$1315, "&lt;=" &amp; EZ$1, DataRegularSeason20242025!$D$3:$D$1315, $A6)+SUMIFS(DataRegularSeason20242025!$AB$3:$AB$1315,DataRegularSeason20242025!$B$3:$B$1315, "&lt;=" &amp; EZ$1, DataRegularSeason20242025!$E$3:$E$1315, $A6)</f>
        <v>34</v>
      </c>
      <c r="FA6">
        <f>SUMIFS(DataRegularSeason20242025!$AA$3:$AA$1315,DataRegularSeason20242025!$B$3:$B$1315, "&lt;=" &amp; FA$1, DataRegularSeason20242025!$D$3:$D$1315, $A6)+SUMIFS(DataRegularSeason20242025!$AB$3:$AB$1315,DataRegularSeason20242025!$B$3:$B$1315, "&lt;=" &amp; FA$1, DataRegularSeason20242025!$E$3:$E$1315, $A6)</f>
        <v>34</v>
      </c>
      <c r="FB6">
        <f>SUMIFS(DataRegularSeason20242025!$AA$3:$AA$1315,DataRegularSeason20242025!$B$3:$B$1315, "&lt;=" &amp; FB$1, DataRegularSeason20242025!$D$3:$D$1315, $A6)+SUMIFS(DataRegularSeason20242025!$AB$3:$AB$1315,DataRegularSeason20242025!$B$3:$B$1315, "&lt;=" &amp; FB$1, DataRegularSeason20242025!$E$3:$E$1315, $A6)</f>
        <v>34</v>
      </c>
      <c r="FC6">
        <f>SUMIFS(DataRegularSeason20242025!$AA$3:$AA$1315,DataRegularSeason20242025!$B$3:$B$1315, "&lt;=" &amp; FC$1, DataRegularSeason20242025!$D$3:$D$1315, $A6)+SUMIFS(DataRegularSeason20242025!$AB$3:$AB$1315,DataRegularSeason20242025!$B$3:$B$1315, "&lt;=" &amp; FC$1, DataRegularSeason20242025!$E$3:$E$1315, $A6)</f>
        <v>34</v>
      </c>
      <c r="FD6">
        <f>SUMIFS(DataRegularSeason20242025!$AA$3:$AA$1315,DataRegularSeason20242025!$B$3:$B$1315, "&lt;=" &amp; FD$1, DataRegularSeason20242025!$D$3:$D$1315, $A6)+SUMIFS(DataRegularSeason20242025!$AB$3:$AB$1315,DataRegularSeason20242025!$B$3:$B$1315, "&lt;=" &amp; FD$1, DataRegularSeason20242025!$E$3:$E$1315, $A6)</f>
        <v>34</v>
      </c>
      <c r="FE6">
        <f>SUMIFS(DataRegularSeason20242025!$AA$3:$AA$1315,DataRegularSeason20242025!$B$3:$B$1315, "&lt;=" &amp; FE$1, DataRegularSeason20242025!$D$3:$D$1315, $A6)+SUMIFS(DataRegularSeason20242025!$AB$3:$AB$1315,DataRegularSeason20242025!$B$3:$B$1315, "&lt;=" &amp; FE$1, DataRegularSeason20242025!$E$3:$E$1315, $A6)</f>
        <v>34</v>
      </c>
      <c r="FF6">
        <f>SUMIFS(DataRegularSeason20242025!$AA$3:$AA$1315,DataRegularSeason20242025!$B$3:$B$1315, "&lt;=" &amp; FF$1, DataRegularSeason20242025!$D$3:$D$1315, $A6)+SUMIFS(DataRegularSeason20242025!$AB$3:$AB$1315,DataRegularSeason20242025!$B$3:$B$1315, "&lt;=" &amp; FF$1, DataRegularSeason20242025!$E$3:$E$1315, $A6)</f>
        <v>34</v>
      </c>
      <c r="FG6">
        <f>SUMIFS(DataRegularSeason20242025!$AA$3:$AA$1315,DataRegularSeason20242025!$B$3:$B$1315, "&lt;=" &amp; FG$1, DataRegularSeason20242025!$D$3:$D$1315, $A6)+SUMIFS(DataRegularSeason20242025!$AB$3:$AB$1315,DataRegularSeason20242025!$B$3:$B$1315, "&lt;=" &amp; FG$1, DataRegularSeason20242025!$E$3:$E$1315, $A6)</f>
        <v>34</v>
      </c>
      <c r="FH6">
        <f>SUMIFS(DataRegularSeason20242025!$AA$3:$AA$1315,DataRegularSeason20242025!$B$3:$B$1315, "&lt;=" &amp; FH$1, DataRegularSeason20242025!$D$3:$D$1315, $A6)+SUMIFS(DataRegularSeason20242025!$AB$3:$AB$1315,DataRegularSeason20242025!$B$3:$B$1315, "&lt;=" &amp; FH$1, DataRegularSeason20242025!$E$3:$E$1315, $A6)</f>
        <v>34</v>
      </c>
      <c r="FI6">
        <f>SUMIFS(DataRegularSeason20242025!$AA$3:$AA$1315,DataRegularSeason20242025!$B$3:$B$1315, "&lt;=" &amp; FI$1, DataRegularSeason20242025!$D$3:$D$1315, $A6)+SUMIFS(DataRegularSeason20242025!$AB$3:$AB$1315,DataRegularSeason20242025!$B$3:$B$1315, "&lt;=" &amp; FI$1, DataRegularSeason20242025!$E$3:$E$1315, $A6)</f>
        <v>34</v>
      </c>
      <c r="FJ6">
        <f>SUMIFS(DataRegularSeason20242025!$AA$3:$AA$1315,DataRegularSeason20242025!$B$3:$B$1315, "&lt;=" &amp; FJ$1, DataRegularSeason20242025!$D$3:$D$1315, $A6)+SUMIFS(DataRegularSeason20242025!$AB$3:$AB$1315,DataRegularSeason20242025!$B$3:$B$1315, "&lt;=" &amp; FJ$1, DataRegularSeason20242025!$E$3:$E$1315, $A6)</f>
        <v>34</v>
      </c>
      <c r="FK6">
        <f>SUMIFS(DataRegularSeason20242025!$AA$3:$AA$1315,DataRegularSeason20242025!$B$3:$B$1315, "&lt;=" &amp; FK$1, DataRegularSeason20242025!$D$3:$D$1315, $A6)+SUMIFS(DataRegularSeason20242025!$AB$3:$AB$1315,DataRegularSeason20242025!$B$3:$B$1315, "&lt;=" &amp; FK$1, DataRegularSeason20242025!$E$3:$E$1315, $A6)</f>
        <v>34</v>
      </c>
      <c r="FL6">
        <f>SUMIFS(DataRegularSeason20242025!$AA$3:$AA$1315,DataRegularSeason20242025!$B$3:$B$1315, "&lt;=" &amp; FL$1, DataRegularSeason20242025!$D$3:$D$1315, $A6)+SUMIFS(DataRegularSeason20242025!$AB$3:$AB$1315,DataRegularSeason20242025!$B$3:$B$1315, "&lt;=" &amp; FL$1, DataRegularSeason20242025!$E$3:$E$1315, $A6)</f>
        <v>34</v>
      </c>
      <c r="FM6">
        <f>SUMIFS(DataRegularSeason20242025!$AA$3:$AA$1315,DataRegularSeason20242025!$B$3:$B$1315, "&lt;=" &amp; FM$1, DataRegularSeason20242025!$D$3:$D$1315, $A6)+SUMIFS(DataRegularSeason20242025!$AB$3:$AB$1315,DataRegularSeason20242025!$B$3:$B$1315, "&lt;=" &amp; FM$1, DataRegularSeason20242025!$E$3:$E$1315, $A6)</f>
        <v>34</v>
      </c>
      <c r="FN6">
        <f>SUMIFS(DataRegularSeason20242025!$AA$3:$AA$1315,DataRegularSeason20242025!$B$3:$B$1315, "&lt;=" &amp; FN$1, DataRegularSeason20242025!$D$3:$D$1315, $A6)+SUMIFS(DataRegularSeason20242025!$AB$3:$AB$1315,DataRegularSeason20242025!$B$3:$B$1315, "&lt;=" &amp; FN$1, DataRegularSeason20242025!$E$3:$E$1315, $A6)</f>
        <v>34</v>
      </c>
      <c r="FO6">
        <f>SUMIFS(DataRegularSeason20242025!$AA$3:$AA$1315,DataRegularSeason20242025!$B$3:$B$1315, "&lt;=" &amp; FO$1, DataRegularSeason20242025!$D$3:$D$1315, $A6)+SUMIFS(DataRegularSeason20242025!$AB$3:$AB$1315,DataRegularSeason20242025!$B$3:$B$1315, "&lt;=" &amp; FO$1, DataRegularSeason20242025!$E$3:$E$1315, $A6)</f>
        <v>34</v>
      </c>
      <c r="FP6">
        <f>SUMIFS(DataRegularSeason20242025!$AA$3:$AA$1315,DataRegularSeason20242025!$B$3:$B$1315, "&lt;=" &amp; FP$1, DataRegularSeason20242025!$D$3:$D$1315, $A6)+SUMIFS(DataRegularSeason20242025!$AB$3:$AB$1315,DataRegularSeason20242025!$B$3:$B$1315, "&lt;=" &amp; FP$1, DataRegularSeason20242025!$E$3:$E$1315, $A6)</f>
        <v>34</v>
      </c>
      <c r="FQ6">
        <f>SUMIFS(DataRegularSeason20242025!$AA$3:$AA$1315,DataRegularSeason20242025!$B$3:$B$1315, "&lt;=" &amp; FQ$1, DataRegularSeason20242025!$D$3:$D$1315, $A6)+SUMIFS(DataRegularSeason20242025!$AB$3:$AB$1315,DataRegularSeason20242025!$B$3:$B$1315, "&lt;=" &amp; FQ$1, DataRegularSeason20242025!$E$3:$E$1315, $A6)</f>
        <v>34</v>
      </c>
      <c r="FR6">
        <f>SUMIFS(DataRegularSeason20242025!$AA$3:$AA$1315,DataRegularSeason20242025!$B$3:$B$1315, "&lt;=" &amp; FR$1, DataRegularSeason20242025!$D$3:$D$1315, $A6)+SUMIFS(DataRegularSeason20242025!$AB$3:$AB$1315,DataRegularSeason20242025!$B$3:$B$1315, "&lt;=" &amp; FR$1, DataRegularSeason20242025!$E$3:$E$1315, $A6)</f>
        <v>34</v>
      </c>
      <c r="FS6">
        <f>SUMIFS(DataRegularSeason20242025!$AA$3:$AA$1315,DataRegularSeason20242025!$B$3:$B$1315, "&lt;=" &amp; FS$1, DataRegularSeason20242025!$D$3:$D$1315, $A6)+SUMIFS(DataRegularSeason20242025!$AB$3:$AB$1315,DataRegularSeason20242025!$B$3:$B$1315, "&lt;=" &amp; FS$1, DataRegularSeason20242025!$E$3:$E$1315, $A6)</f>
        <v>34</v>
      </c>
      <c r="FT6">
        <f>SUMIFS(DataRegularSeason20242025!$AA$3:$AA$1315,DataRegularSeason20242025!$B$3:$B$1315, "&lt;=" &amp; FT$1, DataRegularSeason20242025!$D$3:$D$1315, $A6)+SUMIFS(DataRegularSeason20242025!$AB$3:$AB$1315,DataRegularSeason20242025!$B$3:$B$1315, "&lt;=" &amp; FT$1, DataRegularSeason20242025!$E$3:$E$1315, $A6)</f>
        <v>34</v>
      </c>
      <c r="FU6">
        <f>SUMIFS(DataRegularSeason20242025!$AA$3:$AA$1315,DataRegularSeason20242025!$B$3:$B$1315, "&lt;=" &amp; FU$1, DataRegularSeason20242025!$D$3:$D$1315, $A6)+SUMIFS(DataRegularSeason20242025!$AB$3:$AB$1315,DataRegularSeason20242025!$B$3:$B$1315, "&lt;=" &amp; FU$1, DataRegularSeason20242025!$E$3:$E$1315, $A6)</f>
        <v>34</v>
      </c>
      <c r="FV6">
        <f>SUMIFS(DataRegularSeason20242025!$AA$3:$AA$1315,DataRegularSeason20242025!$B$3:$B$1315, "&lt;=" &amp; FV$1, DataRegularSeason20242025!$D$3:$D$1315, $A6)+SUMIFS(DataRegularSeason20242025!$AB$3:$AB$1315,DataRegularSeason20242025!$B$3:$B$1315, "&lt;=" &amp; FV$1, DataRegularSeason20242025!$E$3:$E$1315, $A6)</f>
        <v>34</v>
      </c>
      <c r="FW6">
        <f>SUMIFS(DataRegularSeason20242025!$AA$3:$AA$1315,DataRegularSeason20242025!$B$3:$B$1315, "&lt;=" &amp; FW$1, DataRegularSeason20242025!$D$3:$D$1315, $A6)+SUMIFS(DataRegularSeason20242025!$AB$3:$AB$1315,DataRegularSeason20242025!$B$3:$B$1315, "&lt;=" &amp; FW$1, DataRegularSeason20242025!$E$3:$E$1315, $A6)</f>
        <v>34</v>
      </c>
      <c r="FX6">
        <f>SUMIFS(DataRegularSeason20242025!$AA$3:$AA$1315,DataRegularSeason20242025!$B$3:$B$1315, "&lt;=" &amp; FX$1, DataRegularSeason20242025!$D$3:$D$1315, $A6)+SUMIFS(DataRegularSeason20242025!$AB$3:$AB$1315,DataRegularSeason20242025!$B$3:$B$1315, "&lt;=" &amp; FX$1, DataRegularSeason20242025!$E$3:$E$1315, $A6)</f>
        <v>34</v>
      </c>
      <c r="FY6">
        <f>SUMIFS(DataRegularSeason20242025!$AA$3:$AA$1315,DataRegularSeason20242025!$B$3:$B$1315, "&lt;=" &amp; FY$1, DataRegularSeason20242025!$D$3:$D$1315, $A6)+SUMIFS(DataRegularSeason20242025!$AB$3:$AB$1315,DataRegularSeason20242025!$B$3:$B$1315, "&lt;=" &amp; FY$1, DataRegularSeason20242025!$E$3:$E$1315, $A6)</f>
        <v>34</v>
      </c>
      <c r="FZ6">
        <f>SUMIFS(DataRegularSeason20242025!$AA$3:$AA$1315,DataRegularSeason20242025!$B$3:$B$1315, "&lt;=" &amp; FZ$1, DataRegularSeason20242025!$D$3:$D$1315, $A6)+SUMIFS(DataRegularSeason20242025!$AB$3:$AB$1315,DataRegularSeason20242025!$B$3:$B$1315, "&lt;=" &amp; FZ$1, DataRegularSeason20242025!$E$3:$E$1315, $A6)</f>
        <v>34</v>
      </c>
      <c r="GA6">
        <f>SUMIFS(DataRegularSeason20242025!$AA$3:$AA$1315,DataRegularSeason20242025!$B$3:$B$1315, "&lt;=" &amp; GA$1, DataRegularSeason20242025!$D$3:$D$1315, $A6)+SUMIFS(DataRegularSeason20242025!$AB$3:$AB$1315,DataRegularSeason20242025!$B$3:$B$1315, "&lt;=" &amp; GA$1, DataRegularSeason20242025!$E$3:$E$1315, $A6)</f>
        <v>34</v>
      </c>
      <c r="GB6">
        <f>SUMIFS(DataRegularSeason20242025!$AA$3:$AA$1315,DataRegularSeason20242025!$B$3:$B$1315, "&lt;=" &amp; GB$1, DataRegularSeason20242025!$D$3:$D$1315, $A6)+SUMIFS(DataRegularSeason20242025!$AB$3:$AB$1315,DataRegularSeason20242025!$B$3:$B$1315, "&lt;=" &amp; GB$1, DataRegularSeason20242025!$E$3:$E$1315, $A6)</f>
        <v>34</v>
      </c>
      <c r="GC6">
        <f>SUMIFS(DataRegularSeason20242025!$AA$3:$AA$1315,DataRegularSeason20242025!$B$3:$B$1315, "&lt;=" &amp; GC$1, DataRegularSeason20242025!$D$3:$D$1315, $A6)+SUMIFS(DataRegularSeason20242025!$AB$3:$AB$1315,DataRegularSeason20242025!$B$3:$B$1315, "&lt;=" &amp; GC$1, DataRegularSeason20242025!$E$3:$E$1315, $A6)</f>
        <v>34</v>
      </c>
      <c r="GD6">
        <f>SUMIFS(DataRegularSeason20242025!$AA$3:$AA$1315,DataRegularSeason20242025!$B$3:$B$1315, "&lt;=" &amp; GD$1, DataRegularSeason20242025!$D$3:$D$1315, $A6)+SUMIFS(DataRegularSeason20242025!$AB$3:$AB$1315,DataRegularSeason20242025!$B$3:$B$1315, "&lt;=" &amp; GD$1, DataRegularSeason20242025!$E$3:$E$1315, $A6)</f>
        <v>34</v>
      </c>
      <c r="GE6">
        <f>SUMIFS(DataRegularSeason20242025!$AA$3:$AA$1315,DataRegularSeason20242025!$B$3:$B$1315, "&lt;=" &amp; GE$1, DataRegularSeason20242025!$D$3:$D$1315, $A6)+SUMIFS(DataRegularSeason20242025!$AB$3:$AB$1315,DataRegularSeason20242025!$B$3:$B$1315, "&lt;=" &amp; GE$1, DataRegularSeason20242025!$E$3:$E$1315, $A6)</f>
        <v>34</v>
      </c>
      <c r="GF6">
        <f>SUMIFS(DataRegularSeason20242025!$AA$3:$AA$1315,DataRegularSeason20242025!$B$3:$B$1315, "&lt;=" &amp; GF$1, DataRegularSeason20242025!$D$3:$D$1315, $A6)+SUMIFS(DataRegularSeason20242025!$AB$3:$AB$1315,DataRegularSeason20242025!$B$3:$B$1315, "&lt;=" &amp; GF$1, DataRegularSeason20242025!$E$3:$E$1315, $A6)</f>
        <v>34</v>
      </c>
      <c r="GG6">
        <f>SUMIFS(DataRegularSeason20242025!$AA$3:$AA$1315,DataRegularSeason20242025!$B$3:$B$1315, "&lt;=" &amp; GG$1, DataRegularSeason20242025!$D$3:$D$1315, $A6)+SUMIFS(DataRegularSeason20242025!$AB$3:$AB$1315,DataRegularSeason20242025!$B$3:$B$1315, "&lt;=" &amp; GG$1, DataRegularSeason20242025!$E$3:$E$1315, $A6)</f>
        <v>34</v>
      </c>
      <c r="GH6">
        <f>SUMIFS(DataRegularSeason20242025!$AA$3:$AA$1315,DataRegularSeason20242025!$B$3:$B$1315, "&lt;=" &amp; GH$1, DataRegularSeason20242025!$D$3:$D$1315, $A6)+SUMIFS(DataRegularSeason20242025!$AB$3:$AB$1315,DataRegularSeason20242025!$B$3:$B$1315, "&lt;=" &amp; GH$1, DataRegularSeason20242025!$E$3:$E$1315, $A6)</f>
        <v>34</v>
      </c>
      <c r="GI6">
        <f>SUMIFS(DataRegularSeason20242025!$AA$3:$AA$1315,DataRegularSeason20242025!$B$3:$B$1315, "&lt;=" &amp; GI$1, DataRegularSeason20242025!$D$3:$D$1315, $A6)+SUMIFS(DataRegularSeason20242025!$AB$3:$AB$1315,DataRegularSeason20242025!$B$3:$B$1315, "&lt;=" &amp; GI$1, DataRegularSeason20242025!$E$3:$E$1315, $A6)</f>
        <v>34</v>
      </c>
      <c r="GJ6">
        <f>SUMIFS(DataRegularSeason20242025!$AA$3:$AA$1315,DataRegularSeason20242025!$B$3:$B$1315, "&lt;=" &amp; GJ$1, DataRegularSeason20242025!$D$3:$D$1315, $A6)+SUMIFS(DataRegularSeason20242025!$AB$3:$AB$1315,DataRegularSeason20242025!$B$3:$B$1315, "&lt;=" &amp; GJ$1, DataRegularSeason20242025!$E$3:$E$1315, $A6)</f>
        <v>34</v>
      </c>
      <c r="GK6">
        <f>SUMIFS(DataRegularSeason20242025!$AA$3:$AA$1315,DataRegularSeason20242025!$B$3:$B$1315, "&lt;=" &amp; GK$1, DataRegularSeason20242025!$D$3:$D$1315, $A6)+SUMIFS(DataRegularSeason20242025!$AB$3:$AB$1315,DataRegularSeason20242025!$B$3:$B$1315, "&lt;=" &amp; GK$1, DataRegularSeason20242025!$E$3:$E$1315, $A6)</f>
        <v>34</v>
      </c>
      <c r="GL6">
        <f>SUMIFS(DataRegularSeason20242025!$AA$3:$AA$1315,DataRegularSeason20242025!$B$3:$B$1315, "&lt;=" &amp; GL$1, DataRegularSeason20242025!$D$3:$D$1315, $A6)+SUMIFS(DataRegularSeason20242025!$AB$3:$AB$1315,DataRegularSeason20242025!$B$3:$B$1315, "&lt;=" &amp; GL$1, DataRegularSeason20242025!$E$3:$E$1315, $A6)</f>
        <v>34</v>
      </c>
      <c r="GM6">
        <f>SUMIFS(DataRegularSeason20242025!$AA$3:$AA$1315,DataRegularSeason20242025!$B$3:$B$1315, "&lt;=" &amp; GM$1, DataRegularSeason20242025!$D$3:$D$1315, $A6)+SUMIFS(DataRegularSeason20242025!$AB$3:$AB$1315,DataRegularSeason20242025!$B$3:$B$1315, "&lt;=" &amp; GM$1, DataRegularSeason20242025!$E$3:$E$1315, $A6)</f>
        <v>34</v>
      </c>
      <c r="GN6">
        <f>SUMIFS(DataRegularSeason20242025!$AA$3:$AA$1315,DataRegularSeason20242025!$B$3:$B$1315, "&lt;=" &amp; GN$1, DataRegularSeason20242025!$D$3:$D$1315, $A6)+SUMIFS(DataRegularSeason20242025!$AB$3:$AB$1315,DataRegularSeason20242025!$B$3:$B$1315, "&lt;=" &amp; GN$1, DataRegularSeason20242025!$E$3:$E$1315, $A6)</f>
        <v>34</v>
      </c>
      <c r="GO6">
        <f>SUMIFS(DataRegularSeason20242025!$AA$3:$AA$1315,DataRegularSeason20242025!$B$3:$B$1315, "&lt;=" &amp; GO$1, DataRegularSeason20242025!$D$3:$D$1315, $A6)+SUMIFS(DataRegularSeason20242025!$AB$3:$AB$1315,DataRegularSeason20242025!$B$3:$B$1315, "&lt;=" &amp; GO$1, DataRegularSeason20242025!$E$3:$E$1315, $A6)</f>
        <v>34</v>
      </c>
      <c r="GP6">
        <f>SUMIFS(DataRegularSeason20242025!$AA$3:$AA$1315,DataRegularSeason20242025!$B$3:$B$1315, "&lt;=" &amp; GP$1, DataRegularSeason20242025!$D$3:$D$1315, $A6)+SUMIFS(DataRegularSeason20242025!$AB$3:$AB$1315,DataRegularSeason20242025!$B$3:$B$1315, "&lt;=" &amp; GP$1, DataRegularSeason20242025!$E$3:$E$1315, $A6)</f>
        <v>34</v>
      </c>
      <c r="GQ6">
        <f>SUMIFS(DataRegularSeason20242025!$AA$3:$AA$1315,DataRegularSeason20242025!$B$3:$B$1315, "&lt;=" &amp; GQ$1, DataRegularSeason20242025!$D$3:$D$1315, $A6)+SUMIFS(DataRegularSeason20242025!$AB$3:$AB$1315,DataRegularSeason20242025!$B$3:$B$1315, "&lt;=" &amp; GQ$1, DataRegularSeason20242025!$E$3:$E$1315, $A6)</f>
        <v>34</v>
      </c>
      <c r="GR6">
        <f>SUMIFS(DataRegularSeason20242025!$AA$3:$AA$1315,DataRegularSeason20242025!$B$3:$B$1315, "&lt;=" &amp; GR$1, DataRegularSeason20242025!$D$3:$D$1315, $A6)+SUMIFS(DataRegularSeason20242025!$AB$3:$AB$1315,DataRegularSeason20242025!$B$3:$B$1315, "&lt;=" &amp; GR$1, DataRegularSeason20242025!$E$3:$E$1315, $A6)</f>
        <v>34</v>
      </c>
      <c r="GS6">
        <f>SUMIFS(DataRegularSeason20242025!$AA$3:$AA$1315,DataRegularSeason20242025!$B$3:$B$1315, "&lt;=" &amp; GS$1, DataRegularSeason20242025!$D$3:$D$1315, $A6)+SUMIFS(DataRegularSeason20242025!$AB$3:$AB$1315,DataRegularSeason20242025!$B$3:$B$1315, "&lt;=" &amp; GS$1, DataRegularSeason20242025!$E$3:$E$1315, $A6)</f>
        <v>34</v>
      </c>
      <c r="GT6">
        <f>SUMIFS(DataRegularSeason20242025!$AA$3:$AA$1315,DataRegularSeason20242025!$B$3:$B$1315, "&lt;=" &amp; GT$1, DataRegularSeason20242025!$D$3:$D$1315, $A6)+SUMIFS(DataRegularSeason20242025!$AB$3:$AB$1315,DataRegularSeason20242025!$B$3:$B$1315, "&lt;=" &amp; GT$1, DataRegularSeason20242025!$E$3:$E$1315, $A6)</f>
        <v>34</v>
      </c>
      <c r="GU6">
        <f>SUMIFS(DataRegularSeason20242025!$AA$3:$AA$1315,DataRegularSeason20242025!$B$3:$B$1315, "&lt;=" &amp; GU$1, DataRegularSeason20242025!$D$3:$D$1315, $A6)+SUMIFS(DataRegularSeason20242025!$AB$3:$AB$1315,DataRegularSeason20242025!$B$3:$B$1315, "&lt;=" &amp; GU$1, DataRegularSeason20242025!$E$3:$E$1315, $A6)</f>
        <v>34</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28</v>
      </c>
      <c r="BY7">
        <f>SUMIFS(DataRegularSeason20242025!$AA$3:$AA$1315,DataRegularSeason20242025!$B$3:$B$1315, "&lt;=" &amp; BY$1, DataRegularSeason20242025!$D$3:$D$1315, $A7)+SUMIFS(DataRegularSeason20242025!$AB$3:$AB$1315,DataRegularSeason20242025!$B$3:$B$1315, "&lt;=" &amp; BY$1, DataRegularSeason20242025!$E$3:$E$1315, $A7)</f>
        <v>28</v>
      </c>
      <c r="BZ7">
        <f>SUMIFS(DataRegularSeason20242025!$AA$3:$AA$1315,DataRegularSeason20242025!$B$3:$B$1315, "&lt;=" &amp; BZ$1, DataRegularSeason20242025!$D$3:$D$1315, $A7)+SUMIFS(DataRegularSeason20242025!$AB$3:$AB$1315,DataRegularSeason20242025!$B$3:$B$1315, "&lt;=" &amp; BZ$1, DataRegularSeason20242025!$E$3:$E$1315, $A7)</f>
        <v>28</v>
      </c>
      <c r="CA7">
        <f>SUMIFS(DataRegularSeason20242025!$AA$3:$AA$1315,DataRegularSeason20242025!$B$3:$B$1315, "&lt;=" &amp; CA$1, DataRegularSeason20242025!$D$3:$D$1315, $A7)+SUMIFS(DataRegularSeason20242025!$AB$3:$AB$1315,DataRegularSeason20242025!$B$3:$B$1315, "&lt;=" &amp; CA$1, DataRegularSeason20242025!$E$3:$E$1315, $A7)</f>
        <v>28</v>
      </c>
      <c r="CB7">
        <f>SUMIFS(DataRegularSeason20242025!$AA$3:$AA$1315,DataRegularSeason20242025!$B$3:$B$1315, "&lt;=" &amp; CB$1, DataRegularSeason20242025!$D$3:$D$1315, $A7)+SUMIFS(DataRegularSeason20242025!$AB$3:$AB$1315,DataRegularSeason20242025!$B$3:$B$1315, "&lt;=" &amp; CB$1, DataRegularSeason20242025!$E$3:$E$1315, $A7)</f>
        <v>28</v>
      </c>
      <c r="CC7">
        <f>SUMIFS(DataRegularSeason20242025!$AA$3:$AA$1315,DataRegularSeason20242025!$B$3:$B$1315, "&lt;=" &amp; CC$1, DataRegularSeason20242025!$D$3:$D$1315, $A7)+SUMIFS(DataRegularSeason20242025!$AB$3:$AB$1315,DataRegularSeason20242025!$B$3:$B$1315, "&lt;=" &amp; CC$1, DataRegularSeason20242025!$E$3:$E$1315, $A7)</f>
        <v>28</v>
      </c>
      <c r="CD7">
        <f>SUMIFS(DataRegularSeason20242025!$AA$3:$AA$1315,DataRegularSeason20242025!$B$3:$B$1315, "&lt;=" &amp; CD$1, DataRegularSeason20242025!$D$3:$D$1315, $A7)+SUMIFS(DataRegularSeason20242025!$AB$3:$AB$1315,DataRegularSeason20242025!$B$3:$B$1315, "&lt;=" &amp; CD$1, DataRegularSeason20242025!$E$3:$E$1315, $A7)</f>
        <v>28</v>
      </c>
      <c r="CE7">
        <f>SUMIFS(DataRegularSeason20242025!$AA$3:$AA$1315,DataRegularSeason20242025!$B$3:$B$1315, "&lt;=" &amp; CE$1, DataRegularSeason20242025!$D$3:$D$1315, $A7)+SUMIFS(DataRegularSeason20242025!$AB$3:$AB$1315,DataRegularSeason20242025!$B$3:$B$1315, "&lt;=" &amp; CE$1, DataRegularSeason20242025!$E$3:$E$1315, $A7)</f>
        <v>28</v>
      </c>
      <c r="CF7">
        <f>SUMIFS(DataRegularSeason20242025!$AA$3:$AA$1315,DataRegularSeason20242025!$B$3:$B$1315, "&lt;=" &amp; CF$1, DataRegularSeason20242025!$D$3:$D$1315, $A7)+SUMIFS(DataRegularSeason20242025!$AB$3:$AB$1315,DataRegularSeason20242025!$B$3:$B$1315, "&lt;=" &amp; CF$1, DataRegularSeason20242025!$E$3:$E$1315, $A7)</f>
        <v>28</v>
      </c>
      <c r="CG7">
        <f>SUMIFS(DataRegularSeason20242025!$AA$3:$AA$1315,DataRegularSeason20242025!$B$3:$B$1315, "&lt;=" &amp; CG$1, DataRegularSeason20242025!$D$3:$D$1315, $A7)+SUMIFS(DataRegularSeason20242025!$AB$3:$AB$1315,DataRegularSeason20242025!$B$3:$B$1315, "&lt;=" &amp; CG$1, DataRegularSeason20242025!$E$3:$E$1315, $A7)</f>
        <v>28</v>
      </c>
      <c r="CH7">
        <f>SUMIFS(DataRegularSeason20242025!$AA$3:$AA$1315,DataRegularSeason20242025!$B$3:$B$1315, "&lt;=" &amp; CH$1, DataRegularSeason20242025!$D$3:$D$1315, $A7)+SUMIFS(DataRegularSeason20242025!$AB$3:$AB$1315,DataRegularSeason20242025!$B$3:$B$1315, "&lt;=" &amp; CH$1, DataRegularSeason20242025!$E$3:$E$1315, $A7)</f>
        <v>28</v>
      </c>
      <c r="CI7">
        <f>SUMIFS(DataRegularSeason20242025!$AA$3:$AA$1315,DataRegularSeason20242025!$B$3:$B$1315, "&lt;=" &amp; CI$1, DataRegularSeason20242025!$D$3:$D$1315, $A7)+SUMIFS(DataRegularSeason20242025!$AB$3:$AB$1315,DataRegularSeason20242025!$B$3:$B$1315, "&lt;=" &amp; CI$1, DataRegularSeason20242025!$E$3:$E$1315, $A7)</f>
        <v>28</v>
      </c>
      <c r="CJ7">
        <f>SUMIFS(DataRegularSeason20242025!$AA$3:$AA$1315,DataRegularSeason20242025!$B$3:$B$1315, "&lt;=" &amp; CJ$1, DataRegularSeason20242025!$D$3:$D$1315, $A7)+SUMIFS(DataRegularSeason20242025!$AB$3:$AB$1315,DataRegularSeason20242025!$B$3:$B$1315, "&lt;=" &amp; CJ$1, DataRegularSeason20242025!$E$3:$E$1315, $A7)</f>
        <v>28</v>
      </c>
      <c r="CK7">
        <f>SUMIFS(DataRegularSeason20242025!$AA$3:$AA$1315,DataRegularSeason20242025!$B$3:$B$1315, "&lt;=" &amp; CK$1, DataRegularSeason20242025!$D$3:$D$1315, $A7)+SUMIFS(DataRegularSeason20242025!$AB$3:$AB$1315,DataRegularSeason20242025!$B$3:$B$1315, "&lt;=" &amp; CK$1, DataRegularSeason20242025!$E$3:$E$1315, $A7)</f>
        <v>28</v>
      </c>
      <c r="CL7">
        <f>SUMIFS(DataRegularSeason20242025!$AA$3:$AA$1315,DataRegularSeason20242025!$B$3:$B$1315, "&lt;=" &amp; CL$1, DataRegularSeason20242025!$D$3:$D$1315, $A7)+SUMIFS(DataRegularSeason20242025!$AB$3:$AB$1315,DataRegularSeason20242025!$B$3:$B$1315, "&lt;=" &amp; CL$1, DataRegularSeason20242025!$E$3:$E$1315, $A7)</f>
        <v>28</v>
      </c>
      <c r="CM7">
        <f>SUMIFS(DataRegularSeason20242025!$AA$3:$AA$1315,DataRegularSeason20242025!$B$3:$B$1315, "&lt;=" &amp; CM$1, DataRegularSeason20242025!$D$3:$D$1315, $A7)+SUMIFS(DataRegularSeason20242025!$AB$3:$AB$1315,DataRegularSeason20242025!$B$3:$B$1315, "&lt;=" &amp; CM$1, DataRegularSeason20242025!$E$3:$E$1315, $A7)</f>
        <v>28</v>
      </c>
      <c r="CN7">
        <f>SUMIFS(DataRegularSeason20242025!$AA$3:$AA$1315,DataRegularSeason20242025!$B$3:$B$1315, "&lt;=" &amp; CN$1, DataRegularSeason20242025!$D$3:$D$1315, $A7)+SUMIFS(DataRegularSeason20242025!$AB$3:$AB$1315,DataRegularSeason20242025!$B$3:$B$1315, "&lt;=" &amp; CN$1, DataRegularSeason20242025!$E$3:$E$1315, $A7)</f>
        <v>28</v>
      </c>
      <c r="CO7">
        <f>SUMIFS(DataRegularSeason20242025!$AA$3:$AA$1315,DataRegularSeason20242025!$B$3:$B$1315, "&lt;=" &amp; CO$1, DataRegularSeason20242025!$D$3:$D$1315, $A7)+SUMIFS(DataRegularSeason20242025!$AB$3:$AB$1315,DataRegularSeason20242025!$B$3:$B$1315, "&lt;=" &amp; CO$1, DataRegularSeason20242025!$E$3:$E$1315, $A7)</f>
        <v>28</v>
      </c>
      <c r="CP7">
        <f>SUMIFS(DataRegularSeason20242025!$AA$3:$AA$1315,DataRegularSeason20242025!$B$3:$B$1315, "&lt;=" &amp; CP$1, DataRegularSeason20242025!$D$3:$D$1315, $A7)+SUMIFS(DataRegularSeason20242025!$AB$3:$AB$1315,DataRegularSeason20242025!$B$3:$B$1315, "&lt;=" &amp; CP$1, DataRegularSeason20242025!$E$3:$E$1315, $A7)</f>
        <v>28</v>
      </c>
      <c r="CQ7">
        <f>SUMIFS(DataRegularSeason20242025!$AA$3:$AA$1315,DataRegularSeason20242025!$B$3:$B$1315, "&lt;=" &amp; CQ$1, DataRegularSeason20242025!$D$3:$D$1315, $A7)+SUMIFS(DataRegularSeason20242025!$AB$3:$AB$1315,DataRegularSeason20242025!$B$3:$B$1315, "&lt;=" &amp; CQ$1, DataRegularSeason20242025!$E$3:$E$1315, $A7)</f>
        <v>28</v>
      </c>
      <c r="CR7">
        <f>SUMIFS(DataRegularSeason20242025!$AA$3:$AA$1315,DataRegularSeason20242025!$B$3:$B$1315, "&lt;=" &amp; CR$1, DataRegularSeason20242025!$D$3:$D$1315, $A7)+SUMIFS(DataRegularSeason20242025!$AB$3:$AB$1315,DataRegularSeason20242025!$B$3:$B$1315, "&lt;=" &amp; CR$1, DataRegularSeason20242025!$E$3:$E$1315, $A7)</f>
        <v>28</v>
      </c>
      <c r="CS7">
        <f>SUMIFS(DataRegularSeason20242025!$AA$3:$AA$1315,DataRegularSeason20242025!$B$3:$B$1315, "&lt;=" &amp; CS$1, DataRegularSeason20242025!$D$3:$D$1315, $A7)+SUMIFS(DataRegularSeason20242025!$AB$3:$AB$1315,DataRegularSeason20242025!$B$3:$B$1315, "&lt;=" &amp; CS$1, DataRegularSeason20242025!$E$3:$E$1315, $A7)</f>
        <v>28</v>
      </c>
      <c r="CT7">
        <f>SUMIFS(DataRegularSeason20242025!$AA$3:$AA$1315,DataRegularSeason20242025!$B$3:$B$1315, "&lt;=" &amp; CT$1, DataRegularSeason20242025!$D$3:$D$1315, $A7)+SUMIFS(DataRegularSeason20242025!$AB$3:$AB$1315,DataRegularSeason20242025!$B$3:$B$1315, "&lt;=" &amp; CT$1, DataRegularSeason20242025!$E$3:$E$1315, $A7)</f>
        <v>28</v>
      </c>
      <c r="CU7">
        <f>SUMIFS(DataRegularSeason20242025!$AA$3:$AA$1315,DataRegularSeason20242025!$B$3:$B$1315, "&lt;=" &amp; CU$1, DataRegularSeason20242025!$D$3:$D$1315, $A7)+SUMIFS(DataRegularSeason20242025!$AB$3:$AB$1315,DataRegularSeason20242025!$B$3:$B$1315, "&lt;=" &amp; CU$1, DataRegularSeason20242025!$E$3:$E$1315, $A7)</f>
        <v>28</v>
      </c>
      <c r="CV7">
        <f>SUMIFS(DataRegularSeason20242025!$AA$3:$AA$1315,DataRegularSeason20242025!$B$3:$B$1315, "&lt;=" &amp; CV$1, DataRegularSeason20242025!$D$3:$D$1315, $A7)+SUMIFS(DataRegularSeason20242025!$AB$3:$AB$1315,DataRegularSeason20242025!$B$3:$B$1315, "&lt;=" &amp; CV$1, DataRegularSeason20242025!$E$3:$E$1315, $A7)</f>
        <v>28</v>
      </c>
      <c r="CW7">
        <f>SUMIFS(DataRegularSeason20242025!$AA$3:$AA$1315,DataRegularSeason20242025!$B$3:$B$1315, "&lt;=" &amp; CW$1, DataRegularSeason20242025!$D$3:$D$1315, $A7)+SUMIFS(DataRegularSeason20242025!$AB$3:$AB$1315,DataRegularSeason20242025!$B$3:$B$1315, "&lt;=" &amp; CW$1, DataRegularSeason20242025!$E$3:$E$1315, $A7)</f>
        <v>28</v>
      </c>
      <c r="CX7">
        <f>SUMIFS(DataRegularSeason20242025!$AA$3:$AA$1315,DataRegularSeason20242025!$B$3:$B$1315, "&lt;=" &amp; CX$1, DataRegularSeason20242025!$D$3:$D$1315, $A7)+SUMIFS(DataRegularSeason20242025!$AB$3:$AB$1315,DataRegularSeason20242025!$B$3:$B$1315, "&lt;=" &amp; CX$1, DataRegularSeason20242025!$E$3:$E$1315, $A7)</f>
        <v>28</v>
      </c>
      <c r="CY7">
        <f>SUMIFS(DataRegularSeason20242025!$AA$3:$AA$1315,DataRegularSeason20242025!$B$3:$B$1315, "&lt;=" &amp; CY$1, DataRegularSeason20242025!$D$3:$D$1315, $A7)+SUMIFS(DataRegularSeason20242025!$AB$3:$AB$1315,DataRegularSeason20242025!$B$3:$B$1315, "&lt;=" &amp; CY$1, DataRegularSeason20242025!$E$3:$E$1315, $A7)</f>
        <v>28</v>
      </c>
      <c r="CZ7">
        <f>SUMIFS(DataRegularSeason20242025!$AA$3:$AA$1315,DataRegularSeason20242025!$B$3:$B$1315, "&lt;=" &amp; CZ$1, DataRegularSeason20242025!$D$3:$D$1315, $A7)+SUMIFS(DataRegularSeason20242025!$AB$3:$AB$1315,DataRegularSeason20242025!$B$3:$B$1315, "&lt;=" &amp; CZ$1, DataRegularSeason20242025!$E$3:$E$1315, $A7)</f>
        <v>28</v>
      </c>
      <c r="DA7">
        <f>SUMIFS(DataRegularSeason20242025!$AA$3:$AA$1315,DataRegularSeason20242025!$B$3:$B$1315, "&lt;=" &amp; DA$1, DataRegularSeason20242025!$D$3:$D$1315, $A7)+SUMIFS(DataRegularSeason20242025!$AB$3:$AB$1315,DataRegularSeason20242025!$B$3:$B$1315, "&lt;=" &amp; DA$1, DataRegularSeason20242025!$E$3:$E$1315, $A7)</f>
        <v>28</v>
      </c>
      <c r="DB7">
        <f>SUMIFS(DataRegularSeason20242025!$AA$3:$AA$1315,DataRegularSeason20242025!$B$3:$B$1315, "&lt;=" &amp; DB$1, DataRegularSeason20242025!$D$3:$D$1315, $A7)+SUMIFS(DataRegularSeason20242025!$AB$3:$AB$1315,DataRegularSeason20242025!$B$3:$B$1315, "&lt;=" &amp; DB$1, DataRegularSeason20242025!$E$3:$E$1315, $A7)</f>
        <v>28</v>
      </c>
      <c r="DC7">
        <f>SUMIFS(DataRegularSeason20242025!$AA$3:$AA$1315,DataRegularSeason20242025!$B$3:$B$1315, "&lt;=" &amp; DC$1, DataRegularSeason20242025!$D$3:$D$1315, $A7)+SUMIFS(DataRegularSeason20242025!$AB$3:$AB$1315,DataRegularSeason20242025!$B$3:$B$1315, "&lt;=" &amp; DC$1, DataRegularSeason20242025!$E$3:$E$1315, $A7)</f>
        <v>28</v>
      </c>
      <c r="DD7">
        <f>SUMIFS(DataRegularSeason20242025!$AA$3:$AA$1315,DataRegularSeason20242025!$B$3:$B$1315, "&lt;=" &amp; DD$1, DataRegularSeason20242025!$D$3:$D$1315, $A7)+SUMIFS(DataRegularSeason20242025!$AB$3:$AB$1315,DataRegularSeason20242025!$B$3:$B$1315, "&lt;=" &amp; DD$1, DataRegularSeason20242025!$E$3:$E$1315, $A7)</f>
        <v>28</v>
      </c>
      <c r="DE7">
        <f>SUMIFS(DataRegularSeason20242025!$AA$3:$AA$1315,DataRegularSeason20242025!$B$3:$B$1315, "&lt;=" &amp; DE$1, DataRegularSeason20242025!$D$3:$D$1315, $A7)+SUMIFS(DataRegularSeason20242025!$AB$3:$AB$1315,DataRegularSeason20242025!$B$3:$B$1315, "&lt;=" &amp; DE$1, DataRegularSeason20242025!$E$3:$E$1315, $A7)</f>
        <v>28</v>
      </c>
      <c r="DF7">
        <f>SUMIFS(DataRegularSeason20242025!$AA$3:$AA$1315,DataRegularSeason20242025!$B$3:$B$1315, "&lt;=" &amp; DF$1, DataRegularSeason20242025!$D$3:$D$1315, $A7)+SUMIFS(DataRegularSeason20242025!$AB$3:$AB$1315,DataRegularSeason20242025!$B$3:$B$1315, "&lt;=" &amp; DF$1, DataRegularSeason20242025!$E$3:$E$1315, $A7)</f>
        <v>28</v>
      </c>
      <c r="DG7">
        <f>SUMIFS(DataRegularSeason20242025!$AA$3:$AA$1315,DataRegularSeason20242025!$B$3:$B$1315, "&lt;=" &amp; DG$1, DataRegularSeason20242025!$D$3:$D$1315, $A7)+SUMIFS(DataRegularSeason20242025!$AB$3:$AB$1315,DataRegularSeason20242025!$B$3:$B$1315, "&lt;=" &amp; DG$1, DataRegularSeason20242025!$E$3:$E$1315, $A7)</f>
        <v>28</v>
      </c>
      <c r="DH7">
        <f>SUMIFS(DataRegularSeason20242025!$AA$3:$AA$1315,DataRegularSeason20242025!$B$3:$B$1315, "&lt;=" &amp; DH$1, DataRegularSeason20242025!$D$3:$D$1315, $A7)+SUMIFS(DataRegularSeason20242025!$AB$3:$AB$1315,DataRegularSeason20242025!$B$3:$B$1315, "&lt;=" &amp; DH$1, DataRegularSeason20242025!$E$3:$E$1315, $A7)</f>
        <v>28</v>
      </c>
      <c r="DI7">
        <f>SUMIFS(DataRegularSeason20242025!$AA$3:$AA$1315,DataRegularSeason20242025!$B$3:$B$1315, "&lt;=" &amp; DI$1, DataRegularSeason20242025!$D$3:$D$1315, $A7)+SUMIFS(DataRegularSeason20242025!$AB$3:$AB$1315,DataRegularSeason20242025!$B$3:$B$1315, "&lt;=" &amp; DI$1, DataRegularSeason20242025!$E$3:$E$1315, $A7)</f>
        <v>28</v>
      </c>
      <c r="DJ7">
        <f>SUMIFS(DataRegularSeason20242025!$AA$3:$AA$1315,DataRegularSeason20242025!$B$3:$B$1315, "&lt;=" &amp; DJ$1, DataRegularSeason20242025!$D$3:$D$1315, $A7)+SUMIFS(DataRegularSeason20242025!$AB$3:$AB$1315,DataRegularSeason20242025!$B$3:$B$1315, "&lt;=" &amp; DJ$1, DataRegularSeason20242025!$E$3:$E$1315, $A7)</f>
        <v>28</v>
      </c>
      <c r="DK7">
        <f>SUMIFS(DataRegularSeason20242025!$AA$3:$AA$1315,DataRegularSeason20242025!$B$3:$B$1315, "&lt;=" &amp; DK$1, DataRegularSeason20242025!$D$3:$D$1315, $A7)+SUMIFS(DataRegularSeason20242025!$AB$3:$AB$1315,DataRegularSeason20242025!$B$3:$B$1315, "&lt;=" &amp; DK$1, DataRegularSeason20242025!$E$3:$E$1315, $A7)</f>
        <v>28</v>
      </c>
      <c r="DL7">
        <f>SUMIFS(DataRegularSeason20242025!$AA$3:$AA$1315,DataRegularSeason20242025!$B$3:$B$1315, "&lt;=" &amp; DL$1, DataRegularSeason20242025!$D$3:$D$1315, $A7)+SUMIFS(DataRegularSeason20242025!$AB$3:$AB$1315,DataRegularSeason20242025!$B$3:$B$1315, "&lt;=" &amp; DL$1, DataRegularSeason20242025!$E$3:$E$1315, $A7)</f>
        <v>28</v>
      </c>
      <c r="DM7">
        <f>SUMIFS(DataRegularSeason20242025!$AA$3:$AA$1315,DataRegularSeason20242025!$B$3:$B$1315, "&lt;=" &amp; DM$1, DataRegularSeason20242025!$D$3:$D$1315, $A7)+SUMIFS(DataRegularSeason20242025!$AB$3:$AB$1315,DataRegularSeason20242025!$B$3:$B$1315, "&lt;=" &amp; DM$1, DataRegularSeason20242025!$E$3:$E$1315, $A7)</f>
        <v>28</v>
      </c>
      <c r="DN7">
        <f>SUMIFS(DataRegularSeason20242025!$AA$3:$AA$1315,DataRegularSeason20242025!$B$3:$B$1315, "&lt;=" &amp; DN$1, DataRegularSeason20242025!$D$3:$D$1315, $A7)+SUMIFS(DataRegularSeason20242025!$AB$3:$AB$1315,DataRegularSeason20242025!$B$3:$B$1315, "&lt;=" &amp; DN$1, DataRegularSeason20242025!$E$3:$E$1315, $A7)</f>
        <v>28</v>
      </c>
      <c r="DO7">
        <f>SUMIFS(DataRegularSeason20242025!$AA$3:$AA$1315,DataRegularSeason20242025!$B$3:$B$1315, "&lt;=" &amp; DO$1, DataRegularSeason20242025!$D$3:$D$1315, $A7)+SUMIFS(DataRegularSeason20242025!$AB$3:$AB$1315,DataRegularSeason20242025!$B$3:$B$1315, "&lt;=" &amp; DO$1, DataRegularSeason20242025!$E$3:$E$1315, $A7)</f>
        <v>28</v>
      </c>
      <c r="DP7">
        <f>SUMIFS(DataRegularSeason20242025!$AA$3:$AA$1315,DataRegularSeason20242025!$B$3:$B$1315, "&lt;=" &amp; DP$1, DataRegularSeason20242025!$D$3:$D$1315, $A7)+SUMIFS(DataRegularSeason20242025!$AB$3:$AB$1315,DataRegularSeason20242025!$B$3:$B$1315, "&lt;=" &amp; DP$1, DataRegularSeason20242025!$E$3:$E$1315, $A7)</f>
        <v>28</v>
      </c>
      <c r="DQ7">
        <f>SUMIFS(DataRegularSeason20242025!$AA$3:$AA$1315,DataRegularSeason20242025!$B$3:$B$1315, "&lt;=" &amp; DQ$1, DataRegularSeason20242025!$D$3:$D$1315, $A7)+SUMIFS(DataRegularSeason20242025!$AB$3:$AB$1315,DataRegularSeason20242025!$B$3:$B$1315, "&lt;=" &amp; DQ$1, DataRegularSeason20242025!$E$3:$E$1315, $A7)</f>
        <v>28</v>
      </c>
      <c r="DR7">
        <f>SUMIFS(DataRegularSeason20242025!$AA$3:$AA$1315,DataRegularSeason20242025!$B$3:$B$1315, "&lt;=" &amp; DR$1, DataRegularSeason20242025!$D$3:$D$1315, $A7)+SUMIFS(DataRegularSeason20242025!$AB$3:$AB$1315,DataRegularSeason20242025!$B$3:$B$1315, "&lt;=" &amp; DR$1, DataRegularSeason20242025!$E$3:$E$1315, $A7)</f>
        <v>28</v>
      </c>
      <c r="DS7">
        <f>SUMIFS(DataRegularSeason20242025!$AA$3:$AA$1315,DataRegularSeason20242025!$B$3:$B$1315, "&lt;=" &amp; DS$1, DataRegularSeason20242025!$D$3:$D$1315, $A7)+SUMIFS(DataRegularSeason20242025!$AB$3:$AB$1315,DataRegularSeason20242025!$B$3:$B$1315, "&lt;=" &amp; DS$1, DataRegularSeason20242025!$E$3:$E$1315, $A7)</f>
        <v>28</v>
      </c>
      <c r="DT7">
        <f>SUMIFS(DataRegularSeason20242025!$AA$3:$AA$1315,DataRegularSeason20242025!$B$3:$B$1315, "&lt;=" &amp; DT$1, DataRegularSeason20242025!$D$3:$D$1315, $A7)+SUMIFS(DataRegularSeason20242025!$AB$3:$AB$1315,DataRegularSeason20242025!$B$3:$B$1315, "&lt;=" &amp; DT$1, DataRegularSeason20242025!$E$3:$E$1315, $A7)</f>
        <v>28</v>
      </c>
      <c r="DU7">
        <f>SUMIFS(DataRegularSeason20242025!$AA$3:$AA$1315,DataRegularSeason20242025!$B$3:$B$1315, "&lt;=" &amp; DU$1, DataRegularSeason20242025!$D$3:$D$1315, $A7)+SUMIFS(DataRegularSeason20242025!$AB$3:$AB$1315,DataRegularSeason20242025!$B$3:$B$1315, "&lt;=" &amp; DU$1, DataRegularSeason20242025!$E$3:$E$1315, $A7)</f>
        <v>28</v>
      </c>
      <c r="DV7">
        <f>SUMIFS(DataRegularSeason20242025!$AA$3:$AA$1315,DataRegularSeason20242025!$B$3:$B$1315, "&lt;=" &amp; DV$1, DataRegularSeason20242025!$D$3:$D$1315, $A7)+SUMIFS(DataRegularSeason20242025!$AB$3:$AB$1315,DataRegularSeason20242025!$B$3:$B$1315, "&lt;=" &amp; DV$1, DataRegularSeason20242025!$E$3:$E$1315, $A7)</f>
        <v>28</v>
      </c>
      <c r="DW7">
        <f>SUMIFS(DataRegularSeason20242025!$AA$3:$AA$1315,DataRegularSeason20242025!$B$3:$B$1315, "&lt;=" &amp; DW$1, DataRegularSeason20242025!$D$3:$D$1315, $A7)+SUMIFS(DataRegularSeason20242025!$AB$3:$AB$1315,DataRegularSeason20242025!$B$3:$B$1315, "&lt;=" &amp; DW$1, DataRegularSeason20242025!$E$3:$E$1315, $A7)</f>
        <v>28</v>
      </c>
      <c r="DX7">
        <f>SUMIFS(DataRegularSeason20242025!$AA$3:$AA$1315,DataRegularSeason20242025!$B$3:$B$1315, "&lt;=" &amp; DX$1, DataRegularSeason20242025!$D$3:$D$1315, $A7)+SUMIFS(DataRegularSeason20242025!$AB$3:$AB$1315,DataRegularSeason20242025!$B$3:$B$1315, "&lt;=" &amp; DX$1, DataRegularSeason20242025!$E$3:$E$1315, $A7)</f>
        <v>28</v>
      </c>
      <c r="DY7">
        <f>SUMIFS(DataRegularSeason20242025!$AA$3:$AA$1315,DataRegularSeason20242025!$B$3:$B$1315, "&lt;=" &amp; DY$1, DataRegularSeason20242025!$D$3:$D$1315, $A7)+SUMIFS(DataRegularSeason20242025!$AB$3:$AB$1315,DataRegularSeason20242025!$B$3:$B$1315, "&lt;=" &amp; DY$1, DataRegularSeason20242025!$E$3:$E$1315, $A7)</f>
        <v>28</v>
      </c>
      <c r="DZ7">
        <f>SUMIFS(DataRegularSeason20242025!$AA$3:$AA$1315,DataRegularSeason20242025!$B$3:$B$1315, "&lt;=" &amp; DZ$1, DataRegularSeason20242025!$D$3:$D$1315, $A7)+SUMIFS(DataRegularSeason20242025!$AB$3:$AB$1315,DataRegularSeason20242025!$B$3:$B$1315, "&lt;=" &amp; DZ$1, DataRegularSeason20242025!$E$3:$E$1315, $A7)</f>
        <v>28</v>
      </c>
      <c r="EA7">
        <f>SUMIFS(DataRegularSeason20242025!$AA$3:$AA$1315,DataRegularSeason20242025!$B$3:$B$1315, "&lt;=" &amp; EA$1, DataRegularSeason20242025!$D$3:$D$1315, $A7)+SUMIFS(DataRegularSeason20242025!$AB$3:$AB$1315,DataRegularSeason20242025!$B$3:$B$1315, "&lt;=" &amp; EA$1, DataRegularSeason20242025!$E$3:$E$1315, $A7)</f>
        <v>28</v>
      </c>
      <c r="EB7">
        <f>SUMIFS(DataRegularSeason20242025!$AA$3:$AA$1315,DataRegularSeason20242025!$B$3:$B$1315, "&lt;=" &amp; EB$1, DataRegularSeason20242025!$D$3:$D$1315, $A7)+SUMIFS(DataRegularSeason20242025!$AB$3:$AB$1315,DataRegularSeason20242025!$B$3:$B$1315, "&lt;=" &amp; EB$1, DataRegularSeason20242025!$E$3:$E$1315, $A7)</f>
        <v>28</v>
      </c>
      <c r="EC7">
        <f>SUMIFS(DataRegularSeason20242025!$AA$3:$AA$1315,DataRegularSeason20242025!$B$3:$B$1315, "&lt;=" &amp; EC$1, DataRegularSeason20242025!$D$3:$D$1315, $A7)+SUMIFS(DataRegularSeason20242025!$AB$3:$AB$1315,DataRegularSeason20242025!$B$3:$B$1315, "&lt;=" &amp; EC$1, DataRegularSeason20242025!$E$3:$E$1315, $A7)</f>
        <v>28</v>
      </c>
      <c r="ED7">
        <f>SUMIFS(DataRegularSeason20242025!$AA$3:$AA$1315,DataRegularSeason20242025!$B$3:$B$1315, "&lt;=" &amp; ED$1, DataRegularSeason20242025!$D$3:$D$1315, $A7)+SUMIFS(DataRegularSeason20242025!$AB$3:$AB$1315,DataRegularSeason20242025!$B$3:$B$1315, "&lt;=" &amp; ED$1, DataRegularSeason20242025!$E$3:$E$1315, $A7)</f>
        <v>28</v>
      </c>
      <c r="EE7">
        <f>SUMIFS(DataRegularSeason20242025!$AA$3:$AA$1315,DataRegularSeason20242025!$B$3:$B$1315, "&lt;=" &amp; EE$1, DataRegularSeason20242025!$D$3:$D$1315, $A7)+SUMIFS(DataRegularSeason20242025!$AB$3:$AB$1315,DataRegularSeason20242025!$B$3:$B$1315, "&lt;=" &amp; EE$1, DataRegularSeason20242025!$E$3:$E$1315, $A7)</f>
        <v>28</v>
      </c>
      <c r="EF7">
        <f>SUMIFS(DataRegularSeason20242025!$AA$3:$AA$1315,DataRegularSeason20242025!$B$3:$B$1315, "&lt;=" &amp; EF$1, DataRegularSeason20242025!$D$3:$D$1315, $A7)+SUMIFS(DataRegularSeason20242025!$AB$3:$AB$1315,DataRegularSeason20242025!$B$3:$B$1315, "&lt;=" &amp; EF$1, DataRegularSeason20242025!$E$3:$E$1315, $A7)</f>
        <v>28</v>
      </c>
      <c r="EG7">
        <f>SUMIFS(DataRegularSeason20242025!$AA$3:$AA$1315,DataRegularSeason20242025!$B$3:$B$1315, "&lt;=" &amp; EG$1, DataRegularSeason20242025!$D$3:$D$1315, $A7)+SUMIFS(DataRegularSeason20242025!$AB$3:$AB$1315,DataRegularSeason20242025!$B$3:$B$1315, "&lt;=" &amp; EG$1, DataRegularSeason20242025!$E$3:$E$1315, $A7)</f>
        <v>28</v>
      </c>
      <c r="EH7">
        <f>SUMIFS(DataRegularSeason20242025!$AA$3:$AA$1315,DataRegularSeason20242025!$B$3:$B$1315, "&lt;=" &amp; EH$1, DataRegularSeason20242025!$D$3:$D$1315, $A7)+SUMIFS(DataRegularSeason20242025!$AB$3:$AB$1315,DataRegularSeason20242025!$B$3:$B$1315, "&lt;=" &amp; EH$1, DataRegularSeason20242025!$E$3:$E$1315, $A7)</f>
        <v>28</v>
      </c>
      <c r="EI7">
        <f>SUMIFS(DataRegularSeason20242025!$AA$3:$AA$1315,DataRegularSeason20242025!$B$3:$B$1315, "&lt;=" &amp; EI$1, DataRegularSeason20242025!$D$3:$D$1315, $A7)+SUMIFS(DataRegularSeason20242025!$AB$3:$AB$1315,DataRegularSeason20242025!$B$3:$B$1315, "&lt;=" &amp; EI$1, DataRegularSeason20242025!$E$3:$E$1315, $A7)</f>
        <v>28</v>
      </c>
      <c r="EJ7">
        <f>SUMIFS(DataRegularSeason20242025!$AA$3:$AA$1315,DataRegularSeason20242025!$B$3:$B$1315, "&lt;=" &amp; EJ$1, DataRegularSeason20242025!$D$3:$D$1315, $A7)+SUMIFS(DataRegularSeason20242025!$AB$3:$AB$1315,DataRegularSeason20242025!$B$3:$B$1315, "&lt;=" &amp; EJ$1, DataRegularSeason20242025!$E$3:$E$1315, $A7)</f>
        <v>28</v>
      </c>
      <c r="EK7">
        <f>SUMIFS(DataRegularSeason20242025!$AA$3:$AA$1315,DataRegularSeason20242025!$B$3:$B$1315, "&lt;=" &amp; EK$1, DataRegularSeason20242025!$D$3:$D$1315, $A7)+SUMIFS(DataRegularSeason20242025!$AB$3:$AB$1315,DataRegularSeason20242025!$B$3:$B$1315, "&lt;=" &amp; EK$1, DataRegularSeason20242025!$E$3:$E$1315, $A7)</f>
        <v>28</v>
      </c>
      <c r="EL7">
        <f>SUMIFS(DataRegularSeason20242025!$AA$3:$AA$1315,DataRegularSeason20242025!$B$3:$B$1315, "&lt;=" &amp; EL$1, DataRegularSeason20242025!$D$3:$D$1315, $A7)+SUMIFS(DataRegularSeason20242025!$AB$3:$AB$1315,DataRegularSeason20242025!$B$3:$B$1315, "&lt;=" &amp; EL$1, DataRegularSeason20242025!$E$3:$E$1315, $A7)</f>
        <v>28</v>
      </c>
      <c r="EM7">
        <f>SUMIFS(DataRegularSeason20242025!$AA$3:$AA$1315,DataRegularSeason20242025!$B$3:$B$1315, "&lt;=" &amp; EM$1, DataRegularSeason20242025!$D$3:$D$1315, $A7)+SUMIFS(DataRegularSeason20242025!$AB$3:$AB$1315,DataRegularSeason20242025!$B$3:$B$1315, "&lt;=" &amp; EM$1, DataRegularSeason20242025!$E$3:$E$1315, $A7)</f>
        <v>28</v>
      </c>
      <c r="EN7">
        <f>SUMIFS(DataRegularSeason20242025!$AA$3:$AA$1315,DataRegularSeason20242025!$B$3:$B$1315, "&lt;=" &amp; EN$1, DataRegularSeason20242025!$D$3:$D$1315, $A7)+SUMIFS(DataRegularSeason20242025!$AB$3:$AB$1315,DataRegularSeason20242025!$B$3:$B$1315, "&lt;=" &amp; EN$1, DataRegularSeason20242025!$E$3:$E$1315, $A7)</f>
        <v>28</v>
      </c>
      <c r="EO7">
        <f>SUMIFS(DataRegularSeason20242025!$AA$3:$AA$1315,DataRegularSeason20242025!$B$3:$B$1315, "&lt;=" &amp; EO$1, DataRegularSeason20242025!$D$3:$D$1315, $A7)+SUMIFS(DataRegularSeason20242025!$AB$3:$AB$1315,DataRegularSeason20242025!$B$3:$B$1315, "&lt;=" &amp; EO$1, DataRegularSeason20242025!$E$3:$E$1315, $A7)</f>
        <v>28</v>
      </c>
      <c r="EP7">
        <f>SUMIFS(DataRegularSeason20242025!$AA$3:$AA$1315,DataRegularSeason20242025!$B$3:$B$1315, "&lt;=" &amp; EP$1, DataRegularSeason20242025!$D$3:$D$1315, $A7)+SUMIFS(DataRegularSeason20242025!$AB$3:$AB$1315,DataRegularSeason20242025!$B$3:$B$1315, "&lt;=" &amp; EP$1, DataRegularSeason20242025!$E$3:$E$1315, $A7)</f>
        <v>28</v>
      </c>
      <c r="EQ7">
        <f>SUMIFS(DataRegularSeason20242025!$AA$3:$AA$1315,DataRegularSeason20242025!$B$3:$B$1315, "&lt;=" &amp; EQ$1, DataRegularSeason20242025!$D$3:$D$1315, $A7)+SUMIFS(DataRegularSeason20242025!$AB$3:$AB$1315,DataRegularSeason20242025!$B$3:$B$1315, "&lt;=" &amp; EQ$1, DataRegularSeason20242025!$E$3:$E$1315, $A7)</f>
        <v>28</v>
      </c>
      <c r="ER7">
        <f>SUMIFS(DataRegularSeason20242025!$AA$3:$AA$1315,DataRegularSeason20242025!$B$3:$B$1315, "&lt;=" &amp; ER$1, DataRegularSeason20242025!$D$3:$D$1315, $A7)+SUMIFS(DataRegularSeason20242025!$AB$3:$AB$1315,DataRegularSeason20242025!$B$3:$B$1315, "&lt;=" &amp; ER$1, DataRegularSeason20242025!$E$3:$E$1315, $A7)</f>
        <v>28</v>
      </c>
      <c r="ES7">
        <f>SUMIFS(DataRegularSeason20242025!$AA$3:$AA$1315,DataRegularSeason20242025!$B$3:$B$1315, "&lt;=" &amp; ES$1, DataRegularSeason20242025!$D$3:$D$1315, $A7)+SUMIFS(DataRegularSeason20242025!$AB$3:$AB$1315,DataRegularSeason20242025!$B$3:$B$1315, "&lt;=" &amp; ES$1, DataRegularSeason20242025!$E$3:$E$1315, $A7)</f>
        <v>28</v>
      </c>
      <c r="ET7">
        <f>SUMIFS(DataRegularSeason20242025!$AA$3:$AA$1315,DataRegularSeason20242025!$B$3:$B$1315, "&lt;=" &amp; ET$1, DataRegularSeason20242025!$D$3:$D$1315, $A7)+SUMIFS(DataRegularSeason20242025!$AB$3:$AB$1315,DataRegularSeason20242025!$B$3:$B$1315, "&lt;=" &amp; ET$1, DataRegularSeason20242025!$E$3:$E$1315, $A7)</f>
        <v>28</v>
      </c>
      <c r="EU7">
        <f>SUMIFS(DataRegularSeason20242025!$AA$3:$AA$1315,DataRegularSeason20242025!$B$3:$B$1315, "&lt;=" &amp; EU$1, DataRegularSeason20242025!$D$3:$D$1315, $A7)+SUMIFS(DataRegularSeason20242025!$AB$3:$AB$1315,DataRegularSeason20242025!$B$3:$B$1315, "&lt;=" &amp; EU$1, DataRegularSeason20242025!$E$3:$E$1315, $A7)</f>
        <v>28</v>
      </c>
      <c r="EV7">
        <f>SUMIFS(DataRegularSeason20242025!$AA$3:$AA$1315,DataRegularSeason20242025!$B$3:$B$1315, "&lt;=" &amp; EV$1, DataRegularSeason20242025!$D$3:$D$1315, $A7)+SUMIFS(DataRegularSeason20242025!$AB$3:$AB$1315,DataRegularSeason20242025!$B$3:$B$1315, "&lt;=" &amp; EV$1, DataRegularSeason20242025!$E$3:$E$1315, $A7)</f>
        <v>28</v>
      </c>
      <c r="EW7">
        <f>SUMIFS(DataRegularSeason20242025!$AA$3:$AA$1315,DataRegularSeason20242025!$B$3:$B$1315, "&lt;=" &amp; EW$1, DataRegularSeason20242025!$D$3:$D$1315, $A7)+SUMIFS(DataRegularSeason20242025!$AB$3:$AB$1315,DataRegularSeason20242025!$B$3:$B$1315, "&lt;=" &amp; EW$1, DataRegularSeason20242025!$E$3:$E$1315, $A7)</f>
        <v>28</v>
      </c>
      <c r="EX7">
        <f>SUMIFS(DataRegularSeason20242025!$AA$3:$AA$1315,DataRegularSeason20242025!$B$3:$B$1315, "&lt;=" &amp; EX$1, DataRegularSeason20242025!$D$3:$D$1315, $A7)+SUMIFS(DataRegularSeason20242025!$AB$3:$AB$1315,DataRegularSeason20242025!$B$3:$B$1315, "&lt;=" &amp; EX$1, DataRegularSeason20242025!$E$3:$E$1315, $A7)</f>
        <v>28</v>
      </c>
      <c r="EY7">
        <f>SUMIFS(DataRegularSeason20242025!$AA$3:$AA$1315,DataRegularSeason20242025!$B$3:$B$1315, "&lt;=" &amp; EY$1, DataRegularSeason20242025!$D$3:$D$1315, $A7)+SUMIFS(DataRegularSeason20242025!$AB$3:$AB$1315,DataRegularSeason20242025!$B$3:$B$1315, "&lt;=" &amp; EY$1, DataRegularSeason20242025!$E$3:$E$1315, $A7)</f>
        <v>28</v>
      </c>
      <c r="EZ7">
        <f>SUMIFS(DataRegularSeason20242025!$AA$3:$AA$1315,DataRegularSeason20242025!$B$3:$B$1315, "&lt;=" &amp; EZ$1, DataRegularSeason20242025!$D$3:$D$1315, $A7)+SUMIFS(DataRegularSeason20242025!$AB$3:$AB$1315,DataRegularSeason20242025!$B$3:$B$1315, "&lt;=" &amp; EZ$1, DataRegularSeason20242025!$E$3:$E$1315, $A7)</f>
        <v>28</v>
      </c>
      <c r="FA7">
        <f>SUMIFS(DataRegularSeason20242025!$AA$3:$AA$1315,DataRegularSeason20242025!$B$3:$B$1315, "&lt;=" &amp; FA$1, DataRegularSeason20242025!$D$3:$D$1315, $A7)+SUMIFS(DataRegularSeason20242025!$AB$3:$AB$1315,DataRegularSeason20242025!$B$3:$B$1315, "&lt;=" &amp; FA$1, DataRegularSeason20242025!$E$3:$E$1315, $A7)</f>
        <v>28</v>
      </c>
      <c r="FB7">
        <f>SUMIFS(DataRegularSeason20242025!$AA$3:$AA$1315,DataRegularSeason20242025!$B$3:$B$1315, "&lt;=" &amp; FB$1, DataRegularSeason20242025!$D$3:$D$1315, $A7)+SUMIFS(DataRegularSeason20242025!$AB$3:$AB$1315,DataRegularSeason20242025!$B$3:$B$1315, "&lt;=" &amp; FB$1, DataRegularSeason20242025!$E$3:$E$1315, $A7)</f>
        <v>28</v>
      </c>
      <c r="FC7">
        <f>SUMIFS(DataRegularSeason20242025!$AA$3:$AA$1315,DataRegularSeason20242025!$B$3:$B$1315, "&lt;=" &amp; FC$1, DataRegularSeason20242025!$D$3:$D$1315, $A7)+SUMIFS(DataRegularSeason20242025!$AB$3:$AB$1315,DataRegularSeason20242025!$B$3:$B$1315, "&lt;=" &amp; FC$1, DataRegularSeason20242025!$E$3:$E$1315, $A7)</f>
        <v>28</v>
      </c>
      <c r="FD7">
        <f>SUMIFS(DataRegularSeason20242025!$AA$3:$AA$1315,DataRegularSeason20242025!$B$3:$B$1315, "&lt;=" &amp; FD$1, DataRegularSeason20242025!$D$3:$D$1315, $A7)+SUMIFS(DataRegularSeason20242025!$AB$3:$AB$1315,DataRegularSeason20242025!$B$3:$B$1315, "&lt;=" &amp; FD$1, DataRegularSeason20242025!$E$3:$E$1315, $A7)</f>
        <v>28</v>
      </c>
      <c r="FE7">
        <f>SUMIFS(DataRegularSeason20242025!$AA$3:$AA$1315,DataRegularSeason20242025!$B$3:$B$1315, "&lt;=" &amp; FE$1, DataRegularSeason20242025!$D$3:$D$1315, $A7)+SUMIFS(DataRegularSeason20242025!$AB$3:$AB$1315,DataRegularSeason20242025!$B$3:$B$1315, "&lt;=" &amp; FE$1, DataRegularSeason20242025!$E$3:$E$1315, $A7)</f>
        <v>28</v>
      </c>
      <c r="FF7">
        <f>SUMIFS(DataRegularSeason20242025!$AA$3:$AA$1315,DataRegularSeason20242025!$B$3:$B$1315, "&lt;=" &amp; FF$1, DataRegularSeason20242025!$D$3:$D$1315, $A7)+SUMIFS(DataRegularSeason20242025!$AB$3:$AB$1315,DataRegularSeason20242025!$B$3:$B$1315, "&lt;=" &amp; FF$1, DataRegularSeason20242025!$E$3:$E$1315, $A7)</f>
        <v>28</v>
      </c>
      <c r="FG7">
        <f>SUMIFS(DataRegularSeason20242025!$AA$3:$AA$1315,DataRegularSeason20242025!$B$3:$B$1315, "&lt;=" &amp; FG$1, DataRegularSeason20242025!$D$3:$D$1315, $A7)+SUMIFS(DataRegularSeason20242025!$AB$3:$AB$1315,DataRegularSeason20242025!$B$3:$B$1315, "&lt;=" &amp; FG$1, DataRegularSeason20242025!$E$3:$E$1315, $A7)</f>
        <v>28</v>
      </c>
      <c r="FH7">
        <f>SUMIFS(DataRegularSeason20242025!$AA$3:$AA$1315,DataRegularSeason20242025!$B$3:$B$1315, "&lt;=" &amp; FH$1, DataRegularSeason20242025!$D$3:$D$1315, $A7)+SUMIFS(DataRegularSeason20242025!$AB$3:$AB$1315,DataRegularSeason20242025!$B$3:$B$1315, "&lt;=" &amp; FH$1, DataRegularSeason20242025!$E$3:$E$1315, $A7)</f>
        <v>28</v>
      </c>
      <c r="FI7">
        <f>SUMIFS(DataRegularSeason20242025!$AA$3:$AA$1315,DataRegularSeason20242025!$B$3:$B$1315, "&lt;=" &amp; FI$1, DataRegularSeason20242025!$D$3:$D$1315, $A7)+SUMIFS(DataRegularSeason20242025!$AB$3:$AB$1315,DataRegularSeason20242025!$B$3:$B$1315, "&lt;=" &amp; FI$1, DataRegularSeason20242025!$E$3:$E$1315, $A7)</f>
        <v>28</v>
      </c>
      <c r="FJ7">
        <f>SUMIFS(DataRegularSeason20242025!$AA$3:$AA$1315,DataRegularSeason20242025!$B$3:$B$1315, "&lt;=" &amp; FJ$1, DataRegularSeason20242025!$D$3:$D$1315, $A7)+SUMIFS(DataRegularSeason20242025!$AB$3:$AB$1315,DataRegularSeason20242025!$B$3:$B$1315, "&lt;=" &amp; FJ$1, DataRegularSeason20242025!$E$3:$E$1315, $A7)</f>
        <v>28</v>
      </c>
      <c r="FK7">
        <f>SUMIFS(DataRegularSeason20242025!$AA$3:$AA$1315,DataRegularSeason20242025!$B$3:$B$1315, "&lt;=" &amp; FK$1, DataRegularSeason20242025!$D$3:$D$1315, $A7)+SUMIFS(DataRegularSeason20242025!$AB$3:$AB$1315,DataRegularSeason20242025!$B$3:$B$1315, "&lt;=" &amp; FK$1, DataRegularSeason20242025!$E$3:$E$1315, $A7)</f>
        <v>28</v>
      </c>
      <c r="FL7">
        <f>SUMIFS(DataRegularSeason20242025!$AA$3:$AA$1315,DataRegularSeason20242025!$B$3:$B$1315, "&lt;=" &amp; FL$1, DataRegularSeason20242025!$D$3:$D$1315, $A7)+SUMIFS(DataRegularSeason20242025!$AB$3:$AB$1315,DataRegularSeason20242025!$B$3:$B$1315, "&lt;=" &amp; FL$1, DataRegularSeason20242025!$E$3:$E$1315, $A7)</f>
        <v>28</v>
      </c>
      <c r="FM7">
        <f>SUMIFS(DataRegularSeason20242025!$AA$3:$AA$1315,DataRegularSeason20242025!$B$3:$B$1315, "&lt;=" &amp; FM$1, DataRegularSeason20242025!$D$3:$D$1315, $A7)+SUMIFS(DataRegularSeason20242025!$AB$3:$AB$1315,DataRegularSeason20242025!$B$3:$B$1315, "&lt;=" &amp; FM$1, DataRegularSeason20242025!$E$3:$E$1315, $A7)</f>
        <v>28</v>
      </c>
      <c r="FN7">
        <f>SUMIFS(DataRegularSeason20242025!$AA$3:$AA$1315,DataRegularSeason20242025!$B$3:$B$1315, "&lt;=" &amp; FN$1, DataRegularSeason20242025!$D$3:$D$1315, $A7)+SUMIFS(DataRegularSeason20242025!$AB$3:$AB$1315,DataRegularSeason20242025!$B$3:$B$1315, "&lt;=" &amp; FN$1, DataRegularSeason20242025!$E$3:$E$1315, $A7)</f>
        <v>28</v>
      </c>
      <c r="FO7">
        <f>SUMIFS(DataRegularSeason20242025!$AA$3:$AA$1315,DataRegularSeason20242025!$B$3:$B$1315, "&lt;=" &amp; FO$1, DataRegularSeason20242025!$D$3:$D$1315, $A7)+SUMIFS(DataRegularSeason20242025!$AB$3:$AB$1315,DataRegularSeason20242025!$B$3:$B$1315, "&lt;=" &amp; FO$1, DataRegularSeason20242025!$E$3:$E$1315, $A7)</f>
        <v>28</v>
      </c>
      <c r="FP7">
        <f>SUMIFS(DataRegularSeason20242025!$AA$3:$AA$1315,DataRegularSeason20242025!$B$3:$B$1315, "&lt;=" &amp; FP$1, DataRegularSeason20242025!$D$3:$D$1315, $A7)+SUMIFS(DataRegularSeason20242025!$AB$3:$AB$1315,DataRegularSeason20242025!$B$3:$B$1315, "&lt;=" &amp; FP$1, DataRegularSeason20242025!$E$3:$E$1315, $A7)</f>
        <v>28</v>
      </c>
      <c r="FQ7">
        <f>SUMIFS(DataRegularSeason20242025!$AA$3:$AA$1315,DataRegularSeason20242025!$B$3:$B$1315, "&lt;=" &amp; FQ$1, DataRegularSeason20242025!$D$3:$D$1315, $A7)+SUMIFS(DataRegularSeason20242025!$AB$3:$AB$1315,DataRegularSeason20242025!$B$3:$B$1315, "&lt;=" &amp; FQ$1, DataRegularSeason20242025!$E$3:$E$1315, $A7)</f>
        <v>28</v>
      </c>
      <c r="FR7">
        <f>SUMIFS(DataRegularSeason20242025!$AA$3:$AA$1315,DataRegularSeason20242025!$B$3:$B$1315, "&lt;=" &amp; FR$1, DataRegularSeason20242025!$D$3:$D$1315, $A7)+SUMIFS(DataRegularSeason20242025!$AB$3:$AB$1315,DataRegularSeason20242025!$B$3:$B$1315, "&lt;=" &amp; FR$1, DataRegularSeason20242025!$E$3:$E$1315, $A7)</f>
        <v>28</v>
      </c>
      <c r="FS7">
        <f>SUMIFS(DataRegularSeason20242025!$AA$3:$AA$1315,DataRegularSeason20242025!$B$3:$B$1315, "&lt;=" &amp; FS$1, DataRegularSeason20242025!$D$3:$D$1315, $A7)+SUMIFS(DataRegularSeason20242025!$AB$3:$AB$1315,DataRegularSeason20242025!$B$3:$B$1315, "&lt;=" &amp; FS$1, DataRegularSeason20242025!$E$3:$E$1315, $A7)</f>
        <v>28</v>
      </c>
      <c r="FT7">
        <f>SUMIFS(DataRegularSeason20242025!$AA$3:$AA$1315,DataRegularSeason20242025!$B$3:$B$1315, "&lt;=" &amp; FT$1, DataRegularSeason20242025!$D$3:$D$1315, $A7)+SUMIFS(DataRegularSeason20242025!$AB$3:$AB$1315,DataRegularSeason20242025!$B$3:$B$1315, "&lt;=" &amp; FT$1, DataRegularSeason20242025!$E$3:$E$1315, $A7)</f>
        <v>28</v>
      </c>
      <c r="FU7">
        <f>SUMIFS(DataRegularSeason20242025!$AA$3:$AA$1315,DataRegularSeason20242025!$B$3:$B$1315, "&lt;=" &amp; FU$1, DataRegularSeason20242025!$D$3:$D$1315, $A7)+SUMIFS(DataRegularSeason20242025!$AB$3:$AB$1315,DataRegularSeason20242025!$B$3:$B$1315, "&lt;=" &amp; FU$1, DataRegularSeason20242025!$E$3:$E$1315, $A7)</f>
        <v>28</v>
      </c>
      <c r="FV7">
        <f>SUMIFS(DataRegularSeason20242025!$AA$3:$AA$1315,DataRegularSeason20242025!$B$3:$B$1315, "&lt;=" &amp; FV$1, DataRegularSeason20242025!$D$3:$D$1315, $A7)+SUMIFS(DataRegularSeason20242025!$AB$3:$AB$1315,DataRegularSeason20242025!$B$3:$B$1315, "&lt;=" &amp; FV$1, DataRegularSeason20242025!$E$3:$E$1315, $A7)</f>
        <v>28</v>
      </c>
      <c r="FW7">
        <f>SUMIFS(DataRegularSeason20242025!$AA$3:$AA$1315,DataRegularSeason20242025!$B$3:$B$1315, "&lt;=" &amp; FW$1, DataRegularSeason20242025!$D$3:$D$1315, $A7)+SUMIFS(DataRegularSeason20242025!$AB$3:$AB$1315,DataRegularSeason20242025!$B$3:$B$1315, "&lt;=" &amp; FW$1, DataRegularSeason20242025!$E$3:$E$1315, $A7)</f>
        <v>28</v>
      </c>
      <c r="FX7">
        <f>SUMIFS(DataRegularSeason20242025!$AA$3:$AA$1315,DataRegularSeason20242025!$B$3:$B$1315, "&lt;=" &amp; FX$1, DataRegularSeason20242025!$D$3:$D$1315, $A7)+SUMIFS(DataRegularSeason20242025!$AB$3:$AB$1315,DataRegularSeason20242025!$B$3:$B$1315, "&lt;=" &amp; FX$1, DataRegularSeason20242025!$E$3:$E$1315, $A7)</f>
        <v>28</v>
      </c>
      <c r="FY7">
        <f>SUMIFS(DataRegularSeason20242025!$AA$3:$AA$1315,DataRegularSeason20242025!$B$3:$B$1315, "&lt;=" &amp; FY$1, DataRegularSeason20242025!$D$3:$D$1315, $A7)+SUMIFS(DataRegularSeason20242025!$AB$3:$AB$1315,DataRegularSeason20242025!$B$3:$B$1315, "&lt;=" &amp; FY$1, DataRegularSeason20242025!$E$3:$E$1315, $A7)</f>
        <v>28</v>
      </c>
      <c r="FZ7">
        <f>SUMIFS(DataRegularSeason20242025!$AA$3:$AA$1315,DataRegularSeason20242025!$B$3:$B$1315, "&lt;=" &amp; FZ$1, DataRegularSeason20242025!$D$3:$D$1315, $A7)+SUMIFS(DataRegularSeason20242025!$AB$3:$AB$1315,DataRegularSeason20242025!$B$3:$B$1315, "&lt;=" &amp; FZ$1, DataRegularSeason20242025!$E$3:$E$1315, $A7)</f>
        <v>28</v>
      </c>
      <c r="GA7">
        <f>SUMIFS(DataRegularSeason20242025!$AA$3:$AA$1315,DataRegularSeason20242025!$B$3:$B$1315, "&lt;=" &amp; GA$1, DataRegularSeason20242025!$D$3:$D$1315, $A7)+SUMIFS(DataRegularSeason20242025!$AB$3:$AB$1315,DataRegularSeason20242025!$B$3:$B$1315, "&lt;=" &amp; GA$1, DataRegularSeason20242025!$E$3:$E$1315, $A7)</f>
        <v>28</v>
      </c>
      <c r="GB7">
        <f>SUMIFS(DataRegularSeason20242025!$AA$3:$AA$1315,DataRegularSeason20242025!$B$3:$B$1315, "&lt;=" &amp; GB$1, DataRegularSeason20242025!$D$3:$D$1315, $A7)+SUMIFS(DataRegularSeason20242025!$AB$3:$AB$1315,DataRegularSeason20242025!$B$3:$B$1315, "&lt;=" &amp; GB$1, DataRegularSeason20242025!$E$3:$E$1315, $A7)</f>
        <v>28</v>
      </c>
      <c r="GC7">
        <f>SUMIFS(DataRegularSeason20242025!$AA$3:$AA$1315,DataRegularSeason20242025!$B$3:$B$1315, "&lt;=" &amp; GC$1, DataRegularSeason20242025!$D$3:$D$1315, $A7)+SUMIFS(DataRegularSeason20242025!$AB$3:$AB$1315,DataRegularSeason20242025!$B$3:$B$1315, "&lt;=" &amp; GC$1, DataRegularSeason20242025!$E$3:$E$1315, $A7)</f>
        <v>28</v>
      </c>
      <c r="GD7">
        <f>SUMIFS(DataRegularSeason20242025!$AA$3:$AA$1315,DataRegularSeason20242025!$B$3:$B$1315, "&lt;=" &amp; GD$1, DataRegularSeason20242025!$D$3:$D$1315, $A7)+SUMIFS(DataRegularSeason20242025!$AB$3:$AB$1315,DataRegularSeason20242025!$B$3:$B$1315, "&lt;=" &amp; GD$1, DataRegularSeason20242025!$E$3:$E$1315, $A7)</f>
        <v>28</v>
      </c>
      <c r="GE7">
        <f>SUMIFS(DataRegularSeason20242025!$AA$3:$AA$1315,DataRegularSeason20242025!$B$3:$B$1315, "&lt;=" &amp; GE$1, DataRegularSeason20242025!$D$3:$D$1315, $A7)+SUMIFS(DataRegularSeason20242025!$AB$3:$AB$1315,DataRegularSeason20242025!$B$3:$B$1315, "&lt;=" &amp; GE$1, DataRegularSeason20242025!$E$3:$E$1315, $A7)</f>
        <v>28</v>
      </c>
      <c r="GF7">
        <f>SUMIFS(DataRegularSeason20242025!$AA$3:$AA$1315,DataRegularSeason20242025!$B$3:$B$1315, "&lt;=" &amp; GF$1, DataRegularSeason20242025!$D$3:$D$1315, $A7)+SUMIFS(DataRegularSeason20242025!$AB$3:$AB$1315,DataRegularSeason20242025!$B$3:$B$1315, "&lt;=" &amp; GF$1, DataRegularSeason20242025!$E$3:$E$1315, $A7)</f>
        <v>28</v>
      </c>
      <c r="GG7">
        <f>SUMIFS(DataRegularSeason20242025!$AA$3:$AA$1315,DataRegularSeason20242025!$B$3:$B$1315, "&lt;=" &amp; GG$1, DataRegularSeason20242025!$D$3:$D$1315, $A7)+SUMIFS(DataRegularSeason20242025!$AB$3:$AB$1315,DataRegularSeason20242025!$B$3:$B$1315, "&lt;=" &amp; GG$1, DataRegularSeason20242025!$E$3:$E$1315, $A7)</f>
        <v>28</v>
      </c>
      <c r="GH7">
        <f>SUMIFS(DataRegularSeason20242025!$AA$3:$AA$1315,DataRegularSeason20242025!$B$3:$B$1315, "&lt;=" &amp; GH$1, DataRegularSeason20242025!$D$3:$D$1315, $A7)+SUMIFS(DataRegularSeason20242025!$AB$3:$AB$1315,DataRegularSeason20242025!$B$3:$B$1315, "&lt;=" &amp; GH$1, DataRegularSeason20242025!$E$3:$E$1315, $A7)</f>
        <v>28</v>
      </c>
      <c r="GI7">
        <f>SUMIFS(DataRegularSeason20242025!$AA$3:$AA$1315,DataRegularSeason20242025!$B$3:$B$1315, "&lt;=" &amp; GI$1, DataRegularSeason20242025!$D$3:$D$1315, $A7)+SUMIFS(DataRegularSeason20242025!$AB$3:$AB$1315,DataRegularSeason20242025!$B$3:$B$1315, "&lt;=" &amp; GI$1, DataRegularSeason20242025!$E$3:$E$1315, $A7)</f>
        <v>28</v>
      </c>
      <c r="GJ7">
        <f>SUMIFS(DataRegularSeason20242025!$AA$3:$AA$1315,DataRegularSeason20242025!$B$3:$B$1315, "&lt;=" &amp; GJ$1, DataRegularSeason20242025!$D$3:$D$1315, $A7)+SUMIFS(DataRegularSeason20242025!$AB$3:$AB$1315,DataRegularSeason20242025!$B$3:$B$1315, "&lt;=" &amp; GJ$1, DataRegularSeason20242025!$E$3:$E$1315, $A7)</f>
        <v>28</v>
      </c>
      <c r="GK7">
        <f>SUMIFS(DataRegularSeason20242025!$AA$3:$AA$1315,DataRegularSeason20242025!$B$3:$B$1315, "&lt;=" &amp; GK$1, DataRegularSeason20242025!$D$3:$D$1315, $A7)+SUMIFS(DataRegularSeason20242025!$AB$3:$AB$1315,DataRegularSeason20242025!$B$3:$B$1315, "&lt;=" &amp; GK$1, DataRegularSeason20242025!$E$3:$E$1315, $A7)</f>
        <v>28</v>
      </c>
      <c r="GL7">
        <f>SUMIFS(DataRegularSeason20242025!$AA$3:$AA$1315,DataRegularSeason20242025!$B$3:$B$1315, "&lt;=" &amp; GL$1, DataRegularSeason20242025!$D$3:$D$1315, $A7)+SUMIFS(DataRegularSeason20242025!$AB$3:$AB$1315,DataRegularSeason20242025!$B$3:$B$1315, "&lt;=" &amp; GL$1, DataRegularSeason20242025!$E$3:$E$1315, $A7)</f>
        <v>28</v>
      </c>
      <c r="GM7">
        <f>SUMIFS(DataRegularSeason20242025!$AA$3:$AA$1315,DataRegularSeason20242025!$B$3:$B$1315, "&lt;=" &amp; GM$1, DataRegularSeason20242025!$D$3:$D$1315, $A7)+SUMIFS(DataRegularSeason20242025!$AB$3:$AB$1315,DataRegularSeason20242025!$B$3:$B$1315, "&lt;=" &amp; GM$1, DataRegularSeason20242025!$E$3:$E$1315, $A7)</f>
        <v>28</v>
      </c>
      <c r="GN7">
        <f>SUMIFS(DataRegularSeason20242025!$AA$3:$AA$1315,DataRegularSeason20242025!$B$3:$B$1315, "&lt;=" &amp; GN$1, DataRegularSeason20242025!$D$3:$D$1315, $A7)+SUMIFS(DataRegularSeason20242025!$AB$3:$AB$1315,DataRegularSeason20242025!$B$3:$B$1315, "&lt;=" &amp; GN$1, DataRegularSeason20242025!$E$3:$E$1315, $A7)</f>
        <v>28</v>
      </c>
      <c r="GO7">
        <f>SUMIFS(DataRegularSeason20242025!$AA$3:$AA$1315,DataRegularSeason20242025!$B$3:$B$1315, "&lt;=" &amp; GO$1, DataRegularSeason20242025!$D$3:$D$1315, $A7)+SUMIFS(DataRegularSeason20242025!$AB$3:$AB$1315,DataRegularSeason20242025!$B$3:$B$1315, "&lt;=" &amp; GO$1, DataRegularSeason20242025!$E$3:$E$1315, $A7)</f>
        <v>28</v>
      </c>
      <c r="GP7">
        <f>SUMIFS(DataRegularSeason20242025!$AA$3:$AA$1315,DataRegularSeason20242025!$B$3:$B$1315, "&lt;=" &amp; GP$1, DataRegularSeason20242025!$D$3:$D$1315, $A7)+SUMIFS(DataRegularSeason20242025!$AB$3:$AB$1315,DataRegularSeason20242025!$B$3:$B$1315, "&lt;=" &amp; GP$1, DataRegularSeason20242025!$E$3:$E$1315, $A7)</f>
        <v>28</v>
      </c>
      <c r="GQ7">
        <f>SUMIFS(DataRegularSeason20242025!$AA$3:$AA$1315,DataRegularSeason20242025!$B$3:$B$1315, "&lt;=" &amp; GQ$1, DataRegularSeason20242025!$D$3:$D$1315, $A7)+SUMIFS(DataRegularSeason20242025!$AB$3:$AB$1315,DataRegularSeason20242025!$B$3:$B$1315, "&lt;=" &amp; GQ$1, DataRegularSeason20242025!$E$3:$E$1315, $A7)</f>
        <v>28</v>
      </c>
      <c r="GR7">
        <f>SUMIFS(DataRegularSeason20242025!$AA$3:$AA$1315,DataRegularSeason20242025!$B$3:$B$1315, "&lt;=" &amp; GR$1, DataRegularSeason20242025!$D$3:$D$1315, $A7)+SUMIFS(DataRegularSeason20242025!$AB$3:$AB$1315,DataRegularSeason20242025!$B$3:$B$1315, "&lt;=" &amp; GR$1, DataRegularSeason20242025!$E$3:$E$1315, $A7)</f>
        <v>28</v>
      </c>
      <c r="GS7">
        <f>SUMIFS(DataRegularSeason20242025!$AA$3:$AA$1315,DataRegularSeason20242025!$B$3:$B$1315, "&lt;=" &amp; GS$1, DataRegularSeason20242025!$D$3:$D$1315, $A7)+SUMIFS(DataRegularSeason20242025!$AB$3:$AB$1315,DataRegularSeason20242025!$B$3:$B$1315, "&lt;=" &amp; GS$1, DataRegularSeason20242025!$E$3:$E$1315, $A7)</f>
        <v>28</v>
      </c>
      <c r="GT7">
        <f>SUMIFS(DataRegularSeason20242025!$AA$3:$AA$1315,DataRegularSeason20242025!$B$3:$B$1315, "&lt;=" &amp; GT$1, DataRegularSeason20242025!$D$3:$D$1315, $A7)+SUMIFS(DataRegularSeason20242025!$AB$3:$AB$1315,DataRegularSeason20242025!$B$3:$B$1315, "&lt;=" &amp; GT$1, DataRegularSeason20242025!$E$3:$E$1315, $A7)</f>
        <v>28</v>
      </c>
      <c r="GU7">
        <f>SUMIFS(DataRegularSeason20242025!$AA$3:$AA$1315,DataRegularSeason20242025!$B$3:$B$1315, "&lt;=" &amp; GU$1, DataRegularSeason20242025!$D$3:$D$1315, $A7)+SUMIFS(DataRegularSeason20242025!$AB$3:$AB$1315,DataRegularSeason20242025!$B$3:$B$1315, "&lt;=" &amp; GU$1, DataRegularSeason20242025!$E$3:$E$1315, $A7)</f>
        <v>28</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17</v>
      </c>
      <c r="BG8">
        <f>SUMIFS(DataRegularSeason20242025!$AA$3:$AA$1315,DataRegularSeason20242025!$B$3:$B$1315, "&lt;=" &amp; BG$1, DataRegularSeason20242025!$D$3:$D$1315, $A8)+SUMIFS(DataRegularSeason20242025!$AB$3:$AB$1315,DataRegularSeason20242025!$B$3:$B$1315, "&lt;=" &amp; BG$1, DataRegularSeason20242025!$E$3:$E$1315, $A8)</f>
        <v>19</v>
      </c>
      <c r="BH8">
        <f>SUMIFS(DataRegularSeason20242025!$AA$3:$AA$1315,DataRegularSeason20242025!$B$3:$B$1315, "&lt;=" &amp; BH$1, DataRegularSeason20242025!$D$3:$D$1315, $A8)+SUMIFS(DataRegularSeason20242025!$AB$3:$AB$1315,DataRegularSeason20242025!$B$3:$B$1315, "&lt;=" &amp; BH$1, DataRegularSeason20242025!$E$3:$E$1315, $A8)</f>
        <v>19</v>
      </c>
      <c r="BI8">
        <f>SUMIFS(DataRegularSeason20242025!$AA$3:$AA$1315,DataRegularSeason20242025!$B$3:$B$1315, "&lt;=" &amp; BI$1, DataRegularSeason20242025!$D$3:$D$1315, $A8)+SUMIFS(DataRegularSeason20242025!$AB$3:$AB$1315,DataRegularSeason20242025!$B$3:$B$1315, "&lt;=" &amp; BI$1, DataRegularSeason20242025!$E$3:$E$1315, $A8)</f>
        <v>19</v>
      </c>
      <c r="BJ8">
        <f>SUMIFS(DataRegularSeason20242025!$AA$3:$AA$1315,DataRegularSeason20242025!$B$3:$B$1315, "&lt;=" &amp; BJ$1, DataRegularSeason20242025!$D$3:$D$1315, $A8)+SUMIFS(DataRegularSeason20242025!$AB$3:$AB$1315,DataRegularSeason20242025!$B$3:$B$1315, "&lt;=" &amp; BJ$1, DataRegularSeason20242025!$E$3:$E$1315, $A8)</f>
        <v>19</v>
      </c>
      <c r="BK8">
        <f>SUMIFS(DataRegularSeason20242025!$AA$3:$AA$1315,DataRegularSeason20242025!$B$3:$B$1315, "&lt;=" &amp; BK$1, DataRegularSeason20242025!$D$3:$D$1315, $A8)+SUMIFS(DataRegularSeason20242025!$AB$3:$AB$1315,DataRegularSeason20242025!$B$3:$B$1315, "&lt;=" &amp; BK$1, DataRegularSeason20242025!$E$3:$E$1315, $A8)</f>
        <v>19</v>
      </c>
      <c r="BL8">
        <f>SUMIFS(DataRegularSeason20242025!$AA$3:$AA$1315,DataRegularSeason20242025!$B$3:$B$1315, "&lt;=" &amp; BL$1, DataRegularSeason20242025!$D$3:$D$1315, $A8)+SUMIFS(DataRegularSeason20242025!$AB$3:$AB$1315,DataRegularSeason20242025!$B$3:$B$1315, "&lt;=" &amp; BL$1, DataRegularSeason20242025!$E$3:$E$1315, $A8)</f>
        <v>19</v>
      </c>
      <c r="BM8">
        <f>SUMIFS(DataRegularSeason20242025!$AA$3:$AA$1315,DataRegularSeason20242025!$B$3:$B$1315, "&lt;=" &amp; BM$1, DataRegularSeason20242025!$D$3:$D$1315, $A8)+SUMIFS(DataRegularSeason20242025!$AB$3:$AB$1315,DataRegularSeason20242025!$B$3:$B$1315, "&lt;=" &amp; BM$1, DataRegularSeason20242025!$E$3:$E$1315, $A8)</f>
        <v>21</v>
      </c>
      <c r="BN8">
        <f>SUMIFS(DataRegularSeason20242025!$AA$3:$AA$1315,DataRegularSeason20242025!$B$3:$B$1315, "&lt;=" &amp; BN$1, DataRegularSeason20242025!$D$3:$D$1315, $A8)+SUMIFS(DataRegularSeason20242025!$AB$3:$AB$1315,DataRegularSeason20242025!$B$3:$B$1315, "&lt;=" &amp; BN$1, DataRegularSeason20242025!$E$3:$E$1315, $A8)</f>
        <v>21</v>
      </c>
      <c r="BO8">
        <f>SUMIFS(DataRegularSeason20242025!$AA$3:$AA$1315,DataRegularSeason20242025!$B$3:$B$1315, "&lt;=" &amp; BO$1, DataRegularSeason20242025!$D$3:$D$1315, $A8)+SUMIFS(DataRegularSeason20242025!$AB$3:$AB$1315,DataRegularSeason20242025!$B$3:$B$1315, "&lt;=" &amp; BO$1, DataRegularSeason20242025!$E$3:$E$1315, $A8)</f>
        <v>23</v>
      </c>
      <c r="BP8">
        <f>SUMIFS(DataRegularSeason20242025!$AA$3:$AA$1315,DataRegularSeason20242025!$B$3:$B$1315, "&lt;=" &amp; BP$1, DataRegularSeason20242025!$D$3:$D$1315, $A8)+SUMIFS(DataRegularSeason20242025!$AB$3:$AB$1315,DataRegularSeason20242025!$B$3:$B$1315, "&lt;=" &amp; BP$1, DataRegularSeason20242025!$E$3:$E$1315, $A8)</f>
        <v>23</v>
      </c>
      <c r="BQ8">
        <f>SUMIFS(DataRegularSeason20242025!$AA$3:$AA$1315,DataRegularSeason20242025!$B$3:$B$1315, "&lt;=" &amp; BQ$1, DataRegularSeason20242025!$D$3:$D$1315, $A8)+SUMIFS(DataRegularSeason20242025!$AB$3:$AB$1315,DataRegularSeason20242025!$B$3:$B$1315, "&lt;=" &amp; BQ$1, DataRegularSeason20242025!$E$3:$E$1315, $A8)</f>
        <v>23</v>
      </c>
      <c r="BR8">
        <f>SUMIFS(DataRegularSeason20242025!$AA$3:$AA$1315,DataRegularSeason20242025!$B$3:$B$1315, "&lt;=" &amp; BR$1, DataRegularSeason20242025!$D$3:$D$1315, $A8)+SUMIFS(DataRegularSeason20242025!$AB$3:$AB$1315,DataRegularSeason20242025!$B$3:$B$1315, "&lt;=" &amp; BR$1, DataRegularSeason20242025!$E$3:$E$1315, $A8)</f>
        <v>23</v>
      </c>
      <c r="BS8">
        <f>SUMIFS(DataRegularSeason20242025!$AA$3:$AA$1315,DataRegularSeason20242025!$B$3:$B$1315, "&lt;=" &amp; BS$1, DataRegularSeason20242025!$D$3:$D$1315, $A8)+SUMIFS(DataRegularSeason20242025!$AB$3:$AB$1315,DataRegularSeason20242025!$B$3:$B$1315, "&lt;=" &amp; BS$1, DataRegularSeason20242025!$E$3:$E$1315, $A8)</f>
        <v>25</v>
      </c>
      <c r="BT8">
        <f>SUMIFS(DataRegularSeason20242025!$AA$3:$AA$1315,DataRegularSeason20242025!$B$3:$B$1315, "&lt;=" &amp; BT$1, DataRegularSeason20242025!$D$3:$D$1315, $A8)+SUMIFS(DataRegularSeason20242025!$AB$3:$AB$1315,DataRegularSeason20242025!$B$3:$B$1315, "&lt;=" &amp; BT$1, DataRegularSeason20242025!$E$3:$E$1315, $A8)</f>
        <v>25</v>
      </c>
      <c r="BU8">
        <f>SUMIFS(DataRegularSeason20242025!$AA$3:$AA$1315,DataRegularSeason20242025!$B$3:$B$1315, "&lt;=" &amp; BU$1, DataRegularSeason20242025!$D$3:$D$1315, $A8)+SUMIFS(DataRegularSeason20242025!$AB$3:$AB$1315,DataRegularSeason20242025!$B$3:$B$1315, "&lt;=" &amp; BU$1, DataRegularSeason20242025!$E$3:$E$1315, $A8)</f>
        <v>25</v>
      </c>
      <c r="BV8">
        <f>SUMIFS(DataRegularSeason20242025!$AA$3:$AA$1315,DataRegularSeason20242025!$B$3:$B$1315, "&lt;=" &amp; BV$1, DataRegularSeason20242025!$D$3:$D$1315, $A8)+SUMIFS(DataRegularSeason20242025!$AB$3:$AB$1315,DataRegularSeason20242025!$B$3:$B$1315, "&lt;=" &amp; BV$1, DataRegularSeason20242025!$E$3:$E$1315, $A8)</f>
        <v>25</v>
      </c>
      <c r="BW8">
        <f>SUMIFS(DataRegularSeason20242025!$AA$3:$AA$1315,DataRegularSeason20242025!$B$3:$B$1315, "&lt;=" &amp; BW$1, DataRegularSeason20242025!$D$3:$D$1315, $A8)+SUMIFS(DataRegularSeason20242025!$AB$3:$AB$1315,DataRegularSeason20242025!$B$3:$B$1315, "&lt;=" &amp; BW$1, DataRegularSeason20242025!$E$3:$E$1315, $A8)</f>
        <v>25</v>
      </c>
      <c r="BX8">
        <f>SUMIFS(DataRegularSeason20242025!$AA$3:$AA$1315,DataRegularSeason20242025!$B$3:$B$1315, "&lt;=" &amp; BX$1, DataRegularSeason20242025!$D$3:$D$1315, $A8)+SUMIFS(DataRegularSeason20242025!$AB$3:$AB$1315,DataRegularSeason20242025!$B$3:$B$1315, "&lt;=" &amp; BX$1, DataRegularSeason20242025!$E$3:$E$1315, $A8)</f>
        <v>25</v>
      </c>
      <c r="BY8">
        <f>SUMIFS(DataRegularSeason20242025!$AA$3:$AA$1315,DataRegularSeason20242025!$B$3:$B$1315, "&lt;=" &amp; BY$1, DataRegularSeason20242025!$D$3:$D$1315, $A8)+SUMIFS(DataRegularSeason20242025!$AB$3:$AB$1315,DataRegularSeason20242025!$B$3:$B$1315, "&lt;=" &amp; BY$1, DataRegularSeason20242025!$E$3:$E$1315, $A8)</f>
        <v>25</v>
      </c>
      <c r="BZ8">
        <f>SUMIFS(DataRegularSeason20242025!$AA$3:$AA$1315,DataRegularSeason20242025!$B$3:$B$1315, "&lt;=" &amp; BZ$1, DataRegularSeason20242025!$D$3:$D$1315, $A8)+SUMIFS(DataRegularSeason20242025!$AB$3:$AB$1315,DataRegularSeason20242025!$B$3:$B$1315, "&lt;=" &amp; BZ$1, DataRegularSeason20242025!$E$3:$E$1315, $A8)</f>
        <v>25</v>
      </c>
      <c r="CA8">
        <f>SUMIFS(DataRegularSeason20242025!$AA$3:$AA$1315,DataRegularSeason20242025!$B$3:$B$1315, "&lt;=" &amp; CA$1, DataRegularSeason20242025!$D$3:$D$1315, $A8)+SUMIFS(DataRegularSeason20242025!$AB$3:$AB$1315,DataRegularSeason20242025!$B$3:$B$1315, "&lt;=" &amp; CA$1, DataRegularSeason20242025!$E$3:$E$1315, $A8)</f>
        <v>27</v>
      </c>
      <c r="CB8">
        <f>SUMIFS(DataRegularSeason20242025!$AA$3:$AA$1315,DataRegularSeason20242025!$B$3:$B$1315, "&lt;=" &amp; CB$1, DataRegularSeason20242025!$D$3:$D$1315, $A8)+SUMIFS(DataRegularSeason20242025!$AB$3:$AB$1315,DataRegularSeason20242025!$B$3:$B$1315, "&lt;=" &amp; CB$1, DataRegularSeason20242025!$E$3:$E$1315, $A8)</f>
        <v>27</v>
      </c>
      <c r="CC8">
        <f>SUMIFS(DataRegularSeason20242025!$AA$3:$AA$1315,DataRegularSeason20242025!$B$3:$B$1315, "&lt;=" &amp; CC$1, DataRegularSeason20242025!$D$3:$D$1315, $A8)+SUMIFS(DataRegularSeason20242025!$AB$3:$AB$1315,DataRegularSeason20242025!$B$3:$B$1315, "&lt;=" &amp; CC$1, DataRegularSeason20242025!$E$3:$E$1315, $A8)</f>
        <v>27</v>
      </c>
      <c r="CD8">
        <f>SUMIFS(DataRegularSeason20242025!$AA$3:$AA$1315,DataRegularSeason20242025!$B$3:$B$1315, "&lt;=" &amp; CD$1, DataRegularSeason20242025!$D$3:$D$1315, $A8)+SUMIFS(DataRegularSeason20242025!$AB$3:$AB$1315,DataRegularSeason20242025!$B$3:$B$1315, "&lt;=" &amp; CD$1, DataRegularSeason20242025!$E$3:$E$1315, $A8)</f>
        <v>27</v>
      </c>
      <c r="CE8">
        <f>SUMIFS(DataRegularSeason20242025!$AA$3:$AA$1315,DataRegularSeason20242025!$B$3:$B$1315, "&lt;=" &amp; CE$1, DataRegularSeason20242025!$D$3:$D$1315, $A8)+SUMIFS(DataRegularSeason20242025!$AB$3:$AB$1315,DataRegularSeason20242025!$B$3:$B$1315, "&lt;=" &amp; CE$1, DataRegularSeason20242025!$E$3:$E$1315, $A8)</f>
        <v>27</v>
      </c>
      <c r="CF8">
        <f>SUMIFS(DataRegularSeason20242025!$AA$3:$AA$1315,DataRegularSeason20242025!$B$3:$B$1315, "&lt;=" &amp; CF$1, DataRegularSeason20242025!$D$3:$D$1315, $A8)+SUMIFS(DataRegularSeason20242025!$AB$3:$AB$1315,DataRegularSeason20242025!$B$3:$B$1315, "&lt;=" &amp; CF$1, DataRegularSeason20242025!$E$3:$E$1315, $A8)</f>
        <v>27</v>
      </c>
      <c r="CG8">
        <f>SUMIFS(DataRegularSeason20242025!$AA$3:$AA$1315,DataRegularSeason20242025!$B$3:$B$1315, "&lt;=" &amp; CG$1, DataRegularSeason20242025!$D$3:$D$1315, $A8)+SUMIFS(DataRegularSeason20242025!$AB$3:$AB$1315,DataRegularSeason20242025!$B$3:$B$1315, "&lt;=" &amp; CG$1, DataRegularSeason20242025!$E$3:$E$1315, $A8)</f>
        <v>27</v>
      </c>
      <c r="CH8">
        <f>SUMIFS(DataRegularSeason20242025!$AA$3:$AA$1315,DataRegularSeason20242025!$B$3:$B$1315, "&lt;=" &amp; CH$1, DataRegularSeason20242025!$D$3:$D$1315, $A8)+SUMIFS(DataRegularSeason20242025!$AB$3:$AB$1315,DataRegularSeason20242025!$B$3:$B$1315, "&lt;=" &amp; CH$1, DataRegularSeason20242025!$E$3:$E$1315, $A8)</f>
        <v>27</v>
      </c>
      <c r="CI8">
        <f>SUMIFS(DataRegularSeason20242025!$AA$3:$AA$1315,DataRegularSeason20242025!$B$3:$B$1315, "&lt;=" &amp; CI$1, DataRegularSeason20242025!$D$3:$D$1315, $A8)+SUMIFS(DataRegularSeason20242025!$AB$3:$AB$1315,DataRegularSeason20242025!$B$3:$B$1315, "&lt;=" &amp; CI$1, DataRegularSeason20242025!$E$3:$E$1315, $A8)</f>
        <v>27</v>
      </c>
      <c r="CJ8">
        <f>SUMIFS(DataRegularSeason20242025!$AA$3:$AA$1315,DataRegularSeason20242025!$B$3:$B$1315, "&lt;=" &amp; CJ$1, DataRegularSeason20242025!$D$3:$D$1315, $A8)+SUMIFS(DataRegularSeason20242025!$AB$3:$AB$1315,DataRegularSeason20242025!$B$3:$B$1315, "&lt;=" &amp; CJ$1, DataRegularSeason20242025!$E$3:$E$1315, $A8)</f>
        <v>27</v>
      </c>
      <c r="CK8">
        <f>SUMIFS(DataRegularSeason20242025!$AA$3:$AA$1315,DataRegularSeason20242025!$B$3:$B$1315, "&lt;=" &amp; CK$1, DataRegularSeason20242025!$D$3:$D$1315, $A8)+SUMIFS(DataRegularSeason20242025!$AB$3:$AB$1315,DataRegularSeason20242025!$B$3:$B$1315, "&lt;=" &amp; CK$1, DataRegularSeason20242025!$E$3:$E$1315, $A8)</f>
        <v>27</v>
      </c>
      <c r="CL8">
        <f>SUMIFS(DataRegularSeason20242025!$AA$3:$AA$1315,DataRegularSeason20242025!$B$3:$B$1315, "&lt;=" &amp; CL$1, DataRegularSeason20242025!$D$3:$D$1315, $A8)+SUMIFS(DataRegularSeason20242025!$AB$3:$AB$1315,DataRegularSeason20242025!$B$3:$B$1315, "&lt;=" &amp; CL$1, DataRegularSeason20242025!$E$3:$E$1315, $A8)</f>
        <v>27</v>
      </c>
      <c r="CM8">
        <f>SUMIFS(DataRegularSeason20242025!$AA$3:$AA$1315,DataRegularSeason20242025!$B$3:$B$1315, "&lt;=" &amp; CM$1, DataRegularSeason20242025!$D$3:$D$1315, $A8)+SUMIFS(DataRegularSeason20242025!$AB$3:$AB$1315,DataRegularSeason20242025!$B$3:$B$1315, "&lt;=" &amp; CM$1, DataRegularSeason20242025!$E$3:$E$1315, $A8)</f>
        <v>27</v>
      </c>
      <c r="CN8">
        <f>SUMIFS(DataRegularSeason20242025!$AA$3:$AA$1315,DataRegularSeason20242025!$B$3:$B$1315, "&lt;=" &amp; CN$1, DataRegularSeason20242025!$D$3:$D$1315, $A8)+SUMIFS(DataRegularSeason20242025!$AB$3:$AB$1315,DataRegularSeason20242025!$B$3:$B$1315, "&lt;=" &amp; CN$1, DataRegularSeason20242025!$E$3:$E$1315, $A8)</f>
        <v>27</v>
      </c>
      <c r="CO8">
        <f>SUMIFS(DataRegularSeason20242025!$AA$3:$AA$1315,DataRegularSeason20242025!$B$3:$B$1315, "&lt;=" &amp; CO$1, DataRegularSeason20242025!$D$3:$D$1315, $A8)+SUMIFS(DataRegularSeason20242025!$AB$3:$AB$1315,DataRegularSeason20242025!$B$3:$B$1315, "&lt;=" &amp; CO$1, DataRegularSeason20242025!$E$3:$E$1315, $A8)</f>
        <v>27</v>
      </c>
      <c r="CP8">
        <f>SUMIFS(DataRegularSeason20242025!$AA$3:$AA$1315,DataRegularSeason20242025!$B$3:$B$1315, "&lt;=" &amp; CP$1, DataRegularSeason20242025!$D$3:$D$1315, $A8)+SUMIFS(DataRegularSeason20242025!$AB$3:$AB$1315,DataRegularSeason20242025!$B$3:$B$1315, "&lt;=" &amp; CP$1, DataRegularSeason20242025!$E$3:$E$1315, $A8)</f>
        <v>27</v>
      </c>
      <c r="CQ8">
        <f>SUMIFS(DataRegularSeason20242025!$AA$3:$AA$1315,DataRegularSeason20242025!$B$3:$B$1315, "&lt;=" &amp; CQ$1, DataRegularSeason20242025!$D$3:$D$1315, $A8)+SUMIFS(DataRegularSeason20242025!$AB$3:$AB$1315,DataRegularSeason20242025!$B$3:$B$1315, "&lt;=" &amp; CQ$1, DataRegularSeason20242025!$E$3:$E$1315, $A8)</f>
        <v>27</v>
      </c>
      <c r="CR8">
        <f>SUMIFS(DataRegularSeason20242025!$AA$3:$AA$1315,DataRegularSeason20242025!$B$3:$B$1315, "&lt;=" &amp; CR$1, DataRegularSeason20242025!$D$3:$D$1315, $A8)+SUMIFS(DataRegularSeason20242025!$AB$3:$AB$1315,DataRegularSeason20242025!$B$3:$B$1315, "&lt;=" &amp; CR$1, DataRegularSeason20242025!$E$3:$E$1315, $A8)</f>
        <v>27</v>
      </c>
      <c r="CS8">
        <f>SUMIFS(DataRegularSeason20242025!$AA$3:$AA$1315,DataRegularSeason20242025!$B$3:$B$1315, "&lt;=" &amp; CS$1, DataRegularSeason20242025!$D$3:$D$1315, $A8)+SUMIFS(DataRegularSeason20242025!$AB$3:$AB$1315,DataRegularSeason20242025!$B$3:$B$1315, "&lt;=" &amp; CS$1, DataRegularSeason20242025!$E$3:$E$1315, $A8)</f>
        <v>27</v>
      </c>
      <c r="CT8">
        <f>SUMIFS(DataRegularSeason20242025!$AA$3:$AA$1315,DataRegularSeason20242025!$B$3:$B$1315, "&lt;=" &amp; CT$1, DataRegularSeason20242025!$D$3:$D$1315, $A8)+SUMIFS(DataRegularSeason20242025!$AB$3:$AB$1315,DataRegularSeason20242025!$B$3:$B$1315, "&lt;=" &amp; CT$1, DataRegularSeason20242025!$E$3:$E$1315, $A8)</f>
        <v>27</v>
      </c>
      <c r="CU8">
        <f>SUMIFS(DataRegularSeason20242025!$AA$3:$AA$1315,DataRegularSeason20242025!$B$3:$B$1315, "&lt;=" &amp; CU$1, DataRegularSeason20242025!$D$3:$D$1315, $A8)+SUMIFS(DataRegularSeason20242025!$AB$3:$AB$1315,DataRegularSeason20242025!$B$3:$B$1315, "&lt;=" &amp; CU$1, DataRegularSeason20242025!$E$3:$E$1315, $A8)</f>
        <v>27</v>
      </c>
      <c r="CV8">
        <f>SUMIFS(DataRegularSeason20242025!$AA$3:$AA$1315,DataRegularSeason20242025!$B$3:$B$1315, "&lt;=" &amp; CV$1, DataRegularSeason20242025!$D$3:$D$1315, $A8)+SUMIFS(DataRegularSeason20242025!$AB$3:$AB$1315,DataRegularSeason20242025!$B$3:$B$1315, "&lt;=" &amp; CV$1, DataRegularSeason20242025!$E$3:$E$1315, $A8)</f>
        <v>27</v>
      </c>
      <c r="CW8">
        <f>SUMIFS(DataRegularSeason20242025!$AA$3:$AA$1315,DataRegularSeason20242025!$B$3:$B$1315, "&lt;=" &amp; CW$1, DataRegularSeason20242025!$D$3:$D$1315, $A8)+SUMIFS(DataRegularSeason20242025!$AB$3:$AB$1315,DataRegularSeason20242025!$B$3:$B$1315, "&lt;=" &amp; CW$1, DataRegularSeason20242025!$E$3:$E$1315, $A8)</f>
        <v>27</v>
      </c>
      <c r="CX8">
        <f>SUMIFS(DataRegularSeason20242025!$AA$3:$AA$1315,DataRegularSeason20242025!$B$3:$B$1315, "&lt;=" &amp; CX$1, DataRegularSeason20242025!$D$3:$D$1315, $A8)+SUMIFS(DataRegularSeason20242025!$AB$3:$AB$1315,DataRegularSeason20242025!$B$3:$B$1315, "&lt;=" &amp; CX$1, DataRegularSeason20242025!$E$3:$E$1315, $A8)</f>
        <v>27</v>
      </c>
      <c r="CY8">
        <f>SUMIFS(DataRegularSeason20242025!$AA$3:$AA$1315,DataRegularSeason20242025!$B$3:$B$1315, "&lt;=" &amp; CY$1, DataRegularSeason20242025!$D$3:$D$1315, $A8)+SUMIFS(DataRegularSeason20242025!$AB$3:$AB$1315,DataRegularSeason20242025!$B$3:$B$1315, "&lt;=" &amp; CY$1, DataRegularSeason20242025!$E$3:$E$1315, $A8)</f>
        <v>27</v>
      </c>
      <c r="CZ8">
        <f>SUMIFS(DataRegularSeason20242025!$AA$3:$AA$1315,DataRegularSeason20242025!$B$3:$B$1315, "&lt;=" &amp; CZ$1, DataRegularSeason20242025!$D$3:$D$1315, $A8)+SUMIFS(DataRegularSeason20242025!$AB$3:$AB$1315,DataRegularSeason20242025!$B$3:$B$1315, "&lt;=" &amp; CZ$1, DataRegularSeason20242025!$E$3:$E$1315, $A8)</f>
        <v>27</v>
      </c>
      <c r="DA8">
        <f>SUMIFS(DataRegularSeason20242025!$AA$3:$AA$1315,DataRegularSeason20242025!$B$3:$B$1315, "&lt;=" &amp; DA$1, DataRegularSeason20242025!$D$3:$D$1315, $A8)+SUMIFS(DataRegularSeason20242025!$AB$3:$AB$1315,DataRegularSeason20242025!$B$3:$B$1315, "&lt;=" &amp; DA$1, DataRegularSeason20242025!$E$3:$E$1315, $A8)</f>
        <v>27</v>
      </c>
      <c r="DB8">
        <f>SUMIFS(DataRegularSeason20242025!$AA$3:$AA$1315,DataRegularSeason20242025!$B$3:$B$1315, "&lt;=" &amp; DB$1, DataRegularSeason20242025!$D$3:$D$1315, $A8)+SUMIFS(DataRegularSeason20242025!$AB$3:$AB$1315,DataRegularSeason20242025!$B$3:$B$1315, "&lt;=" &amp; DB$1, DataRegularSeason20242025!$E$3:$E$1315, $A8)</f>
        <v>27</v>
      </c>
      <c r="DC8">
        <f>SUMIFS(DataRegularSeason20242025!$AA$3:$AA$1315,DataRegularSeason20242025!$B$3:$B$1315, "&lt;=" &amp; DC$1, DataRegularSeason20242025!$D$3:$D$1315, $A8)+SUMIFS(DataRegularSeason20242025!$AB$3:$AB$1315,DataRegularSeason20242025!$B$3:$B$1315, "&lt;=" &amp; DC$1, DataRegularSeason20242025!$E$3:$E$1315, $A8)</f>
        <v>27</v>
      </c>
      <c r="DD8">
        <f>SUMIFS(DataRegularSeason20242025!$AA$3:$AA$1315,DataRegularSeason20242025!$B$3:$B$1315, "&lt;=" &amp; DD$1, DataRegularSeason20242025!$D$3:$D$1315, $A8)+SUMIFS(DataRegularSeason20242025!$AB$3:$AB$1315,DataRegularSeason20242025!$B$3:$B$1315, "&lt;=" &amp; DD$1, DataRegularSeason20242025!$E$3:$E$1315, $A8)</f>
        <v>27</v>
      </c>
      <c r="DE8">
        <f>SUMIFS(DataRegularSeason20242025!$AA$3:$AA$1315,DataRegularSeason20242025!$B$3:$B$1315, "&lt;=" &amp; DE$1, DataRegularSeason20242025!$D$3:$D$1315, $A8)+SUMIFS(DataRegularSeason20242025!$AB$3:$AB$1315,DataRegularSeason20242025!$B$3:$B$1315, "&lt;=" &amp; DE$1, DataRegularSeason20242025!$E$3:$E$1315, $A8)</f>
        <v>27</v>
      </c>
      <c r="DF8">
        <f>SUMIFS(DataRegularSeason20242025!$AA$3:$AA$1315,DataRegularSeason20242025!$B$3:$B$1315, "&lt;=" &amp; DF$1, DataRegularSeason20242025!$D$3:$D$1315, $A8)+SUMIFS(DataRegularSeason20242025!$AB$3:$AB$1315,DataRegularSeason20242025!$B$3:$B$1315, "&lt;=" &amp; DF$1, DataRegularSeason20242025!$E$3:$E$1315, $A8)</f>
        <v>27</v>
      </c>
      <c r="DG8">
        <f>SUMIFS(DataRegularSeason20242025!$AA$3:$AA$1315,DataRegularSeason20242025!$B$3:$B$1315, "&lt;=" &amp; DG$1, DataRegularSeason20242025!$D$3:$D$1315, $A8)+SUMIFS(DataRegularSeason20242025!$AB$3:$AB$1315,DataRegularSeason20242025!$B$3:$B$1315, "&lt;=" &amp; DG$1, DataRegularSeason20242025!$E$3:$E$1315, $A8)</f>
        <v>27</v>
      </c>
      <c r="DH8">
        <f>SUMIFS(DataRegularSeason20242025!$AA$3:$AA$1315,DataRegularSeason20242025!$B$3:$B$1315, "&lt;=" &amp; DH$1, DataRegularSeason20242025!$D$3:$D$1315, $A8)+SUMIFS(DataRegularSeason20242025!$AB$3:$AB$1315,DataRegularSeason20242025!$B$3:$B$1315, "&lt;=" &amp; DH$1, DataRegularSeason20242025!$E$3:$E$1315, $A8)</f>
        <v>27</v>
      </c>
      <c r="DI8">
        <f>SUMIFS(DataRegularSeason20242025!$AA$3:$AA$1315,DataRegularSeason20242025!$B$3:$B$1315, "&lt;=" &amp; DI$1, DataRegularSeason20242025!$D$3:$D$1315, $A8)+SUMIFS(DataRegularSeason20242025!$AB$3:$AB$1315,DataRegularSeason20242025!$B$3:$B$1315, "&lt;=" &amp; DI$1, DataRegularSeason20242025!$E$3:$E$1315, $A8)</f>
        <v>27</v>
      </c>
      <c r="DJ8">
        <f>SUMIFS(DataRegularSeason20242025!$AA$3:$AA$1315,DataRegularSeason20242025!$B$3:$B$1315, "&lt;=" &amp; DJ$1, DataRegularSeason20242025!$D$3:$D$1315, $A8)+SUMIFS(DataRegularSeason20242025!$AB$3:$AB$1315,DataRegularSeason20242025!$B$3:$B$1315, "&lt;=" &amp; DJ$1, DataRegularSeason20242025!$E$3:$E$1315, $A8)</f>
        <v>27</v>
      </c>
      <c r="DK8">
        <f>SUMIFS(DataRegularSeason20242025!$AA$3:$AA$1315,DataRegularSeason20242025!$B$3:$B$1315, "&lt;=" &amp; DK$1, DataRegularSeason20242025!$D$3:$D$1315, $A8)+SUMIFS(DataRegularSeason20242025!$AB$3:$AB$1315,DataRegularSeason20242025!$B$3:$B$1315, "&lt;=" &amp; DK$1, DataRegularSeason20242025!$E$3:$E$1315, $A8)</f>
        <v>27</v>
      </c>
      <c r="DL8">
        <f>SUMIFS(DataRegularSeason20242025!$AA$3:$AA$1315,DataRegularSeason20242025!$B$3:$B$1315, "&lt;=" &amp; DL$1, DataRegularSeason20242025!$D$3:$D$1315, $A8)+SUMIFS(DataRegularSeason20242025!$AB$3:$AB$1315,DataRegularSeason20242025!$B$3:$B$1315, "&lt;=" &amp; DL$1, DataRegularSeason20242025!$E$3:$E$1315, $A8)</f>
        <v>27</v>
      </c>
      <c r="DM8">
        <f>SUMIFS(DataRegularSeason20242025!$AA$3:$AA$1315,DataRegularSeason20242025!$B$3:$B$1315, "&lt;=" &amp; DM$1, DataRegularSeason20242025!$D$3:$D$1315, $A8)+SUMIFS(DataRegularSeason20242025!$AB$3:$AB$1315,DataRegularSeason20242025!$B$3:$B$1315, "&lt;=" &amp; DM$1, DataRegularSeason20242025!$E$3:$E$1315, $A8)</f>
        <v>27</v>
      </c>
      <c r="DN8">
        <f>SUMIFS(DataRegularSeason20242025!$AA$3:$AA$1315,DataRegularSeason20242025!$B$3:$B$1315, "&lt;=" &amp; DN$1, DataRegularSeason20242025!$D$3:$D$1315, $A8)+SUMIFS(DataRegularSeason20242025!$AB$3:$AB$1315,DataRegularSeason20242025!$B$3:$B$1315, "&lt;=" &amp; DN$1, DataRegularSeason20242025!$E$3:$E$1315, $A8)</f>
        <v>27</v>
      </c>
      <c r="DO8">
        <f>SUMIFS(DataRegularSeason20242025!$AA$3:$AA$1315,DataRegularSeason20242025!$B$3:$B$1315, "&lt;=" &amp; DO$1, DataRegularSeason20242025!$D$3:$D$1315, $A8)+SUMIFS(DataRegularSeason20242025!$AB$3:$AB$1315,DataRegularSeason20242025!$B$3:$B$1315, "&lt;=" &amp; DO$1, DataRegularSeason20242025!$E$3:$E$1315, $A8)</f>
        <v>27</v>
      </c>
      <c r="DP8">
        <f>SUMIFS(DataRegularSeason20242025!$AA$3:$AA$1315,DataRegularSeason20242025!$B$3:$B$1315, "&lt;=" &amp; DP$1, DataRegularSeason20242025!$D$3:$D$1315, $A8)+SUMIFS(DataRegularSeason20242025!$AB$3:$AB$1315,DataRegularSeason20242025!$B$3:$B$1315, "&lt;=" &amp; DP$1, DataRegularSeason20242025!$E$3:$E$1315, $A8)</f>
        <v>27</v>
      </c>
      <c r="DQ8">
        <f>SUMIFS(DataRegularSeason20242025!$AA$3:$AA$1315,DataRegularSeason20242025!$B$3:$B$1315, "&lt;=" &amp; DQ$1, DataRegularSeason20242025!$D$3:$D$1315, $A8)+SUMIFS(DataRegularSeason20242025!$AB$3:$AB$1315,DataRegularSeason20242025!$B$3:$B$1315, "&lt;=" &amp; DQ$1, DataRegularSeason20242025!$E$3:$E$1315, $A8)</f>
        <v>27</v>
      </c>
      <c r="DR8">
        <f>SUMIFS(DataRegularSeason20242025!$AA$3:$AA$1315,DataRegularSeason20242025!$B$3:$B$1315, "&lt;=" &amp; DR$1, DataRegularSeason20242025!$D$3:$D$1315, $A8)+SUMIFS(DataRegularSeason20242025!$AB$3:$AB$1315,DataRegularSeason20242025!$B$3:$B$1315, "&lt;=" &amp; DR$1, DataRegularSeason20242025!$E$3:$E$1315, $A8)</f>
        <v>27</v>
      </c>
      <c r="DS8">
        <f>SUMIFS(DataRegularSeason20242025!$AA$3:$AA$1315,DataRegularSeason20242025!$B$3:$B$1315, "&lt;=" &amp; DS$1, DataRegularSeason20242025!$D$3:$D$1315, $A8)+SUMIFS(DataRegularSeason20242025!$AB$3:$AB$1315,DataRegularSeason20242025!$B$3:$B$1315, "&lt;=" &amp; DS$1, DataRegularSeason20242025!$E$3:$E$1315, $A8)</f>
        <v>27</v>
      </c>
      <c r="DT8">
        <f>SUMIFS(DataRegularSeason20242025!$AA$3:$AA$1315,DataRegularSeason20242025!$B$3:$B$1315, "&lt;=" &amp; DT$1, DataRegularSeason20242025!$D$3:$D$1315, $A8)+SUMIFS(DataRegularSeason20242025!$AB$3:$AB$1315,DataRegularSeason20242025!$B$3:$B$1315, "&lt;=" &amp; DT$1, DataRegularSeason20242025!$E$3:$E$1315, $A8)</f>
        <v>27</v>
      </c>
      <c r="DU8">
        <f>SUMIFS(DataRegularSeason20242025!$AA$3:$AA$1315,DataRegularSeason20242025!$B$3:$B$1315, "&lt;=" &amp; DU$1, DataRegularSeason20242025!$D$3:$D$1315, $A8)+SUMIFS(DataRegularSeason20242025!$AB$3:$AB$1315,DataRegularSeason20242025!$B$3:$B$1315, "&lt;=" &amp; DU$1, DataRegularSeason20242025!$E$3:$E$1315, $A8)</f>
        <v>27</v>
      </c>
      <c r="DV8">
        <f>SUMIFS(DataRegularSeason20242025!$AA$3:$AA$1315,DataRegularSeason20242025!$B$3:$B$1315, "&lt;=" &amp; DV$1, DataRegularSeason20242025!$D$3:$D$1315, $A8)+SUMIFS(DataRegularSeason20242025!$AB$3:$AB$1315,DataRegularSeason20242025!$B$3:$B$1315, "&lt;=" &amp; DV$1, DataRegularSeason20242025!$E$3:$E$1315, $A8)</f>
        <v>27</v>
      </c>
      <c r="DW8">
        <f>SUMIFS(DataRegularSeason20242025!$AA$3:$AA$1315,DataRegularSeason20242025!$B$3:$B$1315, "&lt;=" &amp; DW$1, DataRegularSeason20242025!$D$3:$D$1315, $A8)+SUMIFS(DataRegularSeason20242025!$AB$3:$AB$1315,DataRegularSeason20242025!$B$3:$B$1315, "&lt;=" &amp; DW$1, DataRegularSeason20242025!$E$3:$E$1315, $A8)</f>
        <v>27</v>
      </c>
      <c r="DX8">
        <f>SUMIFS(DataRegularSeason20242025!$AA$3:$AA$1315,DataRegularSeason20242025!$B$3:$B$1315, "&lt;=" &amp; DX$1, DataRegularSeason20242025!$D$3:$D$1315, $A8)+SUMIFS(DataRegularSeason20242025!$AB$3:$AB$1315,DataRegularSeason20242025!$B$3:$B$1315, "&lt;=" &amp; DX$1, DataRegularSeason20242025!$E$3:$E$1315, $A8)</f>
        <v>27</v>
      </c>
      <c r="DY8">
        <f>SUMIFS(DataRegularSeason20242025!$AA$3:$AA$1315,DataRegularSeason20242025!$B$3:$B$1315, "&lt;=" &amp; DY$1, DataRegularSeason20242025!$D$3:$D$1315, $A8)+SUMIFS(DataRegularSeason20242025!$AB$3:$AB$1315,DataRegularSeason20242025!$B$3:$B$1315, "&lt;=" &amp; DY$1, DataRegularSeason20242025!$E$3:$E$1315, $A8)</f>
        <v>27</v>
      </c>
      <c r="DZ8">
        <f>SUMIFS(DataRegularSeason20242025!$AA$3:$AA$1315,DataRegularSeason20242025!$B$3:$B$1315, "&lt;=" &amp; DZ$1, DataRegularSeason20242025!$D$3:$D$1315, $A8)+SUMIFS(DataRegularSeason20242025!$AB$3:$AB$1315,DataRegularSeason20242025!$B$3:$B$1315, "&lt;=" &amp; DZ$1, DataRegularSeason20242025!$E$3:$E$1315, $A8)</f>
        <v>27</v>
      </c>
      <c r="EA8">
        <f>SUMIFS(DataRegularSeason20242025!$AA$3:$AA$1315,DataRegularSeason20242025!$B$3:$B$1315, "&lt;=" &amp; EA$1, DataRegularSeason20242025!$D$3:$D$1315, $A8)+SUMIFS(DataRegularSeason20242025!$AB$3:$AB$1315,DataRegularSeason20242025!$B$3:$B$1315, "&lt;=" &amp; EA$1, DataRegularSeason20242025!$E$3:$E$1315, $A8)</f>
        <v>27</v>
      </c>
      <c r="EB8">
        <f>SUMIFS(DataRegularSeason20242025!$AA$3:$AA$1315,DataRegularSeason20242025!$B$3:$B$1315, "&lt;=" &amp; EB$1, DataRegularSeason20242025!$D$3:$D$1315, $A8)+SUMIFS(DataRegularSeason20242025!$AB$3:$AB$1315,DataRegularSeason20242025!$B$3:$B$1315, "&lt;=" &amp; EB$1, DataRegularSeason20242025!$E$3:$E$1315, $A8)</f>
        <v>27</v>
      </c>
      <c r="EC8">
        <f>SUMIFS(DataRegularSeason20242025!$AA$3:$AA$1315,DataRegularSeason20242025!$B$3:$B$1315, "&lt;=" &amp; EC$1, DataRegularSeason20242025!$D$3:$D$1315, $A8)+SUMIFS(DataRegularSeason20242025!$AB$3:$AB$1315,DataRegularSeason20242025!$B$3:$B$1315, "&lt;=" &amp; EC$1, DataRegularSeason20242025!$E$3:$E$1315, $A8)</f>
        <v>27</v>
      </c>
      <c r="ED8">
        <f>SUMIFS(DataRegularSeason20242025!$AA$3:$AA$1315,DataRegularSeason20242025!$B$3:$B$1315, "&lt;=" &amp; ED$1, DataRegularSeason20242025!$D$3:$D$1315, $A8)+SUMIFS(DataRegularSeason20242025!$AB$3:$AB$1315,DataRegularSeason20242025!$B$3:$B$1315, "&lt;=" &amp; ED$1, DataRegularSeason20242025!$E$3:$E$1315, $A8)</f>
        <v>27</v>
      </c>
      <c r="EE8">
        <f>SUMIFS(DataRegularSeason20242025!$AA$3:$AA$1315,DataRegularSeason20242025!$B$3:$B$1315, "&lt;=" &amp; EE$1, DataRegularSeason20242025!$D$3:$D$1315, $A8)+SUMIFS(DataRegularSeason20242025!$AB$3:$AB$1315,DataRegularSeason20242025!$B$3:$B$1315, "&lt;=" &amp; EE$1, DataRegularSeason20242025!$E$3:$E$1315, $A8)</f>
        <v>27</v>
      </c>
      <c r="EF8">
        <f>SUMIFS(DataRegularSeason20242025!$AA$3:$AA$1315,DataRegularSeason20242025!$B$3:$B$1315, "&lt;=" &amp; EF$1, DataRegularSeason20242025!$D$3:$D$1315, $A8)+SUMIFS(DataRegularSeason20242025!$AB$3:$AB$1315,DataRegularSeason20242025!$B$3:$B$1315, "&lt;=" &amp; EF$1, DataRegularSeason20242025!$E$3:$E$1315, $A8)</f>
        <v>27</v>
      </c>
      <c r="EG8">
        <f>SUMIFS(DataRegularSeason20242025!$AA$3:$AA$1315,DataRegularSeason20242025!$B$3:$B$1315, "&lt;=" &amp; EG$1, DataRegularSeason20242025!$D$3:$D$1315, $A8)+SUMIFS(DataRegularSeason20242025!$AB$3:$AB$1315,DataRegularSeason20242025!$B$3:$B$1315, "&lt;=" &amp; EG$1, DataRegularSeason20242025!$E$3:$E$1315, $A8)</f>
        <v>27</v>
      </c>
      <c r="EH8">
        <f>SUMIFS(DataRegularSeason20242025!$AA$3:$AA$1315,DataRegularSeason20242025!$B$3:$B$1315, "&lt;=" &amp; EH$1, DataRegularSeason20242025!$D$3:$D$1315, $A8)+SUMIFS(DataRegularSeason20242025!$AB$3:$AB$1315,DataRegularSeason20242025!$B$3:$B$1315, "&lt;=" &amp; EH$1, DataRegularSeason20242025!$E$3:$E$1315, $A8)</f>
        <v>27</v>
      </c>
      <c r="EI8">
        <f>SUMIFS(DataRegularSeason20242025!$AA$3:$AA$1315,DataRegularSeason20242025!$B$3:$B$1315, "&lt;=" &amp; EI$1, DataRegularSeason20242025!$D$3:$D$1315, $A8)+SUMIFS(DataRegularSeason20242025!$AB$3:$AB$1315,DataRegularSeason20242025!$B$3:$B$1315, "&lt;=" &amp; EI$1, DataRegularSeason20242025!$E$3:$E$1315, $A8)</f>
        <v>27</v>
      </c>
      <c r="EJ8">
        <f>SUMIFS(DataRegularSeason20242025!$AA$3:$AA$1315,DataRegularSeason20242025!$B$3:$B$1315, "&lt;=" &amp; EJ$1, DataRegularSeason20242025!$D$3:$D$1315, $A8)+SUMIFS(DataRegularSeason20242025!$AB$3:$AB$1315,DataRegularSeason20242025!$B$3:$B$1315, "&lt;=" &amp; EJ$1, DataRegularSeason20242025!$E$3:$E$1315, $A8)</f>
        <v>27</v>
      </c>
      <c r="EK8">
        <f>SUMIFS(DataRegularSeason20242025!$AA$3:$AA$1315,DataRegularSeason20242025!$B$3:$B$1315, "&lt;=" &amp; EK$1, DataRegularSeason20242025!$D$3:$D$1315, $A8)+SUMIFS(DataRegularSeason20242025!$AB$3:$AB$1315,DataRegularSeason20242025!$B$3:$B$1315, "&lt;=" &amp; EK$1, DataRegularSeason20242025!$E$3:$E$1315, $A8)</f>
        <v>27</v>
      </c>
      <c r="EL8">
        <f>SUMIFS(DataRegularSeason20242025!$AA$3:$AA$1315,DataRegularSeason20242025!$B$3:$B$1315, "&lt;=" &amp; EL$1, DataRegularSeason20242025!$D$3:$D$1315, $A8)+SUMIFS(DataRegularSeason20242025!$AB$3:$AB$1315,DataRegularSeason20242025!$B$3:$B$1315, "&lt;=" &amp; EL$1, DataRegularSeason20242025!$E$3:$E$1315, $A8)</f>
        <v>27</v>
      </c>
      <c r="EM8">
        <f>SUMIFS(DataRegularSeason20242025!$AA$3:$AA$1315,DataRegularSeason20242025!$B$3:$B$1315, "&lt;=" &amp; EM$1, DataRegularSeason20242025!$D$3:$D$1315, $A8)+SUMIFS(DataRegularSeason20242025!$AB$3:$AB$1315,DataRegularSeason20242025!$B$3:$B$1315, "&lt;=" &amp; EM$1, DataRegularSeason20242025!$E$3:$E$1315, $A8)</f>
        <v>27</v>
      </c>
      <c r="EN8">
        <f>SUMIFS(DataRegularSeason20242025!$AA$3:$AA$1315,DataRegularSeason20242025!$B$3:$B$1315, "&lt;=" &amp; EN$1, DataRegularSeason20242025!$D$3:$D$1315, $A8)+SUMIFS(DataRegularSeason20242025!$AB$3:$AB$1315,DataRegularSeason20242025!$B$3:$B$1315, "&lt;=" &amp; EN$1, DataRegularSeason20242025!$E$3:$E$1315, $A8)</f>
        <v>27</v>
      </c>
      <c r="EO8">
        <f>SUMIFS(DataRegularSeason20242025!$AA$3:$AA$1315,DataRegularSeason20242025!$B$3:$B$1315, "&lt;=" &amp; EO$1, DataRegularSeason20242025!$D$3:$D$1315, $A8)+SUMIFS(DataRegularSeason20242025!$AB$3:$AB$1315,DataRegularSeason20242025!$B$3:$B$1315, "&lt;=" &amp; EO$1, DataRegularSeason20242025!$E$3:$E$1315, $A8)</f>
        <v>27</v>
      </c>
      <c r="EP8">
        <f>SUMIFS(DataRegularSeason20242025!$AA$3:$AA$1315,DataRegularSeason20242025!$B$3:$B$1315, "&lt;=" &amp; EP$1, DataRegularSeason20242025!$D$3:$D$1315, $A8)+SUMIFS(DataRegularSeason20242025!$AB$3:$AB$1315,DataRegularSeason20242025!$B$3:$B$1315, "&lt;=" &amp; EP$1, DataRegularSeason20242025!$E$3:$E$1315, $A8)</f>
        <v>27</v>
      </c>
      <c r="EQ8">
        <f>SUMIFS(DataRegularSeason20242025!$AA$3:$AA$1315,DataRegularSeason20242025!$B$3:$B$1315, "&lt;=" &amp; EQ$1, DataRegularSeason20242025!$D$3:$D$1315, $A8)+SUMIFS(DataRegularSeason20242025!$AB$3:$AB$1315,DataRegularSeason20242025!$B$3:$B$1315, "&lt;=" &amp; EQ$1, DataRegularSeason20242025!$E$3:$E$1315, $A8)</f>
        <v>27</v>
      </c>
      <c r="ER8">
        <f>SUMIFS(DataRegularSeason20242025!$AA$3:$AA$1315,DataRegularSeason20242025!$B$3:$B$1315, "&lt;=" &amp; ER$1, DataRegularSeason20242025!$D$3:$D$1315, $A8)+SUMIFS(DataRegularSeason20242025!$AB$3:$AB$1315,DataRegularSeason20242025!$B$3:$B$1315, "&lt;=" &amp; ER$1, DataRegularSeason20242025!$E$3:$E$1315, $A8)</f>
        <v>27</v>
      </c>
      <c r="ES8">
        <f>SUMIFS(DataRegularSeason20242025!$AA$3:$AA$1315,DataRegularSeason20242025!$B$3:$B$1315, "&lt;=" &amp; ES$1, DataRegularSeason20242025!$D$3:$D$1315, $A8)+SUMIFS(DataRegularSeason20242025!$AB$3:$AB$1315,DataRegularSeason20242025!$B$3:$B$1315, "&lt;=" &amp; ES$1, DataRegularSeason20242025!$E$3:$E$1315, $A8)</f>
        <v>27</v>
      </c>
      <c r="ET8">
        <f>SUMIFS(DataRegularSeason20242025!$AA$3:$AA$1315,DataRegularSeason20242025!$B$3:$B$1315, "&lt;=" &amp; ET$1, DataRegularSeason20242025!$D$3:$D$1315, $A8)+SUMIFS(DataRegularSeason20242025!$AB$3:$AB$1315,DataRegularSeason20242025!$B$3:$B$1315, "&lt;=" &amp; ET$1, DataRegularSeason20242025!$E$3:$E$1315, $A8)</f>
        <v>27</v>
      </c>
      <c r="EU8">
        <f>SUMIFS(DataRegularSeason20242025!$AA$3:$AA$1315,DataRegularSeason20242025!$B$3:$B$1315, "&lt;=" &amp; EU$1, DataRegularSeason20242025!$D$3:$D$1315, $A8)+SUMIFS(DataRegularSeason20242025!$AB$3:$AB$1315,DataRegularSeason20242025!$B$3:$B$1315, "&lt;=" &amp; EU$1, DataRegularSeason20242025!$E$3:$E$1315, $A8)</f>
        <v>27</v>
      </c>
      <c r="EV8">
        <f>SUMIFS(DataRegularSeason20242025!$AA$3:$AA$1315,DataRegularSeason20242025!$B$3:$B$1315, "&lt;=" &amp; EV$1, DataRegularSeason20242025!$D$3:$D$1315, $A8)+SUMIFS(DataRegularSeason20242025!$AB$3:$AB$1315,DataRegularSeason20242025!$B$3:$B$1315, "&lt;=" &amp; EV$1, DataRegularSeason20242025!$E$3:$E$1315, $A8)</f>
        <v>27</v>
      </c>
      <c r="EW8">
        <f>SUMIFS(DataRegularSeason20242025!$AA$3:$AA$1315,DataRegularSeason20242025!$B$3:$B$1315, "&lt;=" &amp; EW$1, DataRegularSeason20242025!$D$3:$D$1315, $A8)+SUMIFS(DataRegularSeason20242025!$AB$3:$AB$1315,DataRegularSeason20242025!$B$3:$B$1315, "&lt;=" &amp; EW$1, DataRegularSeason20242025!$E$3:$E$1315, $A8)</f>
        <v>27</v>
      </c>
      <c r="EX8">
        <f>SUMIFS(DataRegularSeason20242025!$AA$3:$AA$1315,DataRegularSeason20242025!$B$3:$B$1315, "&lt;=" &amp; EX$1, DataRegularSeason20242025!$D$3:$D$1315, $A8)+SUMIFS(DataRegularSeason20242025!$AB$3:$AB$1315,DataRegularSeason20242025!$B$3:$B$1315, "&lt;=" &amp; EX$1, DataRegularSeason20242025!$E$3:$E$1315, $A8)</f>
        <v>27</v>
      </c>
      <c r="EY8">
        <f>SUMIFS(DataRegularSeason20242025!$AA$3:$AA$1315,DataRegularSeason20242025!$B$3:$B$1315, "&lt;=" &amp; EY$1, DataRegularSeason20242025!$D$3:$D$1315, $A8)+SUMIFS(DataRegularSeason20242025!$AB$3:$AB$1315,DataRegularSeason20242025!$B$3:$B$1315, "&lt;=" &amp; EY$1, DataRegularSeason20242025!$E$3:$E$1315, $A8)</f>
        <v>27</v>
      </c>
      <c r="EZ8">
        <f>SUMIFS(DataRegularSeason20242025!$AA$3:$AA$1315,DataRegularSeason20242025!$B$3:$B$1315, "&lt;=" &amp; EZ$1, DataRegularSeason20242025!$D$3:$D$1315, $A8)+SUMIFS(DataRegularSeason20242025!$AB$3:$AB$1315,DataRegularSeason20242025!$B$3:$B$1315, "&lt;=" &amp; EZ$1, DataRegularSeason20242025!$E$3:$E$1315, $A8)</f>
        <v>27</v>
      </c>
      <c r="FA8">
        <f>SUMIFS(DataRegularSeason20242025!$AA$3:$AA$1315,DataRegularSeason20242025!$B$3:$B$1315, "&lt;=" &amp; FA$1, DataRegularSeason20242025!$D$3:$D$1315, $A8)+SUMIFS(DataRegularSeason20242025!$AB$3:$AB$1315,DataRegularSeason20242025!$B$3:$B$1315, "&lt;=" &amp; FA$1, DataRegularSeason20242025!$E$3:$E$1315, $A8)</f>
        <v>27</v>
      </c>
      <c r="FB8">
        <f>SUMIFS(DataRegularSeason20242025!$AA$3:$AA$1315,DataRegularSeason20242025!$B$3:$B$1315, "&lt;=" &amp; FB$1, DataRegularSeason20242025!$D$3:$D$1315, $A8)+SUMIFS(DataRegularSeason20242025!$AB$3:$AB$1315,DataRegularSeason20242025!$B$3:$B$1315, "&lt;=" &amp; FB$1, DataRegularSeason20242025!$E$3:$E$1315, $A8)</f>
        <v>27</v>
      </c>
      <c r="FC8">
        <f>SUMIFS(DataRegularSeason20242025!$AA$3:$AA$1315,DataRegularSeason20242025!$B$3:$B$1315, "&lt;=" &amp; FC$1, DataRegularSeason20242025!$D$3:$D$1315, $A8)+SUMIFS(DataRegularSeason20242025!$AB$3:$AB$1315,DataRegularSeason20242025!$B$3:$B$1315, "&lt;=" &amp; FC$1, DataRegularSeason20242025!$E$3:$E$1315, $A8)</f>
        <v>27</v>
      </c>
      <c r="FD8">
        <f>SUMIFS(DataRegularSeason20242025!$AA$3:$AA$1315,DataRegularSeason20242025!$B$3:$B$1315, "&lt;=" &amp; FD$1, DataRegularSeason20242025!$D$3:$D$1315, $A8)+SUMIFS(DataRegularSeason20242025!$AB$3:$AB$1315,DataRegularSeason20242025!$B$3:$B$1315, "&lt;=" &amp; FD$1, DataRegularSeason20242025!$E$3:$E$1315, $A8)</f>
        <v>27</v>
      </c>
      <c r="FE8">
        <f>SUMIFS(DataRegularSeason20242025!$AA$3:$AA$1315,DataRegularSeason20242025!$B$3:$B$1315, "&lt;=" &amp; FE$1, DataRegularSeason20242025!$D$3:$D$1315, $A8)+SUMIFS(DataRegularSeason20242025!$AB$3:$AB$1315,DataRegularSeason20242025!$B$3:$B$1315, "&lt;=" &amp; FE$1, DataRegularSeason20242025!$E$3:$E$1315, $A8)</f>
        <v>27</v>
      </c>
      <c r="FF8">
        <f>SUMIFS(DataRegularSeason20242025!$AA$3:$AA$1315,DataRegularSeason20242025!$B$3:$B$1315, "&lt;=" &amp; FF$1, DataRegularSeason20242025!$D$3:$D$1315, $A8)+SUMIFS(DataRegularSeason20242025!$AB$3:$AB$1315,DataRegularSeason20242025!$B$3:$B$1315, "&lt;=" &amp; FF$1, DataRegularSeason20242025!$E$3:$E$1315, $A8)</f>
        <v>27</v>
      </c>
      <c r="FG8">
        <f>SUMIFS(DataRegularSeason20242025!$AA$3:$AA$1315,DataRegularSeason20242025!$B$3:$B$1315, "&lt;=" &amp; FG$1, DataRegularSeason20242025!$D$3:$D$1315, $A8)+SUMIFS(DataRegularSeason20242025!$AB$3:$AB$1315,DataRegularSeason20242025!$B$3:$B$1315, "&lt;=" &amp; FG$1, DataRegularSeason20242025!$E$3:$E$1315, $A8)</f>
        <v>27</v>
      </c>
      <c r="FH8">
        <f>SUMIFS(DataRegularSeason20242025!$AA$3:$AA$1315,DataRegularSeason20242025!$B$3:$B$1315, "&lt;=" &amp; FH$1, DataRegularSeason20242025!$D$3:$D$1315, $A8)+SUMIFS(DataRegularSeason20242025!$AB$3:$AB$1315,DataRegularSeason20242025!$B$3:$B$1315, "&lt;=" &amp; FH$1, DataRegularSeason20242025!$E$3:$E$1315, $A8)</f>
        <v>27</v>
      </c>
      <c r="FI8">
        <f>SUMIFS(DataRegularSeason20242025!$AA$3:$AA$1315,DataRegularSeason20242025!$B$3:$B$1315, "&lt;=" &amp; FI$1, DataRegularSeason20242025!$D$3:$D$1315, $A8)+SUMIFS(DataRegularSeason20242025!$AB$3:$AB$1315,DataRegularSeason20242025!$B$3:$B$1315, "&lt;=" &amp; FI$1, DataRegularSeason20242025!$E$3:$E$1315, $A8)</f>
        <v>27</v>
      </c>
      <c r="FJ8">
        <f>SUMIFS(DataRegularSeason20242025!$AA$3:$AA$1315,DataRegularSeason20242025!$B$3:$B$1315, "&lt;=" &amp; FJ$1, DataRegularSeason20242025!$D$3:$D$1315, $A8)+SUMIFS(DataRegularSeason20242025!$AB$3:$AB$1315,DataRegularSeason20242025!$B$3:$B$1315, "&lt;=" &amp; FJ$1, DataRegularSeason20242025!$E$3:$E$1315, $A8)</f>
        <v>27</v>
      </c>
      <c r="FK8">
        <f>SUMIFS(DataRegularSeason20242025!$AA$3:$AA$1315,DataRegularSeason20242025!$B$3:$B$1315, "&lt;=" &amp; FK$1, DataRegularSeason20242025!$D$3:$D$1315, $A8)+SUMIFS(DataRegularSeason20242025!$AB$3:$AB$1315,DataRegularSeason20242025!$B$3:$B$1315, "&lt;=" &amp; FK$1, DataRegularSeason20242025!$E$3:$E$1315, $A8)</f>
        <v>27</v>
      </c>
      <c r="FL8">
        <f>SUMIFS(DataRegularSeason20242025!$AA$3:$AA$1315,DataRegularSeason20242025!$B$3:$B$1315, "&lt;=" &amp; FL$1, DataRegularSeason20242025!$D$3:$D$1315, $A8)+SUMIFS(DataRegularSeason20242025!$AB$3:$AB$1315,DataRegularSeason20242025!$B$3:$B$1315, "&lt;=" &amp; FL$1, DataRegularSeason20242025!$E$3:$E$1315, $A8)</f>
        <v>27</v>
      </c>
      <c r="FM8">
        <f>SUMIFS(DataRegularSeason20242025!$AA$3:$AA$1315,DataRegularSeason20242025!$B$3:$B$1315, "&lt;=" &amp; FM$1, DataRegularSeason20242025!$D$3:$D$1315, $A8)+SUMIFS(DataRegularSeason20242025!$AB$3:$AB$1315,DataRegularSeason20242025!$B$3:$B$1315, "&lt;=" &amp; FM$1, DataRegularSeason20242025!$E$3:$E$1315, $A8)</f>
        <v>27</v>
      </c>
      <c r="FN8">
        <f>SUMIFS(DataRegularSeason20242025!$AA$3:$AA$1315,DataRegularSeason20242025!$B$3:$B$1315, "&lt;=" &amp; FN$1, DataRegularSeason20242025!$D$3:$D$1315, $A8)+SUMIFS(DataRegularSeason20242025!$AB$3:$AB$1315,DataRegularSeason20242025!$B$3:$B$1315, "&lt;=" &amp; FN$1, DataRegularSeason20242025!$E$3:$E$1315, $A8)</f>
        <v>27</v>
      </c>
      <c r="FO8">
        <f>SUMIFS(DataRegularSeason20242025!$AA$3:$AA$1315,DataRegularSeason20242025!$B$3:$B$1315, "&lt;=" &amp; FO$1, DataRegularSeason20242025!$D$3:$D$1315, $A8)+SUMIFS(DataRegularSeason20242025!$AB$3:$AB$1315,DataRegularSeason20242025!$B$3:$B$1315, "&lt;=" &amp; FO$1, DataRegularSeason20242025!$E$3:$E$1315, $A8)</f>
        <v>27</v>
      </c>
      <c r="FP8">
        <f>SUMIFS(DataRegularSeason20242025!$AA$3:$AA$1315,DataRegularSeason20242025!$B$3:$B$1315, "&lt;=" &amp; FP$1, DataRegularSeason20242025!$D$3:$D$1315, $A8)+SUMIFS(DataRegularSeason20242025!$AB$3:$AB$1315,DataRegularSeason20242025!$B$3:$B$1315, "&lt;=" &amp; FP$1, DataRegularSeason20242025!$E$3:$E$1315, $A8)</f>
        <v>27</v>
      </c>
      <c r="FQ8">
        <f>SUMIFS(DataRegularSeason20242025!$AA$3:$AA$1315,DataRegularSeason20242025!$B$3:$B$1315, "&lt;=" &amp; FQ$1, DataRegularSeason20242025!$D$3:$D$1315, $A8)+SUMIFS(DataRegularSeason20242025!$AB$3:$AB$1315,DataRegularSeason20242025!$B$3:$B$1315, "&lt;=" &amp; FQ$1, DataRegularSeason20242025!$E$3:$E$1315, $A8)</f>
        <v>27</v>
      </c>
      <c r="FR8">
        <f>SUMIFS(DataRegularSeason20242025!$AA$3:$AA$1315,DataRegularSeason20242025!$B$3:$B$1315, "&lt;=" &amp; FR$1, DataRegularSeason20242025!$D$3:$D$1315, $A8)+SUMIFS(DataRegularSeason20242025!$AB$3:$AB$1315,DataRegularSeason20242025!$B$3:$B$1315, "&lt;=" &amp; FR$1, DataRegularSeason20242025!$E$3:$E$1315, $A8)</f>
        <v>27</v>
      </c>
      <c r="FS8">
        <f>SUMIFS(DataRegularSeason20242025!$AA$3:$AA$1315,DataRegularSeason20242025!$B$3:$B$1315, "&lt;=" &amp; FS$1, DataRegularSeason20242025!$D$3:$D$1315, $A8)+SUMIFS(DataRegularSeason20242025!$AB$3:$AB$1315,DataRegularSeason20242025!$B$3:$B$1315, "&lt;=" &amp; FS$1, DataRegularSeason20242025!$E$3:$E$1315, $A8)</f>
        <v>27</v>
      </c>
      <c r="FT8">
        <f>SUMIFS(DataRegularSeason20242025!$AA$3:$AA$1315,DataRegularSeason20242025!$B$3:$B$1315, "&lt;=" &amp; FT$1, DataRegularSeason20242025!$D$3:$D$1315, $A8)+SUMIFS(DataRegularSeason20242025!$AB$3:$AB$1315,DataRegularSeason20242025!$B$3:$B$1315, "&lt;=" &amp; FT$1, DataRegularSeason20242025!$E$3:$E$1315, $A8)</f>
        <v>27</v>
      </c>
      <c r="FU8">
        <f>SUMIFS(DataRegularSeason20242025!$AA$3:$AA$1315,DataRegularSeason20242025!$B$3:$B$1315, "&lt;=" &amp; FU$1, DataRegularSeason20242025!$D$3:$D$1315, $A8)+SUMIFS(DataRegularSeason20242025!$AB$3:$AB$1315,DataRegularSeason20242025!$B$3:$B$1315, "&lt;=" &amp; FU$1, DataRegularSeason20242025!$E$3:$E$1315, $A8)</f>
        <v>27</v>
      </c>
      <c r="FV8">
        <f>SUMIFS(DataRegularSeason20242025!$AA$3:$AA$1315,DataRegularSeason20242025!$B$3:$B$1315, "&lt;=" &amp; FV$1, DataRegularSeason20242025!$D$3:$D$1315, $A8)+SUMIFS(DataRegularSeason20242025!$AB$3:$AB$1315,DataRegularSeason20242025!$B$3:$B$1315, "&lt;=" &amp; FV$1, DataRegularSeason20242025!$E$3:$E$1315, $A8)</f>
        <v>27</v>
      </c>
      <c r="FW8">
        <f>SUMIFS(DataRegularSeason20242025!$AA$3:$AA$1315,DataRegularSeason20242025!$B$3:$B$1315, "&lt;=" &amp; FW$1, DataRegularSeason20242025!$D$3:$D$1315, $A8)+SUMIFS(DataRegularSeason20242025!$AB$3:$AB$1315,DataRegularSeason20242025!$B$3:$B$1315, "&lt;=" &amp; FW$1, DataRegularSeason20242025!$E$3:$E$1315, $A8)</f>
        <v>27</v>
      </c>
      <c r="FX8">
        <f>SUMIFS(DataRegularSeason20242025!$AA$3:$AA$1315,DataRegularSeason20242025!$B$3:$B$1315, "&lt;=" &amp; FX$1, DataRegularSeason20242025!$D$3:$D$1315, $A8)+SUMIFS(DataRegularSeason20242025!$AB$3:$AB$1315,DataRegularSeason20242025!$B$3:$B$1315, "&lt;=" &amp; FX$1, DataRegularSeason20242025!$E$3:$E$1315, $A8)</f>
        <v>27</v>
      </c>
      <c r="FY8">
        <f>SUMIFS(DataRegularSeason20242025!$AA$3:$AA$1315,DataRegularSeason20242025!$B$3:$B$1315, "&lt;=" &amp; FY$1, DataRegularSeason20242025!$D$3:$D$1315, $A8)+SUMIFS(DataRegularSeason20242025!$AB$3:$AB$1315,DataRegularSeason20242025!$B$3:$B$1315, "&lt;=" &amp; FY$1, DataRegularSeason20242025!$E$3:$E$1315, $A8)</f>
        <v>27</v>
      </c>
      <c r="FZ8">
        <f>SUMIFS(DataRegularSeason20242025!$AA$3:$AA$1315,DataRegularSeason20242025!$B$3:$B$1315, "&lt;=" &amp; FZ$1, DataRegularSeason20242025!$D$3:$D$1315, $A8)+SUMIFS(DataRegularSeason20242025!$AB$3:$AB$1315,DataRegularSeason20242025!$B$3:$B$1315, "&lt;=" &amp; FZ$1, DataRegularSeason20242025!$E$3:$E$1315, $A8)</f>
        <v>27</v>
      </c>
      <c r="GA8">
        <f>SUMIFS(DataRegularSeason20242025!$AA$3:$AA$1315,DataRegularSeason20242025!$B$3:$B$1315, "&lt;=" &amp; GA$1, DataRegularSeason20242025!$D$3:$D$1315, $A8)+SUMIFS(DataRegularSeason20242025!$AB$3:$AB$1315,DataRegularSeason20242025!$B$3:$B$1315, "&lt;=" &amp; GA$1, DataRegularSeason20242025!$E$3:$E$1315, $A8)</f>
        <v>27</v>
      </c>
      <c r="GB8">
        <f>SUMIFS(DataRegularSeason20242025!$AA$3:$AA$1315,DataRegularSeason20242025!$B$3:$B$1315, "&lt;=" &amp; GB$1, DataRegularSeason20242025!$D$3:$D$1315, $A8)+SUMIFS(DataRegularSeason20242025!$AB$3:$AB$1315,DataRegularSeason20242025!$B$3:$B$1315, "&lt;=" &amp; GB$1, DataRegularSeason20242025!$E$3:$E$1315, $A8)</f>
        <v>27</v>
      </c>
      <c r="GC8">
        <f>SUMIFS(DataRegularSeason20242025!$AA$3:$AA$1315,DataRegularSeason20242025!$B$3:$B$1315, "&lt;=" &amp; GC$1, DataRegularSeason20242025!$D$3:$D$1315, $A8)+SUMIFS(DataRegularSeason20242025!$AB$3:$AB$1315,DataRegularSeason20242025!$B$3:$B$1315, "&lt;=" &amp; GC$1, DataRegularSeason20242025!$E$3:$E$1315, $A8)</f>
        <v>27</v>
      </c>
      <c r="GD8">
        <f>SUMIFS(DataRegularSeason20242025!$AA$3:$AA$1315,DataRegularSeason20242025!$B$3:$B$1315, "&lt;=" &amp; GD$1, DataRegularSeason20242025!$D$3:$D$1315, $A8)+SUMIFS(DataRegularSeason20242025!$AB$3:$AB$1315,DataRegularSeason20242025!$B$3:$B$1315, "&lt;=" &amp; GD$1, DataRegularSeason20242025!$E$3:$E$1315, $A8)</f>
        <v>27</v>
      </c>
      <c r="GE8">
        <f>SUMIFS(DataRegularSeason20242025!$AA$3:$AA$1315,DataRegularSeason20242025!$B$3:$B$1315, "&lt;=" &amp; GE$1, DataRegularSeason20242025!$D$3:$D$1315, $A8)+SUMIFS(DataRegularSeason20242025!$AB$3:$AB$1315,DataRegularSeason20242025!$B$3:$B$1315, "&lt;=" &amp; GE$1, DataRegularSeason20242025!$E$3:$E$1315, $A8)</f>
        <v>27</v>
      </c>
      <c r="GF8">
        <f>SUMIFS(DataRegularSeason20242025!$AA$3:$AA$1315,DataRegularSeason20242025!$B$3:$B$1315, "&lt;=" &amp; GF$1, DataRegularSeason20242025!$D$3:$D$1315, $A8)+SUMIFS(DataRegularSeason20242025!$AB$3:$AB$1315,DataRegularSeason20242025!$B$3:$B$1315, "&lt;=" &amp; GF$1, DataRegularSeason20242025!$E$3:$E$1315, $A8)</f>
        <v>27</v>
      </c>
      <c r="GG8">
        <f>SUMIFS(DataRegularSeason20242025!$AA$3:$AA$1315,DataRegularSeason20242025!$B$3:$B$1315, "&lt;=" &amp; GG$1, DataRegularSeason20242025!$D$3:$D$1315, $A8)+SUMIFS(DataRegularSeason20242025!$AB$3:$AB$1315,DataRegularSeason20242025!$B$3:$B$1315, "&lt;=" &amp; GG$1, DataRegularSeason20242025!$E$3:$E$1315, $A8)</f>
        <v>27</v>
      </c>
      <c r="GH8">
        <f>SUMIFS(DataRegularSeason20242025!$AA$3:$AA$1315,DataRegularSeason20242025!$B$3:$B$1315, "&lt;=" &amp; GH$1, DataRegularSeason20242025!$D$3:$D$1315, $A8)+SUMIFS(DataRegularSeason20242025!$AB$3:$AB$1315,DataRegularSeason20242025!$B$3:$B$1315, "&lt;=" &amp; GH$1, DataRegularSeason20242025!$E$3:$E$1315, $A8)</f>
        <v>27</v>
      </c>
      <c r="GI8">
        <f>SUMIFS(DataRegularSeason20242025!$AA$3:$AA$1315,DataRegularSeason20242025!$B$3:$B$1315, "&lt;=" &amp; GI$1, DataRegularSeason20242025!$D$3:$D$1315, $A8)+SUMIFS(DataRegularSeason20242025!$AB$3:$AB$1315,DataRegularSeason20242025!$B$3:$B$1315, "&lt;=" &amp; GI$1, DataRegularSeason20242025!$E$3:$E$1315, $A8)</f>
        <v>27</v>
      </c>
      <c r="GJ8">
        <f>SUMIFS(DataRegularSeason20242025!$AA$3:$AA$1315,DataRegularSeason20242025!$B$3:$B$1315, "&lt;=" &amp; GJ$1, DataRegularSeason20242025!$D$3:$D$1315, $A8)+SUMIFS(DataRegularSeason20242025!$AB$3:$AB$1315,DataRegularSeason20242025!$B$3:$B$1315, "&lt;=" &amp; GJ$1, DataRegularSeason20242025!$E$3:$E$1315, $A8)</f>
        <v>27</v>
      </c>
      <c r="GK8">
        <f>SUMIFS(DataRegularSeason20242025!$AA$3:$AA$1315,DataRegularSeason20242025!$B$3:$B$1315, "&lt;=" &amp; GK$1, DataRegularSeason20242025!$D$3:$D$1315, $A8)+SUMIFS(DataRegularSeason20242025!$AB$3:$AB$1315,DataRegularSeason20242025!$B$3:$B$1315, "&lt;=" &amp; GK$1, DataRegularSeason20242025!$E$3:$E$1315, $A8)</f>
        <v>27</v>
      </c>
      <c r="GL8">
        <f>SUMIFS(DataRegularSeason20242025!$AA$3:$AA$1315,DataRegularSeason20242025!$B$3:$B$1315, "&lt;=" &amp; GL$1, DataRegularSeason20242025!$D$3:$D$1315, $A8)+SUMIFS(DataRegularSeason20242025!$AB$3:$AB$1315,DataRegularSeason20242025!$B$3:$B$1315, "&lt;=" &amp; GL$1, DataRegularSeason20242025!$E$3:$E$1315, $A8)</f>
        <v>27</v>
      </c>
      <c r="GM8">
        <f>SUMIFS(DataRegularSeason20242025!$AA$3:$AA$1315,DataRegularSeason20242025!$B$3:$B$1315, "&lt;=" &amp; GM$1, DataRegularSeason20242025!$D$3:$D$1315, $A8)+SUMIFS(DataRegularSeason20242025!$AB$3:$AB$1315,DataRegularSeason20242025!$B$3:$B$1315, "&lt;=" &amp; GM$1, DataRegularSeason20242025!$E$3:$E$1315, $A8)</f>
        <v>27</v>
      </c>
      <c r="GN8">
        <f>SUMIFS(DataRegularSeason20242025!$AA$3:$AA$1315,DataRegularSeason20242025!$B$3:$B$1315, "&lt;=" &amp; GN$1, DataRegularSeason20242025!$D$3:$D$1315, $A8)+SUMIFS(DataRegularSeason20242025!$AB$3:$AB$1315,DataRegularSeason20242025!$B$3:$B$1315, "&lt;=" &amp; GN$1, DataRegularSeason20242025!$E$3:$E$1315, $A8)</f>
        <v>27</v>
      </c>
      <c r="GO8">
        <f>SUMIFS(DataRegularSeason20242025!$AA$3:$AA$1315,DataRegularSeason20242025!$B$3:$B$1315, "&lt;=" &amp; GO$1, DataRegularSeason20242025!$D$3:$D$1315, $A8)+SUMIFS(DataRegularSeason20242025!$AB$3:$AB$1315,DataRegularSeason20242025!$B$3:$B$1315, "&lt;=" &amp; GO$1, DataRegularSeason20242025!$E$3:$E$1315, $A8)</f>
        <v>27</v>
      </c>
      <c r="GP8">
        <f>SUMIFS(DataRegularSeason20242025!$AA$3:$AA$1315,DataRegularSeason20242025!$B$3:$B$1315, "&lt;=" &amp; GP$1, DataRegularSeason20242025!$D$3:$D$1315, $A8)+SUMIFS(DataRegularSeason20242025!$AB$3:$AB$1315,DataRegularSeason20242025!$B$3:$B$1315, "&lt;=" &amp; GP$1, DataRegularSeason20242025!$E$3:$E$1315, $A8)</f>
        <v>27</v>
      </c>
      <c r="GQ8">
        <f>SUMIFS(DataRegularSeason20242025!$AA$3:$AA$1315,DataRegularSeason20242025!$B$3:$B$1315, "&lt;=" &amp; GQ$1, DataRegularSeason20242025!$D$3:$D$1315, $A8)+SUMIFS(DataRegularSeason20242025!$AB$3:$AB$1315,DataRegularSeason20242025!$B$3:$B$1315, "&lt;=" &amp; GQ$1, DataRegularSeason20242025!$E$3:$E$1315, $A8)</f>
        <v>27</v>
      </c>
      <c r="GR8">
        <f>SUMIFS(DataRegularSeason20242025!$AA$3:$AA$1315,DataRegularSeason20242025!$B$3:$B$1315, "&lt;=" &amp; GR$1, DataRegularSeason20242025!$D$3:$D$1315, $A8)+SUMIFS(DataRegularSeason20242025!$AB$3:$AB$1315,DataRegularSeason20242025!$B$3:$B$1315, "&lt;=" &amp; GR$1, DataRegularSeason20242025!$E$3:$E$1315, $A8)</f>
        <v>27</v>
      </c>
      <c r="GS8">
        <f>SUMIFS(DataRegularSeason20242025!$AA$3:$AA$1315,DataRegularSeason20242025!$B$3:$B$1315, "&lt;=" &amp; GS$1, DataRegularSeason20242025!$D$3:$D$1315, $A8)+SUMIFS(DataRegularSeason20242025!$AB$3:$AB$1315,DataRegularSeason20242025!$B$3:$B$1315, "&lt;=" &amp; GS$1, DataRegularSeason20242025!$E$3:$E$1315, $A8)</f>
        <v>27</v>
      </c>
      <c r="GT8">
        <f>SUMIFS(DataRegularSeason20242025!$AA$3:$AA$1315,DataRegularSeason20242025!$B$3:$B$1315, "&lt;=" &amp; GT$1, DataRegularSeason20242025!$D$3:$D$1315, $A8)+SUMIFS(DataRegularSeason20242025!$AB$3:$AB$1315,DataRegularSeason20242025!$B$3:$B$1315, "&lt;=" &amp; GT$1, DataRegularSeason20242025!$E$3:$E$1315, $A8)</f>
        <v>27</v>
      </c>
      <c r="GU8">
        <f>SUMIFS(DataRegularSeason20242025!$AA$3:$AA$1315,DataRegularSeason20242025!$B$3:$B$1315, "&lt;=" &amp; GU$1, DataRegularSeason20242025!$D$3:$D$1315, $A8)+SUMIFS(DataRegularSeason20242025!$AB$3:$AB$1315,DataRegularSeason20242025!$B$3:$B$1315, "&lt;=" &amp; GU$1, DataRegularSeason20242025!$E$3:$E$1315, $A8)</f>
        <v>27</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26</v>
      </c>
      <c r="CH9">
        <f>SUMIFS(DataRegularSeason20242025!$AA$3:$AA$1315,DataRegularSeason20242025!$B$3:$B$1315, "&lt;=" &amp; CH$1, DataRegularSeason20242025!$D$3:$D$1315, $A9)+SUMIFS(DataRegularSeason20242025!$AB$3:$AB$1315,DataRegularSeason20242025!$B$3:$B$1315, "&lt;=" &amp; CH$1, DataRegularSeason20242025!$E$3:$E$1315, $A9)</f>
        <v>26</v>
      </c>
      <c r="CI9">
        <f>SUMIFS(DataRegularSeason20242025!$AA$3:$AA$1315,DataRegularSeason20242025!$B$3:$B$1315, "&lt;=" &amp; CI$1, DataRegularSeason20242025!$D$3:$D$1315, $A9)+SUMIFS(DataRegularSeason20242025!$AB$3:$AB$1315,DataRegularSeason20242025!$B$3:$B$1315, "&lt;=" &amp; CI$1, DataRegularSeason20242025!$E$3:$E$1315, $A9)</f>
        <v>26</v>
      </c>
      <c r="CJ9">
        <f>SUMIFS(DataRegularSeason20242025!$AA$3:$AA$1315,DataRegularSeason20242025!$B$3:$B$1315, "&lt;=" &amp; CJ$1, DataRegularSeason20242025!$D$3:$D$1315, $A9)+SUMIFS(DataRegularSeason20242025!$AB$3:$AB$1315,DataRegularSeason20242025!$B$3:$B$1315, "&lt;=" &amp; CJ$1, DataRegularSeason20242025!$E$3:$E$1315, $A9)</f>
        <v>26</v>
      </c>
      <c r="CK9">
        <f>SUMIFS(DataRegularSeason20242025!$AA$3:$AA$1315,DataRegularSeason20242025!$B$3:$B$1315, "&lt;=" &amp; CK$1, DataRegularSeason20242025!$D$3:$D$1315, $A9)+SUMIFS(DataRegularSeason20242025!$AB$3:$AB$1315,DataRegularSeason20242025!$B$3:$B$1315, "&lt;=" &amp; CK$1, DataRegularSeason20242025!$E$3:$E$1315, $A9)</f>
        <v>26</v>
      </c>
      <c r="CL9">
        <f>SUMIFS(DataRegularSeason20242025!$AA$3:$AA$1315,DataRegularSeason20242025!$B$3:$B$1315, "&lt;=" &amp; CL$1, DataRegularSeason20242025!$D$3:$D$1315, $A9)+SUMIFS(DataRegularSeason20242025!$AB$3:$AB$1315,DataRegularSeason20242025!$B$3:$B$1315, "&lt;=" &amp; CL$1, DataRegularSeason20242025!$E$3:$E$1315, $A9)</f>
        <v>26</v>
      </c>
      <c r="CM9">
        <f>SUMIFS(DataRegularSeason20242025!$AA$3:$AA$1315,DataRegularSeason20242025!$B$3:$B$1315, "&lt;=" &amp; CM$1, DataRegularSeason20242025!$D$3:$D$1315, $A9)+SUMIFS(DataRegularSeason20242025!$AB$3:$AB$1315,DataRegularSeason20242025!$B$3:$B$1315, "&lt;=" &amp; CM$1, DataRegularSeason20242025!$E$3:$E$1315, $A9)</f>
        <v>26</v>
      </c>
      <c r="CN9">
        <f>SUMIFS(DataRegularSeason20242025!$AA$3:$AA$1315,DataRegularSeason20242025!$B$3:$B$1315, "&lt;=" &amp; CN$1, DataRegularSeason20242025!$D$3:$D$1315, $A9)+SUMIFS(DataRegularSeason20242025!$AB$3:$AB$1315,DataRegularSeason20242025!$B$3:$B$1315, "&lt;=" &amp; CN$1, DataRegularSeason20242025!$E$3:$E$1315, $A9)</f>
        <v>26</v>
      </c>
      <c r="CO9">
        <f>SUMIFS(DataRegularSeason20242025!$AA$3:$AA$1315,DataRegularSeason20242025!$B$3:$B$1315, "&lt;=" &amp; CO$1, DataRegularSeason20242025!$D$3:$D$1315, $A9)+SUMIFS(DataRegularSeason20242025!$AB$3:$AB$1315,DataRegularSeason20242025!$B$3:$B$1315, "&lt;=" &amp; CO$1, DataRegularSeason20242025!$E$3:$E$1315, $A9)</f>
        <v>26</v>
      </c>
      <c r="CP9">
        <f>SUMIFS(DataRegularSeason20242025!$AA$3:$AA$1315,DataRegularSeason20242025!$B$3:$B$1315, "&lt;=" &amp; CP$1, DataRegularSeason20242025!$D$3:$D$1315, $A9)+SUMIFS(DataRegularSeason20242025!$AB$3:$AB$1315,DataRegularSeason20242025!$B$3:$B$1315, "&lt;=" &amp; CP$1, DataRegularSeason20242025!$E$3:$E$1315, $A9)</f>
        <v>26</v>
      </c>
      <c r="CQ9">
        <f>SUMIFS(DataRegularSeason20242025!$AA$3:$AA$1315,DataRegularSeason20242025!$B$3:$B$1315, "&lt;=" &amp; CQ$1, DataRegularSeason20242025!$D$3:$D$1315, $A9)+SUMIFS(DataRegularSeason20242025!$AB$3:$AB$1315,DataRegularSeason20242025!$B$3:$B$1315, "&lt;=" &amp; CQ$1, DataRegularSeason20242025!$E$3:$E$1315, $A9)</f>
        <v>26</v>
      </c>
      <c r="CR9">
        <f>SUMIFS(DataRegularSeason20242025!$AA$3:$AA$1315,DataRegularSeason20242025!$B$3:$B$1315, "&lt;=" &amp; CR$1, DataRegularSeason20242025!$D$3:$D$1315, $A9)+SUMIFS(DataRegularSeason20242025!$AB$3:$AB$1315,DataRegularSeason20242025!$B$3:$B$1315, "&lt;=" &amp; CR$1, DataRegularSeason20242025!$E$3:$E$1315, $A9)</f>
        <v>26</v>
      </c>
      <c r="CS9">
        <f>SUMIFS(DataRegularSeason20242025!$AA$3:$AA$1315,DataRegularSeason20242025!$B$3:$B$1315, "&lt;=" &amp; CS$1, DataRegularSeason20242025!$D$3:$D$1315, $A9)+SUMIFS(DataRegularSeason20242025!$AB$3:$AB$1315,DataRegularSeason20242025!$B$3:$B$1315, "&lt;=" &amp; CS$1, DataRegularSeason20242025!$E$3:$E$1315, $A9)</f>
        <v>26</v>
      </c>
      <c r="CT9">
        <f>SUMIFS(DataRegularSeason20242025!$AA$3:$AA$1315,DataRegularSeason20242025!$B$3:$B$1315, "&lt;=" &amp; CT$1, DataRegularSeason20242025!$D$3:$D$1315, $A9)+SUMIFS(DataRegularSeason20242025!$AB$3:$AB$1315,DataRegularSeason20242025!$B$3:$B$1315, "&lt;=" &amp; CT$1, DataRegularSeason20242025!$E$3:$E$1315, $A9)</f>
        <v>26</v>
      </c>
      <c r="CU9">
        <f>SUMIFS(DataRegularSeason20242025!$AA$3:$AA$1315,DataRegularSeason20242025!$B$3:$B$1315, "&lt;=" &amp; CU$1, DataRegularSeason20242025!$D$3:$D$1315, $A9)+SUMIFS(DataRegularSeason20242025!$AB$3:$AB$1315,DataRegularSeason20242025!$B$3:$B$1315, "&lt;=" &amp; CU$1, DataRegularSeason20242025!$E$3:$E$1315, $A9)</f>
        <v>26</v>
      </c>
      <c r="CV9">
        <f>SUMIFS(DataRegularSeason20242025!$AA$3:$AA$1315,DataRegularSeason20242025!$B$3:$B$1315, "&lt;=" &amp; CV$1, DataRegularSeason20242025!$D$3:$D$1315, $A9)+SUMIFS(DataRegularSeason20242025!$AB$3:$AB$1315,DataRegularSeason20242025!$B$3:$B$1315, "&lt;=" &amp; CV$1, DataRegularSeason20242025!$E$3:$E$1315, $A9)</f>
        <v>26</v>
      </c>
      <c r="CW9">
        <f>SUMIFS(DataRegularSeason20242025!$AA$3:$AA$1315,DataRegularSeason20242025!$B$3:$B$1315, "&lt;=" &amp; CW$1, DataRegularSeason20242025!$D$3:$D$1315, $A9)+SUMIFS(DataRegularSeason20242025!$AB$3:$AB$1315,DataRegularSeason20242025!$B$3:$B$1315, "&lt;=" &amp; CW$1, DataRegularSeason20242025!$E$3:$E$1315, $A9)</f>
        <v>26</v>
      </c>
      <c r="CX9">
        <f>SUMIFS(DataRegularSeason20242025!$AA$3:$AA$1315,DataRegularSeason20242025!$B$3:$B$1315, "&lt;=" &amp; CX$1, DataRegularSeason20242025!$D$3:$D$1315, $A9)+SUMIFS(DataRegularSeason20242025!$AB$3:$AB$1315,DataRegularSeason20242025!$B$3:$B$1315, "&lt;=" &amp; CX$1, DataRegularSeason20242025!$E$3:$E$1315, $A9)</f>
        <v>26</v>
      </c>
      <c r="CY9">
        <f>SUMIFS(DataRegularSeason20242025!$AA$3:$AA$1315,DataRegularSeason20242025!$B$3:$B$1315, "&lt;=" &amp; CY$1, DataRegularSeason20242025!$D$3:$D$1315, $A9)+SUMIFS(DataRegularSeason20242025!$AB$3:$AB$1315,DataRegularSeason20242025!$B$3:$B$1315, "&lt;=" &amp; CY$1, DataRegularSeason20242025!$E$3:$E$1315, $A9)</f>
        <v>26</v>
      </c>
      <c r="CZ9">
        <f>SUMIFS(DataRegularSeason20242025!$AA$3:$AA$1315,DataRegularSeason20242025!$B$3:$B$1315, "&lt;=" &amp; CZ$1, DataRegularSeason20242025!$D$3:$D$1315, $A9)+SUMIFS(DataRegularSeason20242025!$AB$3:$AB$1315,DataRegularSeason20242025!$B$3:$B$1315, "&lt;=" &amp; CZ$1, DataRegularSeason20242025!$E$3:$E$1315, $A9)</f>
        <v>26</v>
      </c>
      <c r="DA9">
        <f>SUMIFS(DataRegularSeason20242025!$AA$3:$AA$1315,DataRegularSeason20242025!$B$3:$B$1315, "&lt;=" &amp; DA$1, DataRegularSeason20242025!$D$3:$D$1315, $A9)+SUMIFS(DataRegularSeason20242025!$AB$3:$AB$1315,DataRegularSeason20242025!$B$3:$B$1315, "&lt;=" &amp; DA$1, DataRegularSeason20242025!$E$3:$E$1315, $A9)</f>
        <v>26</v>
      </c>
      <c r="DB9">
        <f>SUMIFS(DataRegularSeason20242025!$AA$3:$AA$1315,DataRegularSeason20242025!$B$3:$B$1315, "&lt;=" &amp; DB$1, DataRegularSeason20242025!$D$3:$D$1315, $A9)+SUMIFS(DataRegularSeason20242025!$AB$3:$AB$1315,DataRegularSeason20242025!$B$3:$B$1315, "&lt;=" &amp; DB$1, DataRegularSeason20242025!$E$3:$E$1315, $A9)</f>
        <v>26</v>
      </c>
      <c r="DC9">
        <f>SUMIFS(DataRegularSeason20242025!$AA$3:$AA$1315,DataRegularSeason20242025!$B$3:$B$1315, "&lt;=" &amp; DC$1, DataRegularSeason20242025!$D$3:$D$1315, $A9)+SUMIFS(DataRegularSeason20242025!$AB$3:$AB$1315,DataRegularSeason20242025!$B$3:$B$1315, "&lt;=" &amp; DC$1, DataRegularSeason20242025!$E$3:$E$1315, $A9)</f>
        <v>26</v>
      </c>
      <c r="DD9">
        <f>SUMIFS(DataRegularSeason20242025!$AA$3:$AA$1315,DataRegularSeason20242025!$B$3:$B$1315, "&lt;=" &amp; DD$1, DataRegularSeason20242025!$D$3:$D$1315, $A9)+SUMIFS(DataRegularSeason20242025!$AB$3:$AB$1315,DataRegularSeason20242025!$B$3:$B$1315, "&lt;=" &amp; DD$1, DataRegularSeason20242025!$E$3:$E$1315, $A9)</f>
        <v>26</v>
      </c>
      <c r="DE9">
        <f>SUMIFS(DataRegularSeason20242025!$AA$3:$AA$1315,DataRegularSeason20242025!$B$3:$B$1315, "&lt;=" &amp; DE$1, DataRegularSeason20242025!$D$3:$D$1315, $A9)+SUMIFS(DataRegularSeason20242025!$AB$3:$AB$1315,DataRegularSeason20242025!$B$3:$B$1315, "&lt;=" &amp; DE$1, DataRegularSeason20242025!$E$3:$E$1315, $A9)</f>
        <v>26</v>
      </c>
      <c r="DF9">
        <f>SUMIFS(DataRegularSeason20242025!$AA$3:$AA$1315,DataRegularSeason20242025!$B$3:$B$1315, "&lt;=" &amp; DF$1, DataRegularSeason20242025!$D$3:$D$1315, $A9)+SUMIFS(DataRegularSeason20242025!$AB$3:$AB$1315,DataRegularSeason20242025!$B$3:$B$1315, "&lt;=" &amp; DF$1, DataRegularSeason20242025!$E$3:$E$1315, $A9)</f>
        <v>26</v>
      </c>
      <c r="DG9">
        <f>SUMIFS(DataRegularSeason20242025!$AA$3:$AA$1315,DataRegularSeason20242025!$B$3:$B$1315, "&lt;=" &amp; DG$1, DataRegularSeason20242025!$D$3:$D$1315, $A9)+SUMIFS(DataRegularSeason20242025!$AB$3:$AB$1315,DataRegularSeason20242025!$B$3:$B$1315, "&lt;=" &amp; DG$1, DataRegularSeason20242025!$E$3:$E$1315, $A9)</f>
        <v>26</v>
      </c>
      <c r="DH9">
        <f>SUMIFS(DataRegularSeason20242025!$AA$3:$AA$1315,DataRegularSeason20242025!$B$3:$B$1315, "&lt;=" &amp; DH$1, DataRegularSeason20242025!$D$3:$D$1315, $A9)+SUMIFS(DataRegularSeason20242025!$AB$3:$AB$1315,DataRegularSeason20242025!$B$3:$B$1315, "&lt;=" &amp; DH$1, DataRegularSeason20242025!$E$3:$E$1315, $A9)</f>
        <v>26</v>
      </c>
      <c r="DI9">
        <f>SUMIFS(DataRegularSeason20242025!$AA$3:$AA$1315,DataRegularSeason20242025!$B$3:$B$1315, "&lt;=" &amp; DI$1, DataRegularSeason20242025!$D$3:$D$1315, $A9)+SUMIFS(DataRegularSeason20242025!$AB$3:$AB$1315,DataRegularSeason20242025!$B$3:$B$1315, "&lt;=" &amp; DI$1, DataRegularSeason20242025!$E$3:$E$1315, $A9)</f>
        <v>26</v>
      </c>
      <c r="DJ9">
        <f>SUMIFS(DataRegularSeason20242025!$AA$3:$AA$1315,DataRegularSeason20242025!$B$3:$B$1315, "&lt;=" &amp; DJ$1, DataRegularSeason20242025!$D$3:$D$1315, $A9)+SUMIFS(DataRegularSeason20242025!$AB$3:$AB$1315,DataRegularSeason20242025!$B$3:$B$1315, "&lt;=" &amp; DJ$1, DataRegularSeason20242025!$E$3:$E$1315, $A9)</f>
        <v>26</v>
      </c>
      <c r="DK9">
        <f>SUMIFS(DataRegularSeason20242025!$AA$3:$AA$1315,DataRegularSeason20242025!$B$3:$B$1315, "&lt;=" &amp; DK$1, DataRegularSeason20242025!$D$3:$D$1315, $A9)+SUMIFS(DataRegularSeason20242025!$AB$3:$AB$1315,DataRegularSeason20242025!$B$3:$B$1315, "&lt;=" &amp; DK$1, DataRegularSeason20242025!$E$3:$E$1315, $A9)</f>
        <v>26</v>
      </c>
      <c r="DL9">
        <f>SUMIFS(DataRegularSeason20242025!$AA$3:$AA$1315,DataRegularSeason20242025!$B$3:$B$1315, "&lt;=" &amp; DL$1, DataRegularSeason20242025!$D$3:$D$1315, $A9)+SUMIFS(DataRegularSeason20242025!$AB$3:$AB$1315,DataRegularSeason20242025!$B$3:$B$1315, "&lt;=" &amp; DL$1, DataRegularSeason20242025!$E$3:$E$1315, $A9)</f>
        <v>26</v>
      </c>
      <c r="DM9">
        <f>SUMIFS(DataRegularSeason20242025!$AA$3:$AA$1315,DataRegularSeason20242025!$B$3:$B$1315, "&lt;=" &amp; DM$1, DataRegularSeason20242025!$D$3:$D$1315, $A9)+SUMIFS(DataRegularSeason20242025!$AB$3:$AB$1315,DataRegularSeason20242025!$B$3:$B$1315, "&lt;=" &amp; DM$1, DataRegularSeason20242025!$E$3:$E$1315, $A9)</f>
        <v>26</v>
      </c>
      <c r="DN9">
        <f>SUMIFS(DataRegularSeason20242025!$AA$3:$AA$1315,DataRegularSeason20242025!$B$3:$B$1315, "&lt;=" &amp; DN$1, DataRegularSeason20242025!$D$3:$D$1315, $A9)+SUMIFS(DataRegularSeason20242025!$AB$3:$AB$1315,DataRegularSeason20242025!$B$3:$B$1315, "&lt;=" &amp; DN$1, DataRegularSeason20242025!$E$3:$E$1315, $A9)</f>
        <v>26</v>
      </c>
      <c r="DO9">
        <f>SUMIFS(DataRegularSeason20242025!$AA$3:$AA$1315,DataRegularSeason20242025!$B$3:$B$1315, "&lt;=" &amp; DO$1, DataRegularSeason20242025!$D$3:$D$1315, $A9)+SUMIFS(DataRegularSeason20242025!$AB$3:$AB$1315,DataRegularSeason20242025!$B$3:$B$1315, "&lt;=" &amp; DO$1, DataRegularSeason20242025!$E$3:$E$1315, $A9)</f>
        <v>26</v>
      </c>
      <c r="DP9">
        <f>SUMIFS(DataRegularSeason20242025!$AA$3:$AA$1315,DataRegularSeason20242025!$B$3:$B$1315, "&lt;=" &amp; DP$1, DataRegularSeason20242025!$D$3:$D$1315, $A9)+SUMIFS(DataRegularSeason20242025!$AB$3:$AB$1315,DataRegularSeason20242025!$B$3:$B$1315, "&lt;=" &amp; DP$1, DataRegularSeason20242025!$E$3:$E$1315, $A9)</f>
        <v>26</v>
      </c>
      <c r="DQ9">
        <f>SUMIFS(DataRegularSeason20242025!$AA$3:$AA$1315,DataRegularSeason20242025!$B$3:$B$1315, "&lt;=" &amp; DQ$1, DataRegularSeason20242025!$D$3:$D$1315, $A9)+SUMIFS(DataRegularSeason20242025!$AB$3:$AB$1315,DataRegularSeason20242025!$B$3:$B$1315, "&lt;=" &amp; DQ$1, DataRegularSeason20242025!$E$3:$E$1315, $A9)</f>
        <v>26</v>
      </c>
      <c r="DR9">
        <f>SUMIFS(DataRegularSeason20242025!$AA$3:$AA$1315,DataRegularSeason20242025!$B$3:$B$1315, "&lt;=" &amp; DR$1, DataRegularSeason20242025!$D$3:$D$1315, $A9)+SUMIFS(DataRegularSeason20242025!$AB$3:$AB$1315,DataRegularSeason20242025!$B$3:$B$1315, "&lt;=" &amp; DR$1, DataRegularSeason20242025!$E$3:$E$1315, $A9)</f>
        <v>26</v>
      </c>
      <c r="DS9">
        <f>SUMIFS(DataRegularSeason20242025!$AA$3:$AA$1315,DataRegularSeason20242025!$B$3:$B$1315, "&lt;=" &amp; DS$1, DataRegularSeason20242025!$D$3:$D$1315, $A9)+SUMIFS(DataRegularSeason20242025!$AB$3:$AB$1315,DataRegularSeason20242025!$B$3:$B$1315, "&lt;=" &amp; DS$1, DataRegularSeason20242025!$E$3:$E$1315, $A9)</f>
        <v>26</v>
      </c>
      <c r="DT9">
        <f>SUMIFS(DataRegularSeason20242025!$AA$3:$AA$1315,DataRegularSeason20242025!$B$3:$B$1315, "&lt;=" &amp; DT$1, DataRegularSeason20242025!$D$3:$D$1315, $A9)+SUMIFS(DataRegularSeason20242025!$AB$3:$AB$1315,DataRegularSeason20242025!$B$3:$B$1315, "&lt;=" &amp; DT$1, DataRegularSeason20242025!$E$3:$E$1315, $A9)</f>
        <v>26</v>
      </c>
      <c r="DU9">
        <f>SUMIFS(DataRegularSeason20242025!$AA$3:$AA$1315,DataRegularSeason20242025!$B$3:$B$1315, "&lt;=" &amp; DU$1, DataRegularSeason20242025!$D$3:$D$1315, $A9)+SUMIFS(DataRegularSeason20242025!$AB$3:$AB$1315,DataRegularSeason20242025!$B$3:$B$1315, "&lt;=" &amp; DU$1, DataRegularSeason20242025!$E$3:$E$1315, $A9)</f>
        <v>26</v>
      </c>
      <c r="DV9">
        <f>SUMIFS(DataRegularSeason20242025!$AA$3:$AA$1315,DataRegularSeason20242025!$B$3:$B$1315, "&lt;=" &amp; DV$1, DataRegularSeason20242025!$D$3:$D$1315, $A9)+SUMIFS(DataRegularSeason20242025!$AB$3:$AB$1315,DataRegularSeason20242025!$B$3:$B$1315, "&lt;=" &amp; DV$1, DataRegularSeason20242025!$E$3:$E$1315, $A9)</f>
        <v>26</v>
      </c>
      <c r="DW9">
        <f>SUMIFS(DataRegularSeason20242025!$AA$3:$AA$1315,DataRegularSeason20242025!$B$3:$B$1315, "&lt;=" &amp; DW$1, DataRegularSeason20242025!$D$3:$D$1315, $A9)+SUMIFS(DataRegularSeason20242025!$AB$3:$AB$1315,DataRegularSeason20242025!$B$3:$B$1315, "&lt;=" &amp; DW$1, DataRegularSeason20242025!$E$3:$E$1315, $A9)</f>
        <v>26</v>
      </c>
      <c r="DX9">
        <f>SUMIFS(DataRegularSeason20242025!$AA$3:$AA$1315,DataRegularSeason20242025!$B$3:$B$1315, "&lt;=" &amp; DX$1, DataRegularSeason20242025!$D$3:$D$1315, $A9)+SUMIFS(DataRegularSeason20242025!$AB$3:$AB$1315,DataRegularSeason20242025!$B$3:$B$1315, "&lt;=" &amp; DX$1, DataRegularSeason20242025!$E$3:$E$1315, $A9)</f>
        <v>26</v>
      </c>
      <c r="DY9">
        <f>SUMIFS(DataRegularSeason20242025!$AA$3:$AA$1315,DataRegularSeason20242025!$B$3:$B$1315, "&lt;=" &amp; DY$1, DataRegularSeason20242025!$D$3:$D$1315, $A9)+SUMIFS(DataRegularSeason20242025!$AB$3:$AB$1315,DataRegularSeason20242025!$B$3:$B$1315, "&lt;=" &amp; DY$1, DataRegularSeason20242025!$E$3:$E$1315, $A9)</f>
        <v>26</v>
      </c>
      <c r="DZ9">
        <f>SUMIFS(DataRegularSeason20242025!$AA$3:$AA$1315,DataRegularSeason20242025!$B$3:$B$1315, "&lt;=" &amp; DZ$1, DataRegularSeason20242025!$D$3:$D$1315, $A9)+SUMIFS(DataRegularSeason20242025!$AB$3:$AB$1315,DataRegularSeason20242025!$B$3:$B$1315, "&lt;=" &amp; DZ$1, DataRegularSeason20242025!$E$3:$E$1315, $A9)</f>
        <v>26</v>
      </c>
      <c r="EA9">
        <f>SUMIFS(DataRegularSeason20242025!$AA$3:$AA$1315,DataRegularSeason20242025!$B$3:$B$1315, "&lt;=" &amp; EA$1, DataRegularSeason20242025!$D$3:$D$1315, $A9)+SUMIFS(DataRegularSeason20242025!$AB$3:$AB$1315,DataRegularSeason20242025!$B$3:$B$1315, "&lt;=" &amp; EA$1, DataRegularSeason20242025!$E$3:$E$1315, $A9)</f>
        <v>26</v>
      </c>
      <c r="EB9">
        <f>SUMIFS(DataRegularSeason20242025!$AA$3:$AA$1315,DataRegularSeason20242025!$B$3:$B$1315, "&lt;=" &amp; EB$1, DataRegularSeason20242025!$D$3:$D$1315, $A9)+SUMIFS(DataRegularSeason20242025!$AB$3:$AB$1315,DataRegularSeason20242025!$B$3:$B$1315, "&lt;=" &amp; EB$1, DataRegularSeason20242025!$E$3:$E$1315, $A9)</f>
        <v>26</v>
      </c>
      <c r="EC9">
        <f>SUMIFS(DataRegularSeason20242025!$AA$3:$AA$1315,DataRegularSeason20242025!$B$3:$B$1315, "&lt;=" &amp; EC$1, DataRegularSeason20242025!$D$3:$D$1315, $A9)+SUMIFS(DataRegularSeason20242025!$AB$3:$AB$1315,DataRegularSeason20242025!$B$3:$B$1315, "&lt;=" &amp; EC$1, DataRegularSeason20242025!$E$3:$E$1315, $A9)</f>
        <v>26</v>
      </c>
      <c r="ED9">
        <f>SUMIFS(DataRegularSeason20242025!$AA$3:$AA$1315,DataRegularSeason20242025!$B$3:$B$1315, "&lt;=" &amp; ED$1, DataRegularSeason20242025!$D$3:$D$1315, $A9)+SUMIFS(DataRegularSeason20242025!$AB$3:$AB$1315,DataRegularSeason20242025!$B$3:$B$1315, "&lt;=" &amp; ED$1, DataRegularSeason20242025!$E$3:$E$1315, $A9)</f>
        <v>26</v>
      </c>
      <c r="EE9">
        <f>SUMIFS(DataRegularSeason20242025!$AA$3:$AA$1315,DataRegularSeason20242025!$B$3:$B$1315, "&lt;=" &amp; EE$1, DataRegularSeason20242025!$D$3:$D$1315, $A9)+SUMIFS(DataRegularSeason20242025!$AB$3:$AB$1315,DataRegularSeason20242025!$B$3:$B$1315, "&lt;=" &amp; EE$1, DataRegularSeason20242025!$E$3:$E$1315, $A9)</f>
        <v>26</v>
      </c>
      <c r="EF9">
        <f>SUMIFS(DataRegularSeason20242025!$AA$3:$AA$1315,DataRegularSeason20242025!$B$3:$B$1315, "&lt;=" &amp; EF$1, DataRegularSeason20242025!$D$3:$D$1315, $A9)+SUMIFS(DataRegularSeason20242025!$AB$3:$AB$1315,DataRegularSeason20242025!$B$3:$B$1315, "&lt;=" &amp; EF$1, DataRegularSeason20242025!$E$3:$E$1315, $A9)</f>
        <v>26</v>
      </c>
      <c r="EG9">
        <f>SUMIFS(DataRegularSeason20242025!$AA$3:$AA$1315,DataRegularSeason20242025!$B$3:$B$1315, "&lt;=" &amp; EG$1, DataRegularSeason20242025!$D$3:$D$1315, $A9)+SUMIFS(DataRegularSeason20242025!$AB$3:$AB$1315,DataRegularSeason20242025!$B$3:$B$1315, "&lt;=" &amp; EG$1, DataRegularSeason20242025!$E$3:$E$1315, $A9)</f>
        <v>26</v>
      </c>
      <c r="EH9">
        <f>SUMIFS(DataRegularSeason20242025!$AA$3:$AA$1315,DataRegularSeason20242025!$B$3:$B$1315, "&lt;=" &amp; EH$1, DataRegularSeason20242025!$D$3:$D$1315, $A9)+SUMIFS(DataRegularSeason20242025!$AB$3:$AB$1315,DataRegularSeason20242025!$B$3:$B$1315, "&lt;=" &amp; EH$1, DataRegularSeason20242025!$E$3:$E$1315, $A9)</f>
        <v>26</v>
      </c>
      <c r="EI9">
        <f>SUMIFS(DataRegularSeason20242025!$AA$3:$AA$1315,DataRegularSeason20242025!$B$3:$B$1315, "&lt;=" &amp; EI$1, DataRegularSeason20242025!$D$3:$D$1315, $A9)+SUMIFS(DataRegularSeason20242025!$AB$3:$AB$1315,DataRegularSeason20242025!$B$3:$B$1315, "&lt;=" &amp; EI$1, DataRegularSeason20242025!$E$3:$E$1315, $A9)</f>
        <v>26</v>
      </c>
      <c r="EJ9">
        <f>SUMIFS(DataRegularSeason20242025!$AA$3:$AA$1315,DataRegularSeason20242025!$B$3:$B$1315, "&lt;=" &amp; EJ$1, DataRegularSeason20242025!$D$3:$D$1315, $A9)+SUMIFS(DataRegularSeason20242025!$AB$3:$AB$1315,DataRegularSeason20242025!$B$3:$B$1315, "&lt;=" &amp; EJ$1, DataRegularSeason20242025!$E$3:$E$1315, $A9)</f>
        <v>26</v>
      </c>
      <c r="EK9">
        <f>SUMIFS(DataRegularSeason20242025!$AA$3:$AA$1315,DataRegularSeason20242025!$B$3:$B$1315, "&lt;=" &amp; EK$1, DataRegularSeason20242025!$D$3:$D$1315, $A9)+SUMIFS(DataRegularSeason20242025!$AB$3:$AB$1315,DataRegularSeason20242025!$B$3:$B$1315, "&lt;=" &amp; EK$1, DataRegularSeason20242025!$E$3:$E$1315, $A9)</f>
        <v>26</v>
      </c>
      <c r="EL9">
        <f>SUMIFS(DataRegularSeason20242025!$AA$3:$AA$1315,DataRegularSeason20242025!$B$3:$B$1315, "&lt;=" &amp; EL$1, DataRegularSeason20242025!$D$3:$D$1315, $A9)+SUMIFS(DataRegularSeason20242025!$AB$3:$AB$1315,DataRegularSeason20242025!$B$3:$B$1315, "&lt;=" &amp; EL$1, DataRegularSeason20242025!$E$3:$E$1315, $A9)</f>
        <v>26</v>
      </c>
      <c r="EM9">
        <f>SUMIFS(DataRegularSeason20242025!$AA$3:$AA$1315,DataRegularSeason20242025!$B$3:$B$1315, "&lt;=" &amp; EM$1, DataRegularSeason20242025!$D$3:$D$1315, $A9)+SUMIFS(DataRegularSeason20242025!$AB$3:$AB$1315,DataRegularSeason20242025!$B$3:$B$1315, "&lt;=" &amp; EM$1, DataRegularSeason20242025!$E$3:$E$1315, $A9)</f>
        <v>26</v>
      </c>
      <c r="EN9">
        <f>SUMIFS(DataRegularSeason20242025!$AA$3:$AA$1315,DataRegularSeason20242025!$B$3:$B$1315, "&lt;=" &amp; EN$1, DataRegularSeason20242025!$D$3:$D$1315, $A9)+SUMIFS(DataRegularSeason20242025!$AB$3:$AB$1315,DataRegularSeason20242025!$B$3:$B$1315, "&lt;=" &amp; EN$1, DataRegularSeason20242025!$E$3:$E$1315, $A9)</f>
        <v>26</v>
      </c>
      <c r="EO9">
        <f>SUMIFS(DataRegularSeason20242025!$AA$3:$AA$1315,DataRegularSeason20242025!$B$3:$B$1315, "&lt;=" &amp; EO$1, DataRegularSeason20242025!$D$3:$D$1315, $A9)+SUMIFS(DataRegularSeason20242025!$AB$3:$AB$1315,DataRegularSeason20242025!$B$3:$B$1315, "&lt;=" &amp; EO$1, DataRegularSeason20242025!$E$3:$E$1315, $A9)</f>
        <v>26</v>
      </c>
      <c r="EP9">
        <f>SUMIFS(DataRegularSeason20242025!$AA$3:$AA$1315,DataRegularSeason20242025!$B$3:$B$1315, "&lt;=" &amp; EP$1, DataRegularSeason20242025!$D$3:$D$1315, $A9)+SUMIFS(DataRegularSeason20242025!$AB$3:$AB$1315,DataRegularSeason20242025!$B$3:$B$1315, "&lt;=" &amp; EP$1, DataRegularSeason20242025!$E$3:$E$1315, $A9)</f>
        <v>26</v>
      </c>
      <c r="EQ9">
        <f>SUMIFS(DataRegularSeason20242025!$AA$3:$AA$1315,DataRegularSeason20242025!$B$3:$B$1315, "&lt;=" &amp; EQ$1, DataRegularSeason20242025!$D$3:$D$1315, $A9)+SUMIFS(DataRegularSeason20242025!$AB$3:$AB$1315,DataRegularSeason20242025!$B$3:$B$1315, "&lt;=" &amp; EQ$1, DataRegularSeason20242025!$E$3:$E$1315, $A9)</f>
        <v>26</v>
      </c>
      <c r="ER9">
        <f>SUMIFS(DataRegularSeason20242025!$AA$3:$AA$1315,DataRegularSeason20242025!$B$3:$B$1315, "&lt;=" &amp; ER$1, DataRegularSeason20242025!$D$3:$D$1315, $A9)+SUMIFS(DataRegularSeason20242025!$AB$3:$AB$1315,DataRegularSeason20242025!$B$3:$B$1315, "&lt;=" &amp; ER$1, DataRegularSeason20242025!$E$3:$E$1315, $A9)</f>
        <v>26</v>
      </c>
      <c r="ES9">
        <f>SUMIFS(DataRegularSeason20242025!$AA$3:$AA$1315,DataRegularSeason20242025!$B$3:$B$1315, "&lt;=" &amp; ES$1, DataRegularSeason20242025!$D$3:$D$1315, $A9)+SUMIFS(DataRegularSeason20242025!$AB$3:$AB$1315,DataRegularSeason20242025!$B$3:$B$1315, "&lt;=" &amp; ES$1, DataRegularSeason20242025!$E$3:$E$1315, $A9)</f>
        <v>26</v>
      </c>
      <c r="ET9">
        <f>SUMIFS(DataRegularSeason20242025!$AA$3:$AA$1315,DataRegularSeason20242025!$B$3:$B$1315, "&lt;=" &amp; ET$1, DataRegularSeason20242025!$D$3:$D$1315, $A9)+SUMIFS(DataRegularSeason20242025!$AB$3:$AB$1315,DataRegularSeason20242025!$B$3:$B$1315, "&lt;=" &amp; ET$1, DataRegularSeason20242025!$E$3:$E$1315, $A9)</f>
        <v>26</v>
      </c>
      <c r="EU9">
        <f>SUMIFS(DataRegularSeason20242025!$AA$3:$AA$1315,DataRegularSeason20242025!$B$3:$B$1315, "&lt;=" &amp; EU$1, DataRegularSeason20242025!$D$3:$D$1315, $A9)+SUMIFS(DataRegularSeason20242025!$AB$3:$AB$1315,DataRegularSeason20242025!$B$3:$B$1315, "&lt;=" &amp; EU$1, DataRegularSeason20242025!$E$3:$E$1315, $A9)</f>
        <v>26</v>
      </c>
      <c r="EV9">
        <f>SUMIFS(DataRegularSeason20242025!$AA$3:$AA$1315,DataRegularSeason20242025!$B$3:$B$1315, "&lt;=" &amp; EV$1, DataRegularSeason20242025!$D$3:$D$1315, $A9)+SUMIFS(DataRegularSeason20242025!$AB$3:$AB$1315,DataRegularSeason20242025!$B$3:$B$1315, "&lt;=" &amp; EV$1, DataRegularSeason20242025!$E$3:$E$1315, $A9)</f>
        <v>26</v>
      </c>
      <c r="EW9">
        <f>SUMIFS(DataRegularSeason20242025!$AA$3:$AA$1315,DataRegularSeason20242025!$B$3:$B$1315, "&lt;=" &amp; EW$1, DataRegularSeason20242025!$D$3:$D$1315, $A9)+SUMIFS(DataRegularSeason20242025!$AB$3:$AB$1315,DataRegularSeason20242025!$B$3:$B$1315, "&lt;=" &amp; EW$1, DataRegularSeason20242025!$E$3:$E$1315, $A9)</f>
        <v>26</v>
      </c>
      <c r="EX9">
        <f>SUMIFS(DataRegularSeason20242025!$AA$3:$AA$1315,DataRegularSeason20242025!$B$3:$B$1315, "&lt;=" &amp; EX$1, DataRegularSeason20242025!$D$3:$D$1315, $A9)+SUMIFS(DataRegularSeason20242025!$AB$3:$AB$1315,DataRegularSeason20242025!$B$3:$B$1315, "&lt;=" &amp; EX$1, DataRegularSeason20242025!$E$3:$E$1315, $A9)</f>
        <v>26</v>
      </c>
      <c r="EY9">
        <f>SUMIFS(DataRegularSeason20242025!$AA$3:$AA$1315,DataRegularSeason20242025!$B$3:$B$1315, "&lt;=" &amp; EY$1, DataRegularSeason20242025!$D$3:$D$1315, $A9)+SUMIFS(DataRegularSeason20242025!$AB$3:$AB$1315,DataRegularSeason20242025!$B$3:$B$1315, "&lt;=" &amp; EY$1, DataRegularSeason20242025!$E$3:$E$1315, $A9)</f>
        <v>26</v>
      </c>
      <c r="EZ9">
        <f>SUMIFS(DataRegularSeason20242025!$AA$3:$AA$1315,DataRegularSeason20242025!$B$3:$B$1315, "&lt;=" &amp; EZ$1, DataRegularSeason20242025!$D$3:$D$1315, $A9)+SUMIFS(DataRegularSeason20242025!$AB$3:$AB$1315,DataRegularSeason20242025!$B$3:$B$1315, "&lt;=" &amp; EZ$1, DataRegularSeason20242025!$E$3:$E$1315, $A9)</f>
        <v>26</v>
      </c>
      <c r="FA9">
        <f>SUMIFS(DataRegularSeason20242025!$AA$3:$AA$1315,DataRegularSeason20242025!$B$3:$B$1315, "&lt;=" &amp; FA$1, DataRegularSeason20242025!$D$3:$D$1315, $A9)+SUMIFS(DataRegularSeason20242025!$AB$3:$AB$1315,DataRegularSeason20242025!$B$3:$B$1315, "&lt;=" &amp; FA$1, DataRegularSeason20242025!$E$3:$E$1315, $A9)</f>
        <v>26</v>
      </c>
      <c r="FB9">
        <f>SUMIFS(DataRegularSeason20242025!$AA$3:$AA$1315,DataRegularSeason20242025!$B$3:$B$1315, "&lt;=" &amp; FB$1, DataRegularSeason20242025!$D$3:$D$1315, $A9)+SUMIFS(DataRegularSeason20242025!$AB$3:$AB$1315,DataRegularSeason20242025!$B$3:$B$1315, "&lt;=" &amp; FB$1, DataRegularSeason20242025!$E$3:$E$1315, $A9)</f>
        <v>26</v>
      </c>
      <c r="FC9">
        <f>SUMIFS(DataRegularSeason20242025!$AA$3:$AA$1315,DataRegularSeason20242025!$B$3:$B$1315, "&lt;=" &amp; FC$1, DataRegularSeason20242025!$D$3:$D$1315, $A9)+SUMIFS(DataRegularSeason20242025!$AB$3:$AB$1315,DataRegularSeason20242025!$B$3:$B$1315, "&lt;=" &amp; FC$1, DataRegularSeason20242025!$E$3:$E$1315, $A9)</f>
        <v>26</v>
      </c>
      <c r="FD9">
        <f>SUMIFS(DataRegularSeason20242025!$AA$3:$AA$1315,DataRegularSeason20242025!$B$3:$B$1315, "&lt;=" &amp; FD$1, DataRegularSeason20242025!$D$3:$D$1315, $A9)+SUMIFS(DataRegularSeason20242025!$AB$3:$AB$1315,DataRegularSeason20242025!$B$3:$B$1315, "&lt;=" &amp; FD$1, DataRegularSeason20242025!$E$3:$E$1315, $A9)</f>
        <v>26</v>
      </c>
      <c r="FE9">
        <f>SUMIFS(DataRegularSeason20242025!$AA$3:$AA$1315,DataRegularSeason20242025!$B$3:$B$1315, "&lt;=" &amp; FE$1, DataRegularSeason20242025!$D$3:$D$1315, $A9)+SUMIFS(DataRegularSeason20242025!$AB$3:$AB$1315,DataRegularSeason20242025!$B$3:$B$1315, "&lt;=" &amp; FE$1, DataRegularSeason20242025!$E$3:$E$1315, $A9)</f>
        <v>26</v>
      </c>
      <c r="FF9">
        <f>SUMIFS(DataRegularSeason20242025!$AA$3:$AA$1315,DataRegularSeason20242025!$B$3:$B$1315, "&lt;=" &amp; FF$1, DataRegularSeason20242025!$D$3:$D$1315, $A9)+SUMIFS(DataRegularSeason20242025!$AB$3:$AB$1315,DataRegularSeason20242025!$B$3:$B$1315, "&lt;=" &amp; FF$1, DataRegularSeason20242025!$E$3:$E$1315, $A9)</f>
        <v>26</v>
      </c>
      <c r="FG9">
        <f>SUMIFS(DataRegularSeason20242025!$AA$3:$AA$1315,DataRegularSeason20242025!$B$3:$B$1315, "&lt;=" &amp; FG$1, DataRegularSeason20242025!$D$3:$D$1315, $A9)+SUMIFS(DataRegularSeason20242025!$AB$3:$AB$1315,DataRegularSeason20242025!$B$3:$B$1315, "&lt;=" &amp; FG$1, DataRegularSeason20242025!$E$3:$E$1315, $A9)</f>
        <v>26</v>
      </c>
      <c r="FH9">
        <f>SUMIFS(DataRegularSeason20242025!$AA$3:$AA$1315,DataRegularSeason20242025!$B$3:$B$1315, "&lt;=" &amp; FH$1, DataRegularSeason20242025!$D$3:$D$1315, $A9)+SUMIFS(DataRegularSeason20242025!$AB$3:$AB$1315,DataRegularSeason20242025!$B$3:$B$1315, "&lt;=" &amp; FH$1, DataRegularSeason20242025!$E$3:$E$1315, $A9)</f>
        <v>26</v>
      </c>
      <c r="FI9">
        <f>SUMIFS(DataRegularSeason20242025!$AA$3:$AA$1315,DataRegularSeason20242025!$B$3:$B$1315, "&lt;=" &amp; FI$1, DataRegularSeason20242025!$D$3:$D$1315, $A9)+SUMIFS(DataRegularSeason20242025!$AB$3:$AB$1315,DataRegularSeason20242025!$B$3:$B$1315, "&lt;=" &amp; FI$1, DataRegularSeason20242025!$E$3:$E$1315, $A9)</f>
        <v>26</v>
      </c>
      <c r="FJ9">
        <f>SUMIFS(DataRegularSeason20242025!$AA$3:$AA$1315,DataRegularSeason20242025!$B$3:$B$1315, "&lt;=" &amp; FJ$1, DataRegularSeason20242025!$D$3:$D$1315, $A9)+SUMIFS(DataRegularSeason20242025!$AB$3:$AB$1315,DataRegularSeason20242025!$B$3:$B$1315, "&lt;=" &amp; FJ$1, DataRegularSeason20242025!$E$3:$E$1315, $A9)</f>
        <v>26</v>
      </c>
      <c r="FK9">
        <f>SUMIFS(DataRegularSeason20242025!$AA$3:$AA$1315,DataRegularSeason20242025!$B$3:$B$1315, "&lt;=" &amp; FK$1, DataRegularSeason20242025!$D$3:$D$1315, $A9)+SUMIFS(DataRegularSeason20242025!$AB$3:$AB$1315,DataRegularSeason20242025!$B$3:$B$1315, "&lt;=" &amp; FK$1, DataRegularSeason20242025!$E$3:$E$1315, $A9)</f>
        <v>26</v>
      </c>
      <c r="FL9">
        <f>SUMIFS(DataRegularSeason20242025!$AA$3:$AA$1315,DataRegularSeason20242025!$B$3:$B$1315, "&lt;=" &amp; FL$1, DataRegularSeason20242025!$D$3:$D$1315, $A9)+SUMIFS(DataRegularSeason20242025!$AB$3:$AB$1315,DataRegularSeason20242025!$B$3:$B$1315, "&lt;=" &amp; FL$1, DataRegularSeason20242025!$E$3:$E$1315, $A9)</f>
        <v>26</v>
      </c>
      <c r="FM9">
        <f>SUMIFS(DataRegularSeason20242025!$AA$3:$AA$1315,DataRegularSeason20242025!$B$3:$B$1315, "&lt;=" &amp; FM$1, DataRegularSeason20242025!$D$3:$D$1315, $A9)+SUMIFS(DataRegularSeason20242025!$AB$3:$AB$1315,DataRegularSeason20242025!$B$3:$B$1315, "&lt;=" &amp; FM$1, DataRegularSeason20242025!$E$3:$E$1315, $A9)</f>
        <v>26</v>
      </c>
      <c r="FN9">
        <f>SUMIFS(DataRegularSeason20242025!$AA$3:$AA$1315,DataRegularSeason20242025!$B$3:$B$1315, "&lt;=" &amp; FN$1, DataRegularSeason20242025!$D$3:$D$1315, $A9)+SUMIFS(DataRegularSeason20242025!$AB$3:$AB$1315,DataRegularSeason20242025!$B$3:$B$1315, "&lt;=" &amp; FN$1, DataRegularSeason20242025!$E$3:$E$1315, $A9)</f>
        <v>26</v>
      </c>
      <c r="FO9">
        <f>SUMIFS(DataRegularSeason20242025!$AA$3:$AA$1315,DataRegularSeason20242025!$B$3:$B$1315, "&lt;=" &amp; FO$1, DataRegularSeason20242025!$D$3:$D$1315, $A9)+SUMIFS(DataRegularSeason20242025!$AB$3:$AB$1315,DataRegularSeason20242025!$B$3:$B$1315, "&lt;=" &amp; FO$1, DataRegularSeason20242025!$E$3:$E$1315, $A9)</f>
        <v>26</v>
      </c>
      <c r="FP9">
        <f>SUMIFS(DataRegularSeason20242025!$AA$3:$AA$1315,DataRegularSeason20242025!$B$3:$B$1315, "&lt;=" &amp; FP$1, DataRegularSeason20242025!$D$3:$D$1315, $A9)+SUMIFS(DataRegularSeason20242025!$AB$3:$AB$1315,DataRegularSeason20242025!$B$3:$B$1315, "&lt;=" &amp; FP$1, DataRegularSeason20242025!$E$3:$E$1315, $A9)</f>
        <v>26</v>
      </c>
      <c r="FQ9">
        <f>SUMIFS(DataRegularSeason20242025!$AA$3:$AA$1315,DataRegularSeason20242025!$B$3:$B$1315, "&lt;=" &amp; FQ$1, DataRegularSeason20242025!$D$3:$D$1315, $A9)+SUMIFS(DataRegularSeason20242025!$AB$3:$AB$1315,DataRegularSeason20242025!$B$3:$B$1315, "&lt;=" &amp; FQ$1, DataRegularSeason20242025!$E$3:$E$1315, $A9)</f>
        <v>26</v>
      </c>
      <c r="FR9">
        <f>SUMIFS(DataRegularSeason20242025!$AA$3:$AA$1315,DataRegularSeason20242025!$B$3:$B$1315, "&lt;=" &amp; FR$1, DataRegularSeason20242025!$D$3:$D$1315, $A9)+SUMIFS(DataRegularSeason20242025!$AB$3:$AB$1315,DataRegularSeason20242025!$B$3:$B$1315, "&lt;=" &amp; FR$1, DataRegularSeason20242025!$E$3:$E$1315, $A9)</f>
        <v>26</v>
      </c>
      <c r="FS9">
        <f>SUMIFS(DataRegularSeason20242025!$AA$3:$AA$1315,DataRegularSeason20242025!$B$3:$B$1315, "&lt;=" &amp; FS$1, DataRegularSeason20242025!$D$3:$D$1315, $A9)+SUMIFS(DataRegularSeason20242025!$AB$3:$AB$1315,DataRegularSeason20242025!$B$3:$B$1315, "&lt;=" &amp; FS$1, DataRegularSeason20242025!$E$3:$E$1315, $A9)</f>
        <v>26</v>
      </c>
      <c r="FT9">
        <f>SUMIFS(DataRegularSeason20242025!$AA$3:$AA$1315,DataRegularSeason20242025!$B$3:$B$1315, "&lt;=" &amp; FT$1, DataRegularSeason20242025!$D$3:$D$1315, $A9)+SUMIFS(DataRegularSeason20242025!$AB$3:$AB$1315,DataRegularSeason20242025!$B$3:$B$1315, "&lt;=" &amp; FT$1, DataRegularSeason20242025!$E$3:$E$1315, $A9)</f>
        <v>26</v>
      </c>
      <c r="FU9">
        <f>SUMIFS(DataRegularSeason20242025!$AA$3:$AA$1315,DataRegularSeason20242025!$B$3:$B$1315, "&lt;=" &amp; FU$1, DataRegularSeason20242025!$D$3:$D$1315, $A9)+SUMIFS(DataRegularSeason20242025!$AB$3:$AB$1315,DataRegularSeason20242025!$B$3:$B$1315, "&lt;=" &amp; FU$1, DataRegularSeason20242025!$E$3:$E$1315, $A9)</f>
        <v>26</v>
      </c>
      <c r="FV9">
        <f>SUMIFS(DataRegularSeason20242025!$AA$3:$AA$1315,DataRegularSeason20242025!$B$3:$B$1315, "&lt;=" &amp; FV$1, DataRegularSeason20242025!$D$3:$D$1315, $A9)+SUMIFS(DataRegularSeason20242025!$AB$3:$AB$1315,DataRegularSeason20242025!$B$3:$B$1315, "&lt;=" &amp; FV$1, DataRegularSeason20242025!$E$3:$E$1315, $A9)</f>
        <v>26</v>
      </c>
      <c r="FW9">
        <f>SUMIFS(DataRegularSeason20242025!$AA$3:$AA$1315,DataRegularSeason20242025!$B$3:$B$1315, "&lt;=" &amp; FW$1, DataRegularSeason20242025!$D$3:$D$1315, $A9)+SUMIFS(DataRegularSeason20242025!$AB$3:$AB$1315,DataRegularSeason20242025!$B$3:$B$1315, "&lt;=" &amp; FW$1, DataRegularSeason20242025!$E$3:$E$1315, $A9)</f>
        <v>26</v>
      </c>
      <c r="FX9">
        <f>SUMIFS(DataRegularSeason20242025!$AA$3:$AA$1315,DataRegularSeason20242025!$B$3:$B$1315, "&lt;=" &amp; FX$1, DataRegularSeason20242025!$D$3:$D$1315, $A9)+SUMIFS(DataRegularSeason20242025!$AB$3:$AB$1315,DataRegularSeason20242025!$B$3:$B$1315, "&lt;=" &amp; FX$1, DataRegularSeason20242025!$E$3:$E$1315, $A9)</f>
        <v>26</v>
      </c>
      <c r="FY9">
        <f>SUMIFS(DataRegularSeason20242025!$AA$3:$AA$1315,DataRegularSeason20242025!$B$3:$B$1315, "&lt;=" &amp; FY$1, DataRegularSeason20242025!$D$3:$D$1315, $A9)+SUMIFS(DataRegularSeason20242025!$AB$3:$AB$1315,DataRegularSeason20242025!$B$3:$B$1315, "&lt;=" &amp; FY$1, DataRegularSeason20242025!$E$3:$E$1315, $A9)</f>
        <v>26</v>
      </c>
      <c r="FZ9">
        <f>SUMIFS(DataRegularSeason20242025!$AA$3:$AA$1315,DataRegularSeason20242025!$B$3:$B$1315, "&lt;=" &amp; FZ$1, DataRegularSeason20242025!$D$3:$D$1315, $A9)+SUMIFS(DataRegularSeason20242025!$AB$3:$AB$1315,DataRegularSeason20242025!$B$3:$B$1315, "&lt;=" &amp; FZ$1, DataRegularSeason20242025!$E$3:$E$1315, $A9)</f>
        <v>26</v>
      </c>
      <c r="GA9">
        <f>SUMIFS(DataRegularSeason20242025!$AA$3:$AA$1315,DataRegularSeason20242025!$B$3:$B$1315, "&lt;=" &amp; GA$1, DataRegularSeason20242025!$D$3:$D$1315, $A9)+SUMIFS(DataRegularSeason20242025!$AB$3:$AB$1315,DataRegularSeason20242025!$B$3:$B$1315, "&lt;=" &amp; GA$1, DataRegularSeason20242025!$E$3:$E$1315, $A9)</f>
        <v>26</v>
      </c>
      <c r="GB9">
        <f>SUMIFS(DataRegularSeason20242025!$AA$3:$AA$1315,DataRegularSeason20242025!$B$3:$B$1315, "&lt;=" &amp; GB$1, DataRegularSeason20242025!$D$3:$D$1315, $A9)+SUMIFS(DataRegularSeason20242025!$AB$3:$AB$1315,DataRegularSeason20242025!$B$3:$B$1315, "&lt;=" &amp; GB$1, DataRegularSeason20242025!$E$3:$E$1315, $A9)</f>
        <v>26</v>
      </c>
      <c r="GC9">
        <f>SUMIFS(DataRegularSeason20242025!$AA$3:$AA$1315,DataRegularSeason20242025!$B$3:$B$1315, "&lt;=" &amp; GC$1, DataRegularSeason20242025!$D$3:$D$1315, $A9)+SUMIFS(DataRegularSeason20242025!$AB$3:$AB$1315,DataRegularSeason20242025!$B$3:$B$1315, "&lt;=" &amp; GC$1, DataRegularSeason20242025!$E$3:$E$1315, $A9)</f>
        <v>26</v>
      </c>
      <c r="GD9">
        <f>SUMIFS(DataRegularSeason20242025!$AA$3:$AA$1315,DataRegularSeason20242025!$B$3:$B$1315, "&lt;=" &amp; GD$1, DataRegularSeason20242025!$D$3:$D$1315, $A9)+SUMIFS(DataRegularSeason20242025!$AB$3:$AB$1315,DataRegularSeason20242025!$B$3:$B$1315, "&lt;=" &amp; GD$1, DataRegularSeason20242025!$E$3:$E$1315, $A9)</f>
        <v>26</v>
      </c>
      <c r="GE9">
        <f>SUMIFS(DataRegularSeason20242025!$AA$3:$AA$1315,DataRegularSeason20242025!$B$3:$B$1315, "&lt;=" &amp; GE$1, DataRegularSeason20242025!$D$3:$D$1315, $A9)+SUMIFS(DataRegularSeason20242025!$AB$3:$AB$1315,DataRegularSeason20242025!$B$3:$B$1315, "&lt;=" &amp; GE$1, DataRegularSeason20242025!$E$3:$E$1315, $A9)</f>
        <v>26</v>
      </c>
      <c r="GF9">
        <f>SUMIFS(DataRegularSeason20242025!$AA$3:$AA$1315,DataRegularSeason20242025!$B$3:$B$1315, "&lt;=" &amp; GF$1, DataRegularSeason20242025!$D$3:$D$1315, $A9)+SUMIFS(DataRegularSeason20242025!$AB$3:$AB$1315,DataRegularSeason20242025!$B$3:$B$1315, "&lt;=" &amp; GF$1, DataRegularSeason20242025!$E$3:$E$1315, $A9)</f>
        <v>26</v>
      </c>
      <c r="GG9">
        <f>SUMIFS(DataRegularSeason20242025!$AA$3:$AA$1315,DataRegularSeason20242025!$B$3:$B$1315, "&lt;=" &amp; GG$1, DataRegularSeason20242025!$D$3:$D$1315, $A9)+SUMIFS(DataRegularSeason20242025!$AB$3:$AB$1315,DataRegularSeason20242025!$B$3:$B$1315, "&lt;=" &amp; GG$1, DataRegularSeason20242025!$E$3:$E$1315, $A9)</f>
        <v>26</v>
      </c>
      <c r="GH9">
        <f>SUMIFS(DataRegularSeason20242025!$AA$3:$AA$1315,DataRegularSeason20242025!$B$3:$B$1315, "&lt;=" &amp; GH$1, DataRegularSeason20242025!$D$3:$D$1315, $A9)+SUMIFS(DataRegularSeason20242025!$AB$3:$AB$1315,DataRegularSeason20242025!$B$3:$B$1315, "&lt;=" &amp; GH$1, DataRegularSeason20242025!$E$3:$E$1315, $A9)</f>
        <v>26</v>
      </c>
      <c r="GI9">
        <f>SUMIFS(DataRegularSeason20242025!$AA$3:$AA$1315,DataRegularSeason20242025!$B$3:$B$1315, "&lt;=" &amp; GI$1, DataRegularSeason20242025!$D$3:$D$1315, $A9)+SUMIFS(DataRegularSeason20242025!$AB$3:$AB$1315,DataRegularSeason20242025!$B$3:$B$1315, "&lt;=" &amp; GI$1, DataRegularSeason20242025!$E$3:$E$1315, $A9)</f>
        <v>26</v>
      </c>
      <c r="GJ9">
        <f>SUMIFS(DataRegularSeason20242025!$AA$3:$AA$1315,DataRegularSeason20242025!$B$3:$B$1315, "&lt;=" &amp; GJ$1, DataRegularSeason20242025!$D$3:$D$1315, $A9)+SUMIFS(DataRegularSeason20242025!$AB$3:$AB$1315,DataRegularSeason20242025!$B$3:$B$1315, "&lt;=" &amp; GJ$1, DataRegularSeason20242025!$E$3:$E$1315, $A9)</f>
        <v>26</v>
      </c>
      <c r="GK9">
        <f>SUMIFS(DataRegularSeason20242025!$AA$3:$AA$1315,DataRegularSeason20242025!$B$3:$B$1315, "&lt;=" &amp; GK$1, DataRegularSeason20242025!$D$3:$D$1315, $A9)+SUMIFS(DataRegularSeason20242025!$AB$3:$AB$1315,DataRegularSeason20242025!$B$3:$B$1315, "&lt;=" &amp; GK$1, DataRegularSeason20242025!$E$3:$E$1315, $A9)</f>
        <v>26</v>
      </c>
      <c r="GL9">
        <f>SUMIFS(DataRegularSeason20242025!$AA$3:$AA$1315,DataRegularSeason20242025!$B$3:$B$1315, "&lt;=" &amp; GL$1, DataRegularSeason20242025!$D$3:$D$1315, $A9)+SUMIFS(DataRegularSeason20242025!$AB$3:$AB$1315,DataRegularSeason20242025!$B$3:$B$1315, "&lt;=" &amp; GL$1, DataRegularSeason20242025!$E$3:$E$1315, $A9)</f>
        <v>26</v>
      </c>
      <c r="GM9">
        <f>SUMIFS(DataRegularSeason20242025!$AA$3:$AA$1315,DataRegularSeason20242025!$B$3:$B$1315, "&lt;=" &amp; GM$1, DataRegularSeason20242025!$D$3:$D$1315, $A9)+SUMIFS(DataRegularSeason20242025!$AB$3:$AB$1315,DataRegularSeason20242025!$B$3:$B$1315, "&lt;=" &amp; GM$1, DataRegularSeason20242025!$E$3:$E$1315, $A9)</f>
        <v>26</v>
      </c>
      <c r="GN9">
        <f>SUMIFS(DataRegularSeason20242025!$AA$3:$AA$1315,DataRegularSeason20242025!$B$3:$B$1315, "&lt;=" &amp; GN$1, DataRegularSeason20242025!$D$3:$D$1315, $A9)+SUMIFS(DataRegularSeason20242025!$AB$3:$AB$1315,DataRegularSeason20242025!$B$3:$B$1315, "&lt;=" &amp; GN$1, DataRegularSeason20242025!$E$3:$E$1315, $A9)</f>
        <v>26</v>
      </c>
      <c r="GO9">
        <f>SUMIFS(DataRegularSeason20242025!$AA$3:$AA$1315,DataRegularSeason20242025!$B$3:$B$1315, "&lt;=" &amp; GO$1, DataRegularSeason20242025!$D$3:$D$1315, $A9)+SUMIFS(DataRegularSeason20242025!$AB$3:$AB$1315,DataRegularSeason20242025!$B$3:$B$1315, "&lt;=" &amp; GO$1, DataRegularSeason20242025!$E$3:$E$1315, $A9)</f>
        <v>26</v>
      </c>
      <c r="GP9">
        <f>SUMIFS(DataRegularSeason20242025!$AA$3:$AA$1315,DataRegularSeason20242025!$B$3:$B$1315, "&lt;=" &amp; GP$1, DataRegularSeason20242025!$D$3:$D$1315, $A9)+SUMIFS(DataRegularSeason20242025!$AB$3:$AB$1315,DataRegularSeason20242025!$B$3:$B$1315, "&lt;=" &amp; GP$1, DataRegularSeason20242025!$E$3:$E$1315, $A9)</f>
        <v>26</v>
      </c>
      <c r="GQ9">
        <f>SUMIFS(DataRegularSeason20242025!$AA$3:$AA$1315,DataRegularSeason20242025!$B$3:$B$1315, "&lt;=" &amp; GQ$1, DataRegularSeason20242025!$D$3:$D$1315, $A9)+SUMIFS(DataRegularSeason20242025!$AB$3:$AB$1315,DataRegularSeason20242025!$B$3:$B$1315, "&lt;=" &amp; GQ$1, DataRegularSeason20242025!$E$3:$E$1315, $A9)</f>
        <v>26</v>
      </c>
      <c r="GR9">
        <f>SUMIFS(DataRegularSeason20242025!$AA$3:$AA$1315,DataRegularSeason20242025!$B$3:$B$1315, "&lt;=" &amp; GR$1, DataRegularSeason20242025!$D$3:$D$1315, $A9)+SUMIFS(DataRegularSeason20242025!$AB$3:$AB$1315,DataRegularSeason20242025!$B$3:$B$1315, "&lt;=" &amp; GR$1, DataRegularSeason20242025!$E$3:$E$1315, $A9)</f>
        <v>26</v>
      </c>
      <c r="GS9">
        <f>SUMIFS(DataRegularSeason20242025!$AA$3:$AA$1315,DataRegularSeason20242025!$B$3:$B$1315, "&lt;=" &amp; GS$1, DataRegularSeason20242025!$D$3:$D$1315, $A9)+SUMIFS(DataRegularSeason20242025!$AB$3:$AB$1315,DataRegularSeason20242025!$B$3:$B$1315, "&lt;=" &amp; GS$1, DataRegularSeason20242025!$E$3:$E$1315, $A9)</f>
        <v>26</v>
      </c>
      <c r="GT9">
        <f>SUMIFS(DataRegularSeason20242025!$AA$3:$AA$1315,DataRegularSeason20242025!$B$3:$B$1315, "&lt;=" &amp; GT$1, DataRegularSeason20242025!$D$3:$D$1315, $A9)+SUMIFS(DataRegularSeason20242025!$AB$3:$AB$1315,DataRegularSeason20242025!$B$3:$B$1315, "&lt;=" &amp; GT$1, DataRegularSeason20242025!$E$3:$E$1315, $A9)</f>
        <v>26</v>
      </c>
      <c r="GU9">
        <f>SUMIFS(DataRegularSeason20242025!$AA$3:$AA$1315,DataRegularSeason20242025!$B$3:$B$1315, "&lt;=" &amp; GU$1, DataRegularSeason20242025!$D$3:$D$1315, $A9)+SUMIFS(DataRegularSeason20242025!$AB$3:$AB$1315,DataRegularSeason20242025!$B$3:$B$1315, "&lt;=" &amp; GU$1, DataRegularSeason20242025!$E$3:$E$1315, $A9)</f>
        <v>26</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44</v>
      </c>
      <c r="CE10">
        <f>SUMIFS(DataRegularSeason20242025!$AA$3:$AA$1315,DataRegularSeason20242025!$B$3:$B$1315, "&lt;=" &amp; CE$1, DataRegularSeason20242025!$D$3:$D$1315, $A10)+SUMIFS(DataRegularSeason20242025!$AB$3:$AB$1315,DataRegularSeason20242025!$B$3:$B$1315, "&lt;=" &amp; CE$1, DataRegularSeason20242025!$E$3:$E$1315, $A10)</f>
        <v>44</v>
      </c>
      <c r="CF10">
        <f>SUMIFS(DataRegularSeason20242025!$AA$3:$AA$1315,DataRegularSeason20242025!$B$3:$B$1315, "&lt;=" &amp; CF$1, DataRegularSeason20242025!$D$3:$D$1315, $A10)+SUMIFS(DataRegularSeason20242025!$AB$3:$AB$1315,DataRegularSeason20242025!$B$3:$B$1315, "&lt;=" &amp; CF$1, DataRegularSeason20242025!$E$3:$E$1315, $A10)</f>
        <v>44</v>
      </c>
      <c r="CG10">
        <f>SUMIFS(DataRegularSeason20242025!$AA$3:$AA$1315,DataRegularSeason20242025!$B$3:$B$1315, "&lt;=" &amp; CG$1, DataRegularSeason20242025!$D$3:$D$1315, $A10)+SUMIFS(DataRegularSeason20242025!$AB$3:$AB$1315,DataRegularSeason20242025!$B$3:$B$1315, "&lt;=" &amp; CG$1, DataRegularSeason20242025!$E$3:$E$1315, $A10)</f>
        <v>44</v>
      </c>
      <c r="CH10">
        <f>SUMIFS(DataRegularSeason20242025!$AA$3:$AA$1315,DataRegularSeason20242025!$B$3:$B$1315, "&lt;=" &amp; CH$1, DataRegularSeason20242025!$D$3:$D$1315, $A10)+SUMIFS(DataRegularSeason20242025!$AB$3:$AB$1315,DataRegularSeason20242025!$B$3:$B$1315, "&lt;=" &amp; CH$1, DataRegularSeason20242025!$E$3:$E$1315, $A10)</f>
        <v>44</v>
      </c>
      <c r="CI10">
        <f>SUMIFS(DataRegularSeason20242025!$AA$3:$AA$1315,DataRegularSeason20242025!$B$3:$B$1315, "&lt;=" &amp; CI$1, DataRegularSeason20242025!$D$3:$D$1315, $A10)+SUMIFS(DataRegularSeason20242025!$AB$3:$AB$1315,DataRegularSeason20242025!$B$3:$B$1315, "&lt;=" &amp; CI$1, DataRegularSeason20242025!$E$3:$E$1315, $A10)</f>
        <v>44</v>
      </c>
      <c r="CJ10">
        <f>SUMIFS(DataRegularSeason20242025!$AA$3:$AA$1315,DataRegularSeason20242025!$B$3:$B$1315, "&lt;=" &amp; CJ$1, DataRegularSeason20242025!$D$3:$D$1315, $A10)+SUMIFS(DataRegularSeason20242025!$AB$3:$AB$1315,DataRegularSeason20242025!$B$3:$B$1315, "&lt;=" &amp; CJ$1, DataRegularSeason20242025!$E$3:$E$1315, $A10)</f>
        <v>44</v>
      </c>
      <c r="CK10">
        <f>SUMIFS(DataRegularSeason20242025!$AA$3:$AA$1315,DataRegularSeason20242025!$B$3:$B$1315, "&lt;=" &amp; CK$1, DataRegularSeason20242025!$D$3:$D$1315, $A10)+SUMIFS(DataRegularSeason20242025!$AB$3:$AB$1315,DataRegularSeason20242025!$B$3:$B$1315, "&lt;=" &amp; CK$1, DataRegularSeason20242025!$E$3:$E$1315, $A10)</f>
        <v>44</v>
      </c>
      <c r="CL10">
        <f>SUMIFS(DataRegularSeason20242025!$AA$3:$AA$1315,DataRegularSeason20242025!$B$3:$B$1315, "&lt;=" &amp; CL$1, DataRegularSeason20242025!$D$3:$D$1315, $A10)+SUMIFS(DataRegularSeason20242025!$AB$3:$AB$1315,DataRegularSeason20242025!$B$3:$B$1315, "&lt;=" &amp; CL$1, DataRegularSeason20242025!$E$3:$E$1315, $A10)</f>
        <v>44</v>
      </c>
      <c r="CM10">
        <f>SUMIFS(DataRegularSeason20242025!$AA$3:$AA$1315,DataRegularSeason20242025!$B$3:$B$1315, "&lt;=" &amp; CM$1, DataRegularSeason20242025!$D$3:$D$1315, $A10)+SUMIFS(DataRegularSeason20242025!$AB$3:$AB$1315,DataRegularSeason20242025!$B$3:$B$1315, "&lt;=" &amp; CM$1, DataRegularSeason20242025!$E$3:$E$1315, $A10)</f>
        <v>44</v>
      </c>
      <c r="CN10">
        <f>SUMIFS(DataRegularSeason20242025!$AA$3:$AA$1315,DataRegularSeason20242025!$B$3:$B$1315, "&lt;=" &amp; CN$1, DataRegularSeason20242025!$D$3:$D$1315, $A10)+SUMIFS(DataRegularSeason20242025!$AB$3:$AB$1315,DataRegularSeason20242025!$B$3:$B$1315, "&lt;=" &amp; CN$1, DataRegularSeason20242025!$E$3:$E$1315, $A10)</f>
        <v>44</v>
      </c>
      <c r="CO10">
        <f>SUMIFS(DataRegularSeason20242025!$AA$3:$AA$1315,DataRegularSeason20242025!$B$3:$B$1315, "&lt;=" &amp; CO$1, DataRegularSeason20242025!$D$3:$D$1315, $A10)+SUMIFS(DataRegularSeason20242025!$AB$3:$AB$1315,DataRegularSeason20242025!$B$3:$B$1315, "&lt;=" &amp; CO$1, DataRegularSeason20242025!$E$3:$E$1315, $A10)</f>
        <v>44</v>
      </c>
      <c r="CP10">
        <f>SUMIFS(DataRegularSeason20242025!$AA$3:$AA$1315,DataRegularSeason20242025!$B$3:$B$1315, "&lt;=" &amp; CP$1, DataRegularSeason20242025!$D$3:$D$1315, $A10)+SUMIFS(DataRegularSeason20242025!$AB$3:$AB$1315,DataRegularSeason20242025!$B$3:$B$1315, "&lt;=" &amp; CP$1, DataRegularSeason20242025!$E$3:$E$1315, $A10)</f>
        <v>44</v>
      </c>
      <c r="CQ10">
        <f>SUMIFS(DataRegularSeason20242025!$AA$3:$AA$1315,DataRegularSeason20242025!$B$3:$B$1315, "&lt;=" &amp; CQ$1, DataRegularSeason20242025!$D$3:$D$1315, $A10)+SUMIFS(DataRegularSeason20242025!$AB$3:$AB$1315,DataRegularSeason20242025!$B$3:$B$1315, "&lt;=" &amp; CQ$1, DataRegularSeason20242025!$E$3:$E$1315, $A10)</f>
        <v>44</v>
      </c>
      <c r="CR10">
        <f>SUMIFS(DataRegularSeason20242025!$AA$3:$AA$1315,DataRegularSeason20242025!$B$3:$B$1315, "&lt;=" &amp; CR$1, DataRegularSeason20242025!$D$3:$D$1315, $A10)+SUMIFS(DataRegularSeason20242025!$AB$3:$AB$1315,DataRegularSeason20242025!$B$3:$B$1315, "&lt;=" &amp; CR$1, DataRegularSeason20242025!$E$3:$E$1315, $A10)</f>
        <v>44</v>
      </c>
      <c r="CS10">
        <f>SUMIFS(DataRegularSeason20242025!$AA$3:$AA$1315,DataRegularSeason20242025!$B$3:$B$1315, "&lt;=" &amp; CS$1, DataRegularSeason20242025!$D$3:$D$1315, $A10)+SUMIFS(DataRegularSeason20242025!$AB$3:$AB$1315,DataRegularSeason20242025!$B$3:$B$1315, "&lt;=" &amp; CS$1, DataRegularSeason20242025!$E$3:$E$1315, $A10)</f>
        <v>44</v>
      </c>
      <c r="CT10">
        <f>SUMIFS(DataRegularSeason20242025!$AA$3:$AA$1315,DataRegularSeason20242025!$B$3:$B$1315, "&lt;=" &amp; CT$1, DataRegularSeason20242025!$D$3:$D$1315, $A10)+SUMIFS(DataRegularSeason20242025!$AB$3:$AB$1315,DataRegularSeason20242025!$B$3:$B$1315, "&lt;=" &amp; CT$1, DataRegularSeason20242025!$E$3:$E$1315, $A10)</f>
        <v>44</v>
      </c>
      <c r="CU10">
        <f>SUMIFS(DataRegularSeason20242025!$AA$3:$AA$1315,DataRegularSeason20242025!$B$3:$B$1315, "&lt;=" &amp; CU$1, DataRegularSeason20242025!$D$3:$D$1315, $A10)+SUMIFS(DataRegularSeason20242025!$AB$3:$AB$1315,DataRegularSeason20242025!$B$3:$B$1315, "&lt;=" &amp; CU$1, DataRegularSeason20242025!$E$3:$E$1315, $A10)</f>
        <v>44</v>
      </c>
      <c r="CV10">
        <f>SUMIFS(DataRegularSeason20242025!$AA$3:$AA$1315,DataRegularSeason20242025!$B$3:$B$1315, "&lt;=" &amp; CV$1, DataRegularSeason20242025!$D$3:$D$1315, $A10)+SUMIFS(DataRegularSeason20242025!$AB$3:$AB$1315,DataRegularSeason20242025!$B$3:$B$1315, "&lt;=" &amp; CV$1, DataRegularSeason20242025!$E$3:$E$1315, $A10)</f>
        <v>44</v>
      </c>
      <c r="CW10">
        <f>SUMIFS(DataRegularSeason20242025!$AA$3:$AA$1315,DataRegularSeason20242025!$B$3:$B$1315, "&lt;=" &amp; CW$1, DataRegularSeason20242025!$D$3:$D$1315, $A10)+SUMIFS(DataRegularSeason20242025!$AB$3:$AB$1315,DataRegularSeason20242025!$B$3:$B$1315, "&lt;=" &amp; CW$1, DataRegularSeason20242025!$E$3:$E$1315, $A10)</f>
        <v>44</v>
      </c>
      <c r="CX10">
        <f>SUMIFS(DataRegularSeason20242025!$AA$3:$AA$1315,DataRegularSeason20242025!$B$3:$B$1315, "&lt;=" &amp; CX$1, DataRegularSeason20242025!$D$3:$D$1315, $A10)+SUMIFS(DataRegularSeason20242025!$AB$3:$AB$1315,DataRegularSeason20242025!$B$3:$B$1315, "&lt;=" &amp; CX$1, DataRegularSeason20242025!$E$3:$E$1315, $A10)</f>
        <v>44</v>
      </c>
      <c r="CY10">
        <f>SUMIFS(DataRegularSeason20242025!$AA$3:$AA$1315,DataRegularSeason20242025!$B$3:$B$1315, "&lt;=" &amp; CY$1, DataRegularSeason20242025!$D$3:$D$1315, $A10)+SUMIFS(DataRegularSeason20242025!$AB$3:$AB$1315,DataRegularSeason20242025!$B$3:$B$1315, "&lt;=" &amp; CY$1, DataRegularSeason20242025!$E$3:$E$1315, $A10)</f>
        <v>44</v>
      </c>
      <c r="CZ10">
        <f>SUMIFS(DataRegularSeason20242025!$AA$3:$AA$1315,DataRegularSeason20242025!$B$3:$B$1315, "&lt;=" &amp; CZ$1, DataRegularSeason20242025!$D$3:$D$1315, $A10)+SUMIFS(DataRegularSeason20242025!$AB$3:$AB$1315,DataRegularSeason20242025!$B$3:$B$1315, "&lt;=" &amp; CZ$1, DataRegularSeason20242025!$E$3:$E$1315, $A10)</f>
        <v>44</v>
      </c>
      <c r="DA10">
        <f>SUMIFS(DataRegularSeason20242025!$AA$3:$AA$1315,DataRegularSeason20242025!$B$3:$B$1315, "&lt;=" &amp; DA$1, DataRegularSeason20242025!$D$3:$D$1315, $A10)+SUMIFS(DataRegularSeason20242025!$AB$3:$AB$1315,DataRegularSeason20242025!$B$3:$B$1315, "&lt;=" &amp; DA$1, DataRegularSeason20242025!$E$3:$E$1315, $A10)</f>
        <v>44</v>
      </c>
      <c r="DB10">
        <f>SUMIFS(DataRegularSeason20242025!$AA$3:$AA$1315,DataRegularSeason20242025!$B$3:$B$1315, "&lt;=" &amp; DB$1, DataRegularSeason20242025!$D$3:$D$1315, $A10)+SUMIFS(DataRegularSeason20242025!$AB$3:$AB$1315,DataRegularSeason20242025!$B$3:$B$1315, "&lt;=" &amp; DB$1, DataRegularSeason20242025!$E$3:$E$1315, $A10)</f>
        <v>44</v>
      </c>
      <c r="DC10">
        <f>SUMIFS(DataRegularSeason20242025!$AA$3:$AA$1315,DataRegularSeason20242025!$B$3:$B$1315, "&lt;=" &amp; DC$1, DataRegularSeason20242025!$D$3:$D$1315, $A10)+SUMIFS(DataRegularSeason20242025!$AB$3:$AB$1315,DataRegularSeason20242025!$B$3:$B$1315, "&lt;=" &amp; DC$1, DataRegularSeason20242025!$E$3:$E$1315, $A10)</f>
        <v>44</v>
      </c>
      <c r="DD10">
        <f>SUMIFS(DataRegularSeason20242025!$AA$3:$AA$1315,DataRegularSeason20242025!$B$3:$B$1315, "&lt;=" &amp; DD$1, DataRegularSeason20242025!$D$3:$D$1315, $A10)+SUMIFS(DataRegularSeason20242025!$AB$3:$AB$1315,DataRegularSeason20242025!$B$3:$B$1315, "&lt;=" &amp; DD$1, DataRegularSeason20242025!$E$3:$E$1315, $A10)</f>
        <v>44</v>
      </c>
      <c r="DE10">
        <f>SUMIFS(DataRegularSeason20242025!$AA$3:$AA$1315,DataRegularSeason20242025!$B$3:$B$1315, "&lt;=" &amp; DE$1, DataRegularSeason20242025!$D$3:$D$1315, $A10)+SUMIFS(DataRegularSeason20242025!$AB$3:$AB$1315,DataRegularSeason20242025!$B$3:$B$1315, "&lt;=" &amp; DE$1, DataRegularSeason20242025!$E$3:$E$1315, $A10)</f>
        <v>44</v>
      </c>
      <c r="DF10">
        <f>SUMIFS(DataRegularSeason20242025!$AA$3:$AA$1315,DataRegularSeason20242025!$B$3:$B$1315, "&lt;=" &amp; DF$1, DataRegularSeason20242025!$D$3:$D$1315, $A10)+SUMIFS(DataRegularSeason20242025!$AB$3:$AB$1315,DataRegularSeason20242025!$B$3:$B$1315, "&lt;=" &amp; DF$1, DataRegularSeason20242025!$E$3:$E$1315, $A10)</f>
        <v>44</v>
      </c>
      <c r="DG10">
        <f>SUMIFS(DataRegularSeason20242025!$AA$3:$AA$1315,DataRegularSeason20242025!$B$3:$B$1315, "&lt;=" &amp; DG$1, DataRegularSeason20242025!$D$3:$D$1315, $A10)+SUMIFS(DataRegularSeason20242025!$AB$3:$AB$1315,DataRegularSeason20242025!$B$3:$B$1315, "&lt;=" &amp; DG$1, DataRegularSeason20242025!$E$3:$E$1315, $A10)</f>
        <v>44</v>
      </c>
      <c r="DH10">
        <f>SUMIFS(DataRegularSeason20242025!$AA$3:$AA$1315,DataRegularSeason20242025!$B$3:$B$1315, "&lt;=" &amp; DH$1, DataRegularSeason20242025!$D$3:$D$1315, $A10)+SUMIFS(DataRegularSeason20242025!$AB$3:$AB$1315,DataRegularSeason20242025!$B$3:$B$1315, "&lt;=" &amp; DH$1, DataRegularSeason20242025!$E$3:$E$1315, $A10)</f>
        <v>44</v>
      </c>
      <c r="DI10">
        <f>SUMIFS(DataRegularSeason20242025!$AA$3:$AA$1315,DataRegularSeason20242025!$B$3:$B$1315, "&lt;=" &amp; DI$1, DataRegularSeason20242025!$D$3:$D$1315, $A10)+SUMIFS(DataRegularSeason20242025!$AB$3:$AB$1315,DataRegularSeason20242025!$B$3:$B$1315, "&lt;=" &amp; DI$1, DataRegularSeason20242025!$E$3:$E$1315, $A10)</f>
        <v>44</v>
      </c>
      <c r="DJ10">
        <f>SUMIFS(DataRegularSeason20242025!$AA$3:$AA$1315,DataRegularSeason20242025!$B$3:$B$1315, "&lt;=" &amp; DJ$1, DataRegularSeason20242025!$D$3:$D$1315, $A10)+SUMIFS(DataRegularSeason20242025!$AB$3:$AB$1315,DataRegularSeason20242025!$B$3:$B$1315, "&lt;=" &amp; DJ$1, DataRegularSeason20242025!$E$3:$E$1315, $A10)</f>
        <v>44</v>
      </c>
      <c r="DK10">
        <f>SUMIFS(DataRegularSeason20242025!$AA$3:$AA$1315,DataRegularSeason20242025!$B$3:$B$1315, "&lt;=" &amp; DK$1, DataRegularSeason20242025!$D$3:$D$1315, $A10)+SUMIFS(DataRegularSeason20242025!$AB$3:$AB$1315,DataRegularSeason20242025!$B$3:$B$1315, "&lt;=" &amp; DK$1, DataRegularSeason20242025!$E$3:$E$1315, $A10)</f>
        <v>44</v>
      </c>
      <c r="DL10">
        <f>SUMIFS(DataRegularSeason20242025!$AA$3:$AA$1315,DataRegularSeason20242025!$B$3:$B$1315, "&lt;=" &amp; DL$1, DataRegularSeason20242025!$D$3:$D$1315, $A10)+SUMIFS(DataRegularSeason20242025!$AB$3:$AB$1315,DataRegularSeason20242025!$B$3:$B$1315, "&lt;=" &amp; DL$1, DataRegularSeason20242025!$E$3:$E$1315, $A10)</f>
        <v>44</v>
      </c>
      <c r="DM10">
        <f>SUMIFS(DataRegularSeason20242025!$AA$3:$AA$1315,DataRegularSeason20242025!$B$3:$B$1315, "&lt;=" &amp; DM$1, DataRegularSeason20242025!$D$3:$D$1315, $A10)+SUMIFS(DataRegularSeason20242025!$AB$3:$AB$1315,DataRegularSeason20242025!$B$3:$B$1315, "&lt;=" &amp; DM$1, DataRegularSeason20242025!$E$3:$E$1315, $A10)</f>
        <v>44</v>
      </c>
      <c r="DN10">
        <f>SUMIFS(DataRegularSeason20242025!$AA$3:$AA$1315,DataRegularSeason20242025!$B$3:$B$1315, "&lt;=" &amp; DN$1, DataRegularSeason20242025!$D$3:$D$1315, $A10)+SUMIFS(DataRegularSeason20242025!$AB$3:$AB$1315,DataRegularSeason20242025!$B$3:$B$1315, "&lt;=" &amp; DN$1, DataRegularSeason20242025!$E$3:$E$1315, $A10)</f>
        <v>44</v>
      </c>
      <c r="DO10">
        <f>SUMIFS(DataRegularSeason20242025!$AA$3:$AA$1315,DataRegularSeason20242025!$B$3:$B$1315, "&lt;=" &amp; DO$1, DataRegularSeason20242025!$D$3:$D$1315, $A10)+SUMIFS(DataRegularSeason20242025!$AB$3:$AB$1315,DataRegularSeason20242025!$B$3:$B$1315, "&lt;=" &amp; DO$1, DataRegularSeason20242025!$E$3:$E$1315, $A10)</f>
        <v>44</v>
      </c>
      <c r="DP10">
        <f>SUMIFS(DataRegularSeason20242025!$AA$3:$AA$1315,DataRegularSeason20242025!$B$3:$B$1315, "&lt;=" &amp; DP$1, DataRegularSeason20242025!$D$3:$D$1315, $A10)+SUMIFS(DataRegularSeason20242025!$AB$3:$AB$1315,DataRegularSeason20242025!$B$3:$B$1315, "&lt;=" &amp; DP$1, DataRegularSeason20242025!$E$3:$E$1315, $A10)</f>
        <v>44</v>
      </c>
      <c r="DQ10">
        <f>SUMIFS(DataRegularSeason20242025!$AA$3:$AA$1315,DataRegularSeason20242025!$B$3:$B$1315, "&lt;=" &amp; DQ$1, DataRegularSeason20242025!$D$3:$D$1315, $A10)+SUMIFS(DataRegularSeason20242025!$AB$3:$AB$1315,DataRegularSeason20242025!$B$3:$B$1315, "&lt;=" &amp; DQ$1, DataRegularSeason20242025!$E$3:$E$1315, $A10)</f>
        <v>44</v>
      </c>
      <c r="DR10">
        <f>SUMIFS(DataRegularSeason20242025!$AA$3:$AA$1315,DataRegularSeason20242025!$B$3:$B$1315, "&lt;=" &amp; DR$1, DataRegularSeason20242025!$D$3:$D$1315, $A10)+SUMIFS(DataRegularSeason20242025!$AB$3:$AB$1315,DataRegularSeason20242025!$B$3:$B$1315, "&lt;=" &amp; DR$1, DataRegularSeason20242025!$E$3:$E$1315, $A10)</f>
        <v>44</v>
      </c>
      <c r="DS10">
        <f>SUMIFS(DataRegularSeason20242025!$AA$3:$AA$1315,DataRegularSeason20242025!$B$3:$B$1315, "&lt;=" &amp; DS$1, DataRegularSeason20242025!$D$3:$D$1315, $A10)+SUMIFS(DataRegularSeason20242025!$AB$3:$AB$1315,DataRegularSeason20242025!$B$3:$B$1315, "&lt;=" &amp; DS$1, DataRegularSeason20242025!$E$3:$E$1315, $A10)</f>
        <v>44</v>
      </c>
      <c r="DT10">
        <f>SUMIFS(DataRegularSeason20242025!$AA$3:$AA$1315,DataRegularSeason20242025!$B$3:$B$1315, "&lt;=" &amp; DT$1, DataRegularSeason20242025!$D$3:$D$1315, $A10)+SUMIFS(DataRegularSeason20242025!$AB$3:$AB$1315,DataRegularSeason20242025!$B$3:$B$1315, "&lt;=" &amp; DT$1, DataRegularSeason20242025!$E$3:$E$1315, $A10)</f>
        <v>44</v>
      </c>
      <c r="DU10">
        <f>SUMIFS(DataRegularSeason20242025!$AA$3:$AA$1315,DataRegularSeason20242025!$B$3:$B$1315, "&lt;=" &amp; DU$1, DataRegularSeason20242025!$D$3:$D$1315, $A10)+SUMIFS(DataRegularSeason20242025!$AB$3:$AB$1315,DataRegularSeason20242025!$B$3:$B$1315, "&lt;=" &amp; DU$1, DataRegularSeason20242025!$E$3:$E$1315, $A10)</f>
        <v>44</v>
      </c>
      <c r="DV10">
        <f>SUMIFS(DataRegularSeason20242025!$AA$3:$AA$1315,DataRegularSeason20242025!$B$3:$B$1315, "&lt;=" &amp; DV$1, DataRegularSeason20242025!$D$3:$D$1315, $A10)+SUMIFS(DataRegularSeason20242025!$AB$3:$AB$1315,DataRegularSeason20242025!$B$3:$B$1315, "&lt;=" &amp; DV$1, DataRegularSeason20242025!$E$3:$E$1315, $A10)</f>
        <v>44</v>
      </c>
      <c r="DW10">
        <f>SUMIFS(DataRegularSeason20242025!$AA$3:$AA$1315,DataRegularSeason20242025!$B$3:$B$1315, "&lt;=" &amp; DW$1, DataRegularSeason20242025!$D$3:$D$1315, $A10)+SUMIFS(DataRegularSeason20242025!$AB$3:$AB$1315,DataRegularSeason20242025!$B$3:$B$1315, "&lt;=" &amp; DW$1, DataRegularSeason20242025!$E$3:$E$1315, $A10)</f>
        <v>44</v>
      </c>
      <c r="DX10">
        <f>SUMIFS(DataRegularSeason20242025!$AA$3:$AA$1315,DataRegularSeason20242025!$B$3:$B$1315, "&lt;=" &amp; DX$1, DataRegularSeason20242025!$D$3:$D$1315, $A10)+SUMIFS(DataRegularSeason20242025!$AB$3:$AB$1315,DataRegularSeason20242025!$B$3:$B$1315, "&lt;=" &amp; DX$1, DataRegularSeason20242025!$E$3:$E$1315, $A10)</f>
        <v>44</v>
      </c>
      <c r="DY10">
        <f>SUMIFS(DataRegularSeason20242025!$AA$3:$AA$1315,DataRegularSeason20242025!$B$3:$B$1315, "&lt;=" &amp; DY$1, DataRegularSeason20242025!$D$3:$D$1315, $A10)+SUMIFS(DataRegularSeason20242025!$AB$3:$AB$1315,DataRegularSeason20242025!$B$3:$B$1315, "&lt;=" &amp; DY$1, DataRegularSeason20242025!$E$3:$E$1315, $A10)</f>
        <v>44</v>
      </c>
      <c r="DZ10">
        <f>SUMIFS(DataRegularSeason20242025!$AA$3:$AA$1315,DataRegularSeason20242025!$B$3:$B$1315, "&lt;=" &amp; DZ$1, DataRegularSeason20242025!$D$3:$D$1315, $A10)+SUMIFS(DataRegularSeason20242025!$AB$3:$AB$1315,DataRegularSeason20242025!$B$3:$B$1315, "&lt;=" &amp; DZ$1, DataRegularSeason20242025!$E$3:$E$1315, $A10)</f>
        <v>44</v>
      </c>
      <c r="EA10">
        <f>SUMIFS(DataRegularSeason20242025!$AA$3:$AA$1315,DataRegularSeason20242025!$B$3:$B$1315, "&lt;=" &amp; EA$1, DataRegularSeason20242025!$D$3:$D$1315, $A10)+SUMIFS(DataRegularSeason20242025!$AB$3:$AB$1315,DataRegularSeason20242025!$B$3:$B$1315, "&lt;=" &amp; EA$1, DataRegularSeason20242025!$E$3:$E$1315, $A10)</f>
        <v>44</v>
      </c>
      <c r="EB10">
        <f>SUMIFS(DataRegularSeason20242025!$AA$3:$AA$1315,DataRegularSeason20242025!$B$3:$B$1315, "&lt;=" &amp; EB$1, DataRegularSeason20242025!$D$3:$D$1315, $A10)+SUMIFS(DataRegularSeason20242025!$AB$3:$AB$1315,DataRegularSeason20242025!$B$3:$B$1315, "&lt;=" &amp; EB$1, DataRegularSeason20242025!$E$3:$E$1315, $A10)</f>
        <v>44</v>
      </c>
      <c r="EC10">
        <f>SUMIFS(DataRegularSeason20242025!$AA$3:$AA$1315,DataRegularSeason20242025!$B$3:$B$1315, "&lt;=" &amp; EC$1, DataRegularSeason20242025!$D$3:$D$1315, $A10)+SUMIFS(DataRegularSeason20242025!$AB$3:$AB$1315,DataRegularSeason20242025!$B$3:$B$1315, "&lt;=" &amp; EC$1, DataRegularSeason20242025!$E$3:$E$1315, $A10)</f>
        <v>44</v>
      </c>
      <c r="ED10">
        <f>SUMIFS(DataRegularSeason20242025!$AA$3:$AA$1315,DataRegularSeason20242025!$B$3:$B$1315, "&lt;=" &amp; ED$1, DataRegularSeason20242025!$D$3:$D$1315, $A10)+SUMIFS(DataRegularSeason20242025!$AB$3:$AB$1315,DataRegularSeason20242025!$B$3:$B$1315, "&lt;=" &amp; ED$1, DataRegularSeason20242025!$E$3:$E$1315, $A10)</f>
        <v>44</v>
      </c>
      <c r="EE10">
        <f>SUMIFS(DataRegularSeason20242025!$AA$3:$AA$1315,DataRegularSeason20242025!$B$3:$B$1315, "&lt;=" &amp; EE$1, DataRegularSeason20242025!$D$3:$D$1315, $A10)+SUMIFS(DataRegularSeason20242025!$AB$3:$AB$1315,DataRegularSeason20242025!$B$3:$B$1315, "&lt;=" &amp; EE$1, DataRegularSeason20242025!$E$3:$E$1315, $A10)</f>
        <v>44</v>
      </c>
      <c r="EF10">
        <f>SUMIFS(DataRegularSeason20242025!$AA$3:$AA$1315,DataRegularSeason20242025!$B$3:$B$1315, "&lt;=" &amp; EF$1, DataRegularSeason20242025!$D$3:$D$1315, $A10)+SUMIFS(DataRegularSeason20242025!$AB$3:$AB$1315,DataRegularSeason20242025!$B$3:$B$1315, "&lt;=" &amp; EF$1, DataRegularSeason20242025!$E$3:$E$1315, $A10)</f>
        <v>44</v>
      </c>
      <c r="EG10">
        <f>SUMIFS(DataRegularSeason20242025!$AA$3:$AA$1315,DataRegularSeason20242025!$B$3:$B$1315, "&lt;=" &amp; EG$1, DataRegularSeason20242025!$D$3:$D$1315, $A10)+SUMIFS(DataRegularSeason20242025!$AB$3:$AB$1315,DataRegularSeason20242025!$B$3:$B$1315, "&lt;=" &amp; EG$1, DataRegularSeason20242025!$E$3:$E$1315, $A10)</f>
        <v>44</v>
      </c>
      <c r="EH10">
        <f>SUMIFS(DataRegularSeason20242025!$AA$3:$AA$1315,DataRegularSeason20242025!$B$3:$B$1315, "&lt;=" &amp; EH$1, DataRegularSeason20242025!$D$3:$D$1315, $A10)+SUMIFS(DataRegularSeason20242025!$AB$3:$AB$1315,DataRegularSeason20242025!$B$3:$B$1315, "&lt;=" &amp; EH$1, DataRegularSeason20242025!$E$3:$E$1315, $A10)</f>
        <v>44</v>
      </c>
      <c r="EI10">
        <f>SUMIFS(DataRegularSeason20242025!$AA$3:$AA$1315,DataRegularSeason20242025!$B$3:$B$1315, "&lt;=" &amp; EI$1, DataRegularSeason20242025!$D$3:$D$1315, $A10)+SUMIFS(DataRegularSeason20242025!$AB$3:$AB$1315,DataRegularSeason20242025!$B$3:$B$1315, "&lt;=" &amp; EI$1, DataRegularSeason20242025!$E$3:$E$1315, $A10)</f>
        <v>44</v>
      </c>
      <c r="EJ10">
        <f>SUMIFS(DataRegularSeason20242025!$AA$3:$AA$1315,DataRegularSeason20242025!$B$3:$B$1315, "&lt;=" &amp; EJ$1, DataRegularSeason20242025!$D$3:$D$1315, $A10)+SUMIFS(DataRegularSeason20242025!$AB$3:$AB$1315,DataRegularSeason20242025!$B$3:$B$1315, "&lt;=" &amp; EJ$1, DataRegularSeason20242025!$E$3:$E$1315, $A10)</f>
        <v>44</v>
      </c>
      <c r="EK10">
        <f>SUMIFS(DataRegularSeason20242025!$AA$3:$AA$1315,DataRegularSeason20242025!$B$3:$B$1315, "&lt;=" &amp; EK$1, DataRegularSeason20242025!$D$3:$D$1315, $A10)+SUMIFS(DataRegularSeason20242025!$AB$3:$AB$1315,DataRegularSeason20242025!$B$3:$B$1315, "&lt;=" &amp; EK$1, DataRegularSeason20242025!$E$3:$E$1315, $A10)</f>
        <v>44</v>
      </c>
      <c r="EL10">
        <f>SUMIFS(DataRegularSeason20242025!$AA$3:$AA$1315,DataRegularSeason20242025!$B$3:$B$1315, "&lt;=" &amp; EL$1, DataRegularSeason20242025!$D$3:$D$1315, $A10)+SUMIFS(DataRegularSeason20242025!$AB$3:$AB$1315,DataRegularSeason20242025!$B$3:$B$1315, "&lt;=" &amp; EL$1, DataRegularSeason20242025!$E$3:$E$1315, $A10)</f>
        <v>44</v>
      </c>
      <c r="EM10">
        <f>SUMIFS(DataRegularSeason20242025!$AA$3:$AA$1315,DataRegularSeason20242025!$B$3:$B$1315, "&lt;=" &amp; EM$1, DataRegularSeason20242025!$D$3:$D$1315, $A10)+SUMIFS(DataRegularSeason20242025!$AB$3:$AB$1315,DataRegularSeason20242025!$B$3:$B$1315, "&lt;=" &amp; EM$1, DataRegularSeason20242025!$E$3:$E$1315, $A10)</f>
        <v>44</v>
      </c>
      <c r="EN10">
        <f>SUMIFS(DataRegularSeason20242025!$AA$3:$AA$1315,DataRegularSeason20242025!$B$3:$B$1315, "&lt;=" &amp; EN$1, DataRegularSeason20242025!$D$3:$D$1315, $A10)+SUMIFS(DataRegularSeason20242025!$AB$3:$AB$1315,DataRegularSeason20242025!$B$3:$B$1315, "&lt;=" &amp; EN$1, DataRegularSeason20242025!$E$3:$E$1315, $A10)</f>
        <v>44</v>
      </c>
      <c r="EO10">
        <f>SUMIFS(DataRegularSeason20242025!$AA$3:$AA$1315,DataRegularSeason20242025!$B$3:$B$1315, "&lt;=" &amp; EO$1, DataRegularSeason20242025!$D$3:$D$1315, $A10)+SUMIFS(DataRegularSeason20242025!$AB$3:$AB$1315,DataRegularSeason20242025!$B$3:$B$1315, "&lt;=" &amp; EO$1, DataRegularSeason20242025!$E$3:$E$1315, $A10)</f>
        <v>44</v>
      </c>
      <c r="EP10">
        <f>SUMIFS(DataRegularSeason20242025!$AA$3:$AA$1315,DataRegularSeason20242025!$B$3:$B$1315, "&lt;=" &amp; EP$1, DataRegularSeason20242025!$D$3:$D$1315, $A10)+SUMIFS(DataRegularSeason20242025!$AB$3:$AB$1315,DataRegularSeason20242025!$B$3:$B$1315, "&lt;=" &amp; EP$1, DataRegularSeason20242025!$E$3:$E$1315, $A10)</f>
        <v>44</v>
      </c>
      <c r="EQ10">
        <f>SUMIFS(DataRegularSeason20242025!$AA$3:$AA$1315,DataRegularSeason20242025!$B$3:$B$1315, "&lt;=" &amp; EQ$1, DataRegularSeason20242025!$D$3:$D$1315, $A10)+SUMIFS(DataRegularSeason20242025!$AB$3:$AB$1315,DataRegularSeason20242025!$B$3:$B$1315, "&lt;=" &amp; EQ$1, DataRegularSeason20242025!$E$3:$E$1315, $A10)</f>
        <v>44</v>
      </c>
      <c r="ER10">
        <f>SUMIFS(DataRegularSeason20242025!$AA$3:$AA$1315,DataRegularSeason20242025!$B$3:$B$1315, "&lt;=" &amp; ER$1, DataRegularSeason20242025!$D$3:$D$1315, $A10)+SUMIFS(DataRegularSeason20242025!$AB$3:$AB$1315,DataRegularSeason20242025!$B$3:$B$1315, "&lt;=" &amp; ER$1, DataRegularSeason20242025!$E$3:$E$1315, $A10)</f>
        <v>44</v>
      </c>
      <c r="ES10">
        <f>SUMIFS(DataRegularSeason20242025!$AA$3:$AA$1315,DataRegularSeason20242025!$B$3:$B$1315, "&lt;=" &amp; ES$1, DataRegularSeason20242025!$D$3:$D$1315, $A10)+SUMIFS(DataRegularSeason20242025!$AB$3:$AB$1315,DataRegularSeason20242025!$B$3:$B$1315, "&lt;=" &amp; ES$1, DataRegularSeason20242025!$E$3:$E$1315, $A10)</f>
        <v>44</v>
      </c>
      <c r="ET10">
        <f>SUMIFS(DataRegularSeason20242025!$AA$3:$AA$1315,DataRegularSeason20242025!$B$3:$B$1315, "&lt;=" &amp; ET$1, DataRegularSeason20242025!$D$3:$D$1315, $A10)+SUMIFS(DataRegularSeason20242025!$AB$3:$AB$1315,DataRegularSeason20242025!$B$3:$B$1315, "&lt;=" &amp; ET$1, DataRegularSeason20242025!$E$3:$E$1315, $A10)</f>
        <v>44</v>
      </c>
      <c r="EU10">
        <f>SUMIFS(DataRegularSeason20242025!$AA$3:$AA$1315,DataRegularSeason20242025!$B$3:$B$1315, "&lt;=" &amp; EU$1, DataRegularSeason20242025!$D$3:$D$1315, $A10)+SUMIFS(DataRegularSeason20242025!$AB$3:$AB$1315,DataRegularSeason20242025!$B$3:$B$1315, "&lt;=" &amp; EU$1, DataRegularSeason20242025!$E$3:$E$1315, $A10)</f>
        <v>44</v>
      </c>
      <c r="EV10">
        <f>SUMIFS(DataRegularSeason20242025!$AA$3:$AA$1315,DataRegularSeason20242025!$B$3:$B$1315, "&lt;=" &amp; EV$1, DataRegularSeason20242025!$D$3:$D$1315, $A10)+SUMIFS(DataRegularSeason20242025!$AB$3:$AB$1315,DataRegularSeason20242025!$B$3:$B$1315, "&lt;=" &amp; EV$1, DataRegularSeason20242025!$E$3:$E$1315, $A10)</f>
        <v>44</v>
      </c>
      <c r="EW10">
        <f>SUMIFS(DataRegularSeason20242025!$AA$3:$AA$1315,DataRegularSeason20242025!$B$3:$B$1315, "&lt;=" &amp; EW$1, DataRegularSeason20242025!$D$3:$D$1315, $A10)+SUMIFS(DataRegularSeason20242025!$AB$3:$AB$1315,DataRegularSeason20242025!$B$3:$B$1315, "&lt;=" &amp; EW$1, DataRegularSeason20242025!$E$3:$E$1315, $A10)</f>
        <v>44</v>
      </c>
      <c r="EX10">
        <f>SUMIFS(DataRegularSeason20242025!$AA$3:$AA$1315,DataRegularSeason20242025!$B$3:$B$1315, "&lt;=" &amp; EX$1, DataRegularSeason20242025!$D$3:$D$1315, $A10)+SUMIFS(DataRegularSeason20242025!$AB$3:$AB$1315,DataRegularSeason20242025!$B$3:$B$1315, "&lt;=" &amp; EX$1, DataRegularSeason20242025!$E$3:$E$1315, $A10)</f>
        <v>44</v>
      </c>
      <c r="EY10">
        <f>SUMIFS(DataRegularSeason20242025!$AA$3:$AA$1315,DataRegularSeason20242025!$B$3:$B$1315, "&lt;=" &amp; EY$1, DataRegularSeason20242025!$D$3:$D$1315, $A10)+SUMIFS(DataRegularSeason20242025!$AB$3:$AB$1315,DataRegularSeason20242025!$B$3:$B$1315, "&lt;=" &amp; EY$1, DataRegularSeason20242025!$E$3:$E$1315, $A10)</f>
        <v>44</v>
      </c>
      <c r="EZ10">
        <f>SUMIFS(DataRegularSeason20242025!$AA$3:$AA$1315,DataRegularSeason20242025!$B$3:$B$1315, "&lt;=" &amp; EZ$1, DataRegularSeason20242025!$D$3:$D$1315, $A10)+SUMIFS(DataRegularSeason20242025!$AB$3:$AB$1315,DataRegularSeason20242025!$B$3:$B$1315, "&lt;=" &amp; EZ$1, DataRegularSeason20242025!$E$3:$E$1315, $A10)</f>
        <v>44</v>
      </c>
      <c r="FA10">
        <f>SUMIFS(DataRegularSeason20242025!$AA$3:$AA$1315,DataRegularSeason20242025!$B$3:$B$1315, "&lt;=" &amp; FA$1, DataRegularSeason20242025!$D$3:$D$1315, $A10)+SUMIFS(DataRegularSeason20242025!$AB$3:$AB$1315,DataRegularSeason20242025!$B$3:$B$1315, "&lt;=" &amp; FA$1, DataRegularSeason20242025!$E$3:$E$1315, $A10)</f>
        <v>44</v>
      </c>
      <c r="FB10">
        <f>SUMIFS(DataRegularSeason20242025!$AA$3:$AA$1315,DataRegularSeason20242025!$B$3:$B$1315, "&lt;=" &amp; FB$1, DataRegularSeason20242025!$D$3:$D$1315, $A10)+SUMIFS(DataRegularSeason20242025!$AB$3:$AB$1315,DataRegularSeason20242025!$B$3:$B$1315, "&lt;=" &amp; FB$1, DataRegularSeason20242025!$E$3:$E$1315, $A10)</f>
        <v>44</v>
      </c>
      <c r="FC10">
        <f>SUMIFS(DataRegularSeason20242025!$AA$3:$AA$1315,DataRegularSeason20242025!$B$3:$B$1315, "&lt;=" &amp; FC$1, DataRegularSeason20242025!$D$3:$D$1315, $A10)+SUMIFS(DataRegularSeason20242025!$AB$3:$AB$1315,DataRegularSeason20242025!$B$3:$B$1315, "&lt;=" &amp; FC$1, DataRegularSeason20242025!$E$3:$E$1315, $A10)</f>
        <v>44</v>
      </c>
      <c r="FD10">
        <f>SUMIFS(DataRegularSeason20242025!$AA$3:$AA$1315,DataRegularSeason20242025!$B$3:$B$1315, "&lt;=" &amp; FD$1, DataRegularSeason20242025!$D$3:$D$1315, $A10)+SUMIFS(DataRegularSeason20242025!$AB$3:$AB$1315,DataRegularSeason20242025!$B$3:$B$1315, "&lt;=" &amp; FD$1, DataRegularSeason20242025!$E$3:$E$1315, $A10)</f>
        <v>44</v>
      </c>
      <c r="FE10">
        <f>SUMIFS(DataRegularSeason20242025!$AA$3:$AA$1315,DataRegularSeason20242025!$B$3:$B$1315, "&lt;=" &amp; FE$1, DataRegularSeason20242025!$D$3:$D$1315, $A10)+SUMIFS(DataRegularSeason20242025!$AB$3:$AB$1315,DataRegularSeason20242025!$B$3:$B$1315, "&lt;=" &amp; FE$1, DataRegularSeason20242025!$E$3:$E$1315, $A10)</f>
        <v>44</v>
      </c>
      <c r="FF10">
        <f>SUMIFS(DataRegularSeason20242025!$AA$3:$AA$1315,DataRegularSeason20242025!$B$3:$B$1315, "&lt;=" &amp; FF$1, DataRegularSeason20242025!$D$3:$D$1315, $A10)+SUMIFS(DataRegularSeason20242025!$AB$3:$AB$1315,DataRegularSeason20242025!$B$3:$B$1315, "&lt;=" &amp; FF$1, DataRegularSeason20242025!$E$3:$E$1315, $A10)</f>
        <v>44</v>
      </c>
      <c r="FG10">
        <f>SUMIFS(DataRegularSeason20242025!$AA$3:$AA$1315,DataRegularSeason20242025!$B$3:$B$1315, "&lt;=" &amp; FG$1, DataRegularSeason20242025!$D$3:$D$1315, $A10)+SUMIFS(DataRegularSeason20242025!$AB$3:$AB$1315,DataRegularSeason20242025!$B$3:$B$1315, "&lt;=" &amp; FG$1, DataRegularSeason20242025!$E$3:$E$1315, $A10)</f>
        <v>44</v>
      </c>
      <c r="FH10">
        <f>SUMIFS(DataRegularSeason20242025!$AA$3:$AA$1315,DataRegularSeason20242025!$B$3:$B$1315, "&lt;=" &amp; FH$1, DataRegularSeason20242025!$D$3:$D$1315, $A10)+SUMIFS(DataRegularSeason20242025!$AB$3:$AB$1315,DataRegularSeason20242025!$B$3:$B$1315, "&lt;=" &amp; FH$1, DataRegularSeason20242025!$E$3:$E$1315, $A10)</f>
        <v>44</v>
      </c>
      <c r="FI10">
        <f>SUMIFS(DataRegularSeason20242025!$AA$3:$AA$1315,DataRegularSeason20242025!$B$3:$B$1315, "&lt;=" &amp; FI$1, DataRegularSeason20242025!$D$3:$D$1315, $A10)+SUMIFS(DataRegularSeason20242025!$AB$3:$AB$1315,DataRegularSeason20242025!$B$3:$B$1315, "&lt;=" &amp; FI$1, DataRegularSeason20242025!$E$3:$E$1315, $A10)</f>
        <v>44</v>
      </c>
      <c r="FJ10">
        <f>SUMIFS(DataRegularSeason20242025!$AA$3:$AA$1315,DataRegularSeason20242025!$B$3:$B$1315, "&lt;=" &amp; FJ$1, DataRegularSeason20242025!$D$3:$D$1315, $A10)+SUMIFS(DataRegularSeason20242025!$AB$3:$AB$1315,DataRegularSeason20242025!$B$3:$B$1315, "&lt;=" &amp; FJ$1, DataRegularSeason20242025!$E$3:$E$1315, $A10)</f>
        <v>44</v>
      </c>
      <c r="FK10">
        <f>SUMIFS(DataRegularSeason20242025!$AA$3:$AA$1315,DataRegularSeason20242025!$B$3:$B$1315, "&lt;=" &amp; FK$1, DataRegularSeason20242025!$D$3:$D$1315, $A10)+SUMIFS(DataRegularSeason20242025!$AB$3:$AB$1315,DataRegularSeason20242025!$B$3:$B$1315, "&lt;=" &amp; FK$1, DataRegularSeason20242025!$E$3:$E$1315, $A10)</f>
        <v>44</v>
      </c>
      <c r="FL10">
        <f>SUMIFS(DataRegularSeason20242025!$AA$3:$AA$1315,DataRegularSeason20242025!$B$3:$B$1315, "&lt;=" &amp; FL$1, DataRegularSeason20242025!$D$3:$D$1315, $A10)+SUMIFS(DataRegularSeason20242025!$AB$3:$AB$1315,DataRegularSeason20242025!$B$3:$B$1315, "&lt;=" &amp; FL$1, DataRegularSeason20242025!$E$3:$E$1315, $A10)</f>
        <v>44</v>
      </c>
      <c r="FM10">
        <f>SUMIFS(DataRegularSeason20242025!$AA$3:$AA$1315,DataRegularSeason20242025!$B$3:$B$1315, "&lt;=" &amp; FM$1, DataRegularSeason20242025!$D$3:$D$1315, $A10)+SUMIFS(DataRegularSeason20242025!$AB$3:$AB$1315,DataRegularSeason20242025!$B$3:$B$1315, "&lt;=" &amp; FM$1, DataRegularSeason20242025!$E$3:$E$1315, $A10)</f>
        <v>44</v>
      </c>
      <c r="FN10">
        <f>SUMIFS(DataRegularSeason20242025!$AA$3:$AA$1315,DataRegularSeason20242025!$B$3:$B$1315, "&lt;=" &amp; FN$1, DataRegularSeason20242025!$D$3:$D$1315, $A10)+SUMIFS(DataRegularSeason20242025!$AB$3:$AB$1315,DataRegularSeason20242025!$B$3:$B$1315, "&lt;=" &amp; FN$1, DataRegularSeason20242025!$E$3:$E$1315, $A10)</f>
        <v>44</v>
      </c>
      <c r="FO10">
        <f>SUMIFS(DataRegularSeason20242025!$AA$3:$AA$1315,DataRegularSeason20242025!$B$3:$B$1315, "&lt;=" &amp; FO$1, DataRegularSeason20242025!$D$3:$D$1315, $A10)+SUMIFS(DataRegularSeason20242025!$AB$3:$AB$1315,DataRegularSeason20242025!$B$3:$B$1315, "&lt;=" &amp; FO$1, DataRegularSeason20242025!$E$3:$E$1315, $A10)</f>
        <v>44</v>
      </c>
      <c r="FP10">
        <f>SUMIFS(DataRegularSeason20242025!$AA$3:$AA$1315,DataRegularSeason20242025!$B$3:$B$1315, "&lt;=" &amp; FP$1, DataRegularSeason20242025!$D$3:$D$1315, $A10)+SUMIFS(DataRegularSeason20242025!$AB$3:$AB$1315,DataRegularSeason20242025!$B$3:$B$1315, "&lt;=" &amp; FP$1, DataRegularSeason20242025!$E$3:$E$1315, $A10)</f>
        <v>44</v>
      </c>
      <c r="FQ10">
        <f>SUMIFS(DataRegularSeason20242025!$AA$3:$AA$1315,DataRegularSeason20242025!$B$3:$B$1315, "&lt;=" &amp; FQ$1, DataRegularSeason20242025!$D$3:$D$1315, $A10)+SUMIFS(DataRegularSeason20242025!$AB$3:$AB$1315,DataRegularSeason20242025!$B$3:$B$1315, "&lt;=" &amp; FQ$1, DataRegularSeason20242025!$E$3:$E$1315, $A10)</f>
        <v>44</v>
      </c>
      <c r="FR10">
        <f>SUMIFS(DataRegularSeason20242025!$AA$3:$AA$1315,DataRegularSeason20242025!$B$3:$B$1315, "&lt;=" &amp; FR$1, DataRegularSeason20242025!$D$3:$D$1315, $A10)+SUMIFS(DataRegularSeason20242025!$AB$3:$AB$1315,DataRegularSeason20242025!$B$3:$B$1315, "&lt;=" &amp; FR$1, DataRegularSeason20242025!$E$3:$E$1315, $A10)</f>
        <v>44</v>
      </c>
      <c r="FS10">
        <f>SUMIFS(DataRegularSeason20242025!$AA$3:$AA$1315,DataRegularSeason20242025!$B$3:$B$1315, "&lt;=" &amp; FS$1, DataRegularSeason20242025!$D$3:$D$1315, $A10)+SUMIFS(DataRegularSeason20242025!$AB$3:$AB$1315,DataRegularSeason20242025!$B$3:$B$1315, "&lt;=" &amp; FS$1, DataRegularSeason20242025!$E$3:$E$1315, $A10)</f>
        <v>44</v>
      </c>
      <c r="FT10">
        <f>SUMIFS(DataRegularSeason20242025!$AA$3:$AA$1315,DataRegularSeason20242025!$B$3:$B$1315, "&lt;=" &amp; FT$1, DataRegularSeason20242025!$D$3:$D$1315, $A10)+SUMIFS(DataRegularSeason20242025!$AB$3:$AB$1315,DataRegularSeason20242025!$B$3:$B$1315, "&lt;=" &amp; FT$1, DataRegularSeason20242025!$E$3:$E$1315, $A10)</f>
        <v>44</v>
      </c>
      <c r="FU10">
        <f>SUMIFS(DataRegularSeason20242025!$AA$3:$AA$1315,DataRegularSeason20242025!$B$3:$B$1315, "&lt;=" &amp; FU$1, DataRegularSeason20242025!$D$3:$D$1315, $A10)+SUMIFS(DataRegularSeason20242025!$AB$3:$AB$1315,DataRegularSeason20242025!$B$3:$B$1315, "&lt;=" &amp; FU$1, DataRegularSeason20242025!$E$3:$E$1315, $A10)</f>
        <v>44</v>
      </c>
      <c r="FV10">
        <f>SUMIFS(DataRegularSeason20242025!$AA$3:$AA$1315,DataRegularSeason20242025!$B$3:$B$1315, "&lt;=" &amp; FV$1, DataRegularSeason20242025!$D$3:$D$1315, $A10)+SUMIFS(DataRegularSeason20242025!$AB$3:$AB$1315,DataRegularSeason20242025!$B$3:$B$1315, "&lt;=" &amp; FV$1, DataRegularSeason20242025!$E$3:$E$1315, $A10)</f>
        <v>44</v>
      </c>
      <c r="FW10">
        <f>SUMIFS(DataRegularSeason20242025!$AA$3:$AA$1315,DataRegularSeason20242025!$B$3:$B$1315, "&lt;=" &amp; FW$1, DataRegularSeason20242025!$D$3:$D$1315, $A10)+SUMIFS(DataRegularSeason20242025!$AB$3:$AB$1315,DataRegularSeason20242025!$B$3:$B$1315, "&lt;=" &amp; FW$1, DataRegularSeason20242025!$E$3:$E$1315, $A10)</f>
        <v>44</v>
      </c>
      <c r="FX10">
        <f>SUMIFS(DataRegularSeason20242025!$AA$3:$AA$1315,DataRegularSeason20242025!$B$3:$B$1315, "&lt;=" &amp; FX$1, DataRegularSeason20242025!$D$3:$D$1315, $A10)+SUMIFS(DataRegularSeason20242025!$AB$3:$AB$1315,DataRegularSeason20242025!$B$3:$B$1315, "&lt;=" &amp; FX$1, DataRegularSeason20242025!$E$3:$E$1315, $A10)</f>
        <v>44</v>
      </c>
      <c r="FY10">
        <f>SUMIFS(DataRegularSeason20242025!$AA$3:$AA$1315,DataRegularSeason20242025!$B$3:$B$1315, "&lt;=" &amp; FY$1, DataRegularSeason20242025!$D$3:$D$1315, $A10)+SUMIFS(DataRegularSeason20242025!$AB$3:$AB$1315,DataRegularSeason20242025!$B$3:$B$1315, "&lt;=" &amp; FY$1, DataRegularSeason20242025!$E$3:$E$1315, $A10)</f>
        <v>44</v>
      </c>
      <c r="FZ10">
        <f>SUMIFS(DataRegularSeason20242025!$AA$3:$AA$1315,DataRegularSeason20242025!$B$3:$B$1315, "&lt;=" &amp; FZ$1, DataRegularSeason20242025!$D$3:$D$1315, $A10)+SUMIFS(DataRegularSeason20242025!$AB$3:$AB$1315,DataRegularSeason20242025!$B$3:$B$1315, "&lt;=" &amp; FZ$1, DataRegularSeason20242025!$E$3:$E$1315, $A10)</f>
        <v>44</v>
      </c>
      <c r="GA10">
        <f>SUMIFS(DataRegularSeason20242025!$AA$3:$AA$1315,DataRegularSeason20242025!$B$3:$B$1315, "&lt;=" &amp; GA$1, DataRegularSeason20242025!$D$3:$D$1315, $A10)+SUMIFS(DataRegularSeason20242025!$AB$3:$AB$1315,DataRegularSeason20242025!$B$3:$B$1315, "&lt;=" &amp; GA$1, DataRegularSeason20242025!$E$3:$E$1315, $A10)</f>
        <v>44</v>
      </c>
      <c r="GB10">
        <f>SUMIFS(DataRegularSeason20242025!$AA$3:$AA$1315,DataRegularSeason20242025!$B$3:$B$1315, "&lt;=" &amp; GB$1, DataRegularSeason20242025!$D$3:$D$1315, $A10)+SUMIFS(DataRegularSeason20242025!$AB$3:$AB$1315,DataRegularSeason20242025!$B$3:$B$1315, "&lt;=" &amp; GB$1, DataRegularSeason20242025!$E$3:$E$1315, $A10)</f>
        <v>44</v>
      </c>
      <c r="GC10">
        <f>SUMIFS(DataRegularSeason20242025!$AA$3:$AA$1315,DataRegularSeason20242025!$B$3:$B$1315, "&lt;=" &amp; GC$1, DataRegularSeason20242025!$D$3:$D$1315, $A10)+SUMIFS(DataRegularSeason20242025!$AB$3:$AB$1315,DataRegularSeason20242025!$B$3:$B$1315, "&lt;=" &amp; GC$1, DataRegularSeason20242025!$E$3:$E$1315, $A10)</f>
        <v>44</v>
      </c>
      <c r="GD10">
        <f>SUMIFS(DataRegularSeason20242025!$AA$3:$AA$1315,DataRegularSeason20242025!$B$3:$B$1315, "&lt;=" &amp; GD$1, DataRegularSeason20242025!$D$3:$D$1315, $A10)+SUMIFS(DataRegularSeason20242025!$AB$3:$AB$1315,DataRegularSeason20242025!$B$3:$B$1315, "&lt;=" &amp; GD$1, DataRegularSeason20242025!$E$3:$E$1315, $A10)</f>
        <v>44</v>
      </c>
      <c r="GE10">
        <f>SUMIFS(DataRegularSeason20242025!$AA$3:$AA$1315,DataRegularSeason20242025!$B$3:$B$1315, "&lt;=" &amp; GE$1, DataRegularSeason20242025!$D$3:$D$1315, $A10)+SUMIFS(DataRegularSeason20242025!$AB$3:$AB$1315,DataRegularSeason20242025!$B$3:$B$1315, "&lt;=" &amp; GE$1, DataRegularSeason20242025!$E$3:$E$1315, $A10)</f>
        <v>44</v>
      </c>
      <c r="GF10">
        <f>SUMIFS(DataRegularSeason20242025!$AA$3:$AA$1315,DataRegularSeason20242025!$B$3:$B$1315, "&lt;=" &amp; GF$1, DataRegularSeason20242025!$D$3:$D$1315, $A10)+SUMIFS(DataRegularSeason20242025!$AB$3:$AB$1315,DataRegularSeason20242025!$B$3:$B$1315, "&lt;=" &amp; GF$1, DataRegularSeason20242025!$E$3:$E$1315, $A10)</f>
        <v>44</v>
      </c>
      <c r="GG10">
        <f>SUMIFS(DataRegularSeason20242025!$AA$3:$AA$1315,DataRegularSeason20242025!$B$3:$B$1315, "&lt;=" &amp; GG$1, DataRegularSeason20242025!$D$3:$D$1315, $A10)+SUMIFS(DataRegularSeason20242025!$AB$3:$AB$1315,DataRegularSeason20242025!$B$3:$B$1315, "&lt;=" &amp; GG$1, DataRegularSeason20242025!$E$3:$E$1315, $A10)</f>
        <v>44</v>
      </c>
      <c r="GH10">
        <f>SUMIFS(DataRegularSeason20242025!$AA$3:$AA$1315,DataRegularSeason20242025!$B$3:$B$1315, "&lt;=" &amp; GH$1, DataRegularSeason20242025!$D$3:$D$1315, $A10)+SUMIFS(DataRegularSeason20242025!$AB$3:$AB$1315,DataRegularSeason20242025!$B$3:$B$1315, "&lt;=" &amp; GH$1, DataRegularSeason20242025!$E$3:$E$1315, $A10)</f>
        <v>44</v>
      </c>
      <c r="GI10">
        <f>SUMIFS(DataRegularSeason20242025!$AA$3:$AA$1315,DataRegularSeason20242025!$B$3:$B$1315, "&lt;=" &amp; GI$1, DataRegularSeason20242025!$D$3:$D$1315, $A10)+SUMIFS(DataRegularSeason20242025!$AB$3:$AB$1315,DataRegularSeason20242025!$B$3:$B$1315, "&lt;=" &amp; GI$1, DataRegularSeason20242025!$E$3:$E$1315, $A10)</f>
        <v>44</v>
      </c>
      <c r="GJ10">
        <f>SUMIFS(DataRegularSeason20242025!$AA$3:$AA$1315,DataRegularSeason20242025!$B$3:$B$1315, "&lt;=" &amp; GJ$1, DataRegularSeason20242025!$D$3:$D$1315, $A10)+SUMIFS(DataRegularSeason20242025!$AB$3:$AB$1315,DataRegularSeason20242025!$B$3:$B$1315, "&lt;=" &amp; GJ$1, DataRegularSeason20242025!$E$3:$E$1315, $A10)</f>
        <v>44</v>
      </c>
      <c r="GK10">
        <f>SUMIFS(DataRegularSeason20242025!$AA$3:$AA$1315,DataRegularSeason20242025!$B$3:$B$1315, "&lt;=" &amp; GK$1, DataRegularSeason20242025!$D$3:$D$1315, $A10)+SUMIFS(DataRegularSeason20242025!$AB$3:$AB$1315,DataRegularSeason20242025!$B$3:$B$1315, "&lt;=" &amp; GK$1, DataRegularSeason20242025!$E$3:$E$1315, $A10)</f>
        <v>44</v>
      </c>
      <c r="GL10">
        <f>SUMIFS(DataRegularSeason20242025!$AA$3:$AA$1315,DataRegularSeason20242025!$B$3:$B$1315, "&lt;=" &amp; GL$1, DataRegularSeason20242025!$D$3:$D$1315, $A10)+SUMIFS(DataRegularSeason20242025!$AB$3:$AB$1315,DataRegularSeason20242025!$B$3:$B$1315, "&lt;=" &amp; GL$1, DataRegularSeason20242025!$E$3:$E$1315, $A10)</f>
        <v>44</v>
      </c>
      <c r="GM10">
        <f>SUMIFS(DataRegularSeason20242025!$AA$3:$AA$1315,DataRegularSeason20242025!$B$3:$B$1315, "&lt;=" &amp; GM$1, DataRegularSeason20242025!$D$3:$D$1315, $A10)+SUMIFS(DataRegularSeason20242025!$AB$3:$AB$1315,DataRegularSeason20242025!$B$3:$B$1315, "&lt;=" &amp; GM$1, DataRegularSeason20242025!$E$3:$E$1315, $A10)</f>
        <v>44</v>
      </c>
      <c r="GN10">
        <f>SUMIFS(DataRegularSeason20242025!$AA$3:$AA$1315,DataRegularSeason20242025!$B$3:$B$1315, "&lt;=" &amp; GN$1, DataRegularSeason20242025!$D$3:$D$1315, $A10)+SUMIFS(DataRegularSeason20242025!$AB$3:$AB$1315,DataRegularSeason20242025!$B$3:$B$1315, "&lt;=" &amp; GN$1, DataRegularSeason20242025!$E$3:$E$1315, $A10)</f>
        <v>44</v>
      </c>
      <c r="GO10">
        <f>SUMIFS(DataRegularSeason20242025!$AA$3:$AA$1315,DataRegularSeason20242025!$B$3:$B$1315, "&lt;=" &amp; GO$1, DataRegularSeason20242025!$D$3:$D$1315, $A10)+SUMIFS(DataRegularSeason20242025!$AB$3:$AB$1315,DataRegularSeason20242025!$B$3:$B$1315, "&lt;=" &amp; GO$1, DataRegularSeason20242025!$E$3:$E$1315, $A10)</f>
        <v>44</v>
      </c>
      <c r="GP10">
        <f>SUMIFS(DataRegularSeason20242025!$AA$3:$AA$1315,DataRegularSeason20242025!$B$3:$B$1315, "&lt;=" &amp; GP$1, DataRegularSeason20242025!$D$3:$D$1315, $A10)+SUMIFS(DataRegularSeason20242025!$AB$3:$AB$1315,DataRegularSeason20242025!$B$3:$B$1315, "&lt;=" &amp; GP$1, DataRegularSeason20242025!$E$3:$E$1315, $A10)</f>
        <v>44</v>
      </c>
      <c r="GQ10">
        <f>SUMIFS(DataRegularSeason20242025!$AA$3:$AA$1315,DataRegularSeason20242025!$B$3:$B$1315, "&lt;=" &amp; GQ$1, DataRegularSeason20242025!$D$3:$D$1315, $A10)+SUMIFS(DataRegularSeason20242025!$AB$3:$AB$1315,DataRegularSeason20242025!$B$3:$B$1315, "&lt;=" &amp; GQ$1, DataRegularSeason20242025!$E$3:$E$1315, $A10)</f>
        <v>44</v>
      </c>
      <c r="GR10">
        <f>SUMIFS(DataRegularSeason20242025!$AA$3:$AA$1315,DataRegularSeason20242025!$B$3:$B$1315, "&lt;=" &amp; GR$1, DataRegularSeason20242025!$D$3:$D$1315, $A10)+SUMIFS(DataRegularSeason20242025!$AB$3:$AB$1315,DataRegularSeason20242025!$B$3:$B$1315, "&lt;=" &amp; GR$1, DataRegularSeason20242025!$E$3:$E$1315, $A10)</f>
        <v>44</v>
      </c>
      <c r="GS10">
        <f>SUMIFS(DataRegularSeason20242025!$AA$3:$AA$1315,DataRegularSeason20242025!$B$3:$B$1315, "&lt;=" &amp; GS$1, DataRegularSeason20242025!$D$3:$D$1315, $A10)+SUMIFS(DataRegularSeason20242025!$AB$3:$AB$1315,DataRegularSeason20242025!$B$3:$B$1315, "&lt;=" &amp; GS$1, DataRegularSeason20242025!$E$3:$E$1315, $A10)</f>
        <v>44</v>
      </c>
      <c r="GT10">
        <f>SUMIFS(DataRegularSeason20242025!$AA$3:$AA$1315,DataRegularSeason20242025!$B$3:$B$1315, "&lt;=" &amp; GT$1, DataRegularSeason20242025!$D$3:$D$1315, $A10)+SUMIFS(DataRegularSeason20242025!$AB$3:$AB$1315,DataRegularSeason20242025!$B$3:$B$1315, "&lt;=" &amp; GT$1, DataRegularSeason20242025!$E$3:$E$1315, $A10)</f>
        <v>44</v>
      </c>
      <c r="GU10">
        <f>SUMIFS(DataRegularSeason20242025!$AA$3:$AA$1315,DataRegularSeason20242025!$B$3:$B$1315, "&lt;=" &amp; GU$1, DataRegularSeason20242025!$D$3:$D$1315, $A10)+SUMIFS(DataRegularSeason20242025!$AB$3:$AB$1315,DataRegularSeason20242025!$B$3:$B$1315, "&lt;=" &amp; GU$1, DataRegularSeason20242025!$E$3:$E$1315, $A10)</f>
        <v>44</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45</v>
      </c>
      <c r="CF11">
        <f>SUMIFS(DataRegularSeason20242025!$AA$3:$AA$1315,DataRegularSeason20242025!$B$3:$B$1315, "&lt;=" &amp; CF$1, DataRegularSeason20242025!$D$3:$D$1315, $A11)+SUMIFS(DataRegularSeason20242025!$AB$3:$AB$1315,DataRegularSeason20242025!$B$3:$B$1315, "&lt;=" &amp; CF$1, DataRegularSeason20242025!$E$3:$E$1315, $A11)</f>
        <v>45</v>
      </c>
      <c r="CG11">
        <f>SUMIFS(DataRegularSeason20242025!$AA$3:$AA$1315,DataRegularSeason20242025!$B$3:$B$1315, "&lt;=" &amp; CG$1, DataRegularSeason20242025!$D$3:$D$1315, $A11)+SUMIFS(DataRegularSeason20242025!$AB$3:$AB$1315,DataRegularSeason20242025!$B$3:$B$1315, "&lt;=" &amp; CG$1, DataRegularSeason20242025!$E$3:$E$1315, $A11)</f>
        <v>45</v>
      </c>
      <c r="CH11">
        <f>SUMIFS(DataRegularSeason20242025!$AA$3:$AA$1315,DataRegularSeason20242025!$B$3:$B$1315, "&lt;=" &amp; CH$1, DataRegularSeason20242025!$D$3:$D$1315, $A11)+SUMIFS(DataRegularSeason20242025!$AB$3:$AB$1315,DataRegularSeason20242025!$B$3:$B$1315, "&lt;=" &amp; CH$1, DataRegularSeason20242025!$E$3:$E$1315, $A11)</f>
        <v>45</v>
      </c>
      <c r="CI11">
        <f>SUMIFS(DataRegularSeason20242025!$AA$3:$AA$1315,DataRegularSeason20242025!$B$3:$B$1315, "&lt;=" &amp; CI$1, DataRegularSeason20242025!$D$3:$D$1315, $A11)+SUMIFS(DataRegularSeason20242025!$AB$3:$AB$1315,DataRegularSeason20242025!$B$3:$B$1315, "&lt;=" &amp; CI$1, DataRegularSeason20242025!$E$3:$E$1315, $A11)</f>
        <v>45</v>
      </c>
      <c r="CJ11">
        <f>SUMIFS(DataRegularSeason20242025!$AA$3:$AA$1315,DataRegularSeason20242025!$B$3:$B$1315, "&lt;=" &amp; CJ$1, DataRegularSeason20242025!$D$3:$D$1315, $A11)+SUMIFS(DataRegularSeason20242025!$AB$3:$AB$1315,DataRegularSeason20242025!$B$3:$B$1315, "&lt;=" &amp; CJ$1, DataRegularSeason20242025!$E$3:$E$1315, $A11)</f>
        <v>45</v>
      </c>
      <c r="CK11">
        <f>SUMIFS(DataRegularSeason20242025!$AA$3:$AA$1315,DataRegularSeason20242025!$B$3:$B$1315, "&lt;=" &amp; CK$1, DataRegularSeason20242025!$D$3:$D$1315, $A11)+SUMIFS(DataRegularSeason20242025!$AB$3:$AB$1315,DataRegularSeason20242025!$B$3:$B$1315, "&lt;=" &amp; CK$1, DataRegularSeason20242025!$E$3:$E$1315, $A11)</f>
        <v>45</v>
      </c>
      <c r="CL11">
        <f>SUMIFS(DataRegularSeason20242025!$AA$3:$AA$1315,DataRegularSeason20242025!$B$3:$B$1315, "&lt;=" &amp; CL$1, DataRegularSeason20242025!$D$3:$D$1315, $A11)+SUMIFS(DataRegularSeason20242025!$AB$3:$AB$1315,DataRegularSeason20242025!$B$3:$B$1315, "&lt;=" &amp; CL$1, DataRegularSeason20242025!$E$3:$E$1315, $A11)</f>
        <v>45</v>
      </c>
      <c r="CM11">
        <f>SUMIFS(DataRegularSeason20242025!$AA$3:$AA$1315,DataRegularSeason20242025!$B$3:$B$1315, "&lt;=" &amp; CM$1, DataRegularSeason20242025!$D$3:$D$1315, $A11)+SUMIFS(DataRegularSeason20242025!$AB$3:$AB$1315,DataRegularSeason20242025!$B$3:$B$1315, "&lt;=" &amp; CM$1, DataRegularSeason20242025!$E$3:$E$1315, $A11)</f>
        <v>45</v>
      </c>
      <c r="CN11">
        <f>SUMIFS(DataRegularSeason20242025!$AA$3:$AA$1315,DataRegularSeason20242025!$B$3:$B$1315, "&lt;=" &amp; CN$1, DataRegularSeason20242025!$D$3:$D$1315, $A11)+SUMIFS(DataRegularSeason20242025!$AB$3:$AB$1315,DataRegularSeason20242025!$B$3:$B$1315, "&lt;=" &amp; CN$1, DataRegularSeason20242025!$E$3:$E$1315, $A11)</f>
        <v>45</v>
      </c>
      <c r="CO11">
        <f>SUMIFS(DataRegularSeason20242025!$AA$3:$AA$1315,DataRegularSeason20242025!$B$3:$B$1315, "&lt;=" &amp; CO$1, DataRegularSeason20242025!$D$3:$D$1315, $A11)+SUMIFS(DataRegularSeason20242025!$AB$3:$AB$1315,DataRegularSeason20242025!$B$3:$B$1315, "&lt;=" &amp; CO$1, DataRegularSeason20242025!$E$3:$E$1315, $A11)</f>
        <v>45</v>
      </c>
      <c r="CP11">
        <f>SUMIFS(DataRegularSeason20242025!$AA$3:$AA$1315,DataRegularSeason20242025!$B$3:$B$1315, "&lt;=" &amp; CP$1, DataRegularSeason20242025!$D$3:$D$1315, $A11)+SUMIFS(DataRegularSeason20242025!$AB$3:$AB$1315,DataRegularSeason20242025!$B$3:$B$1315, "&lt;=" &amp; CP$1, DataRegularSeason20242025!$E$3:$E$1315, $A11)</f>
        <v>45</v>
      </c>
      <c r="CQ11">
        <f>SUMIFS(DataRegularSeason20242025!$AA$3:$AA$1315,DataRegularSeason20242025!$B$3:$B$1315, "&lt;=" &amp; CQ$1, DataRegularSeason20242025!$D$3:$D$1315, $A11)+SUMIFS(DataRegularSeason20242025!$AB$3:$AB$1315,DataRegularSeason20242025!$B$3:$B$1315, "&lt;=" &amp; CQ$1, DataRegularSeason20242025!$E$3:$E$1315, $A11)</f>
        <v>45</v>
      </c>
      <c r="CR11">
        <f>SUMIFS(DataRegularSeason20242025!$AA$3:$AA$1315,DataRegularSeason20242025!$B$3:$B$1315, "&lt;=" &amp; CR$1, DataRegularSeason20242025!$D$3:$D$1315, $A11)+SUMIFS(DataRegularSeason20242025!$AB$3:$AB$1315,DataRegularSeason20242025!$B$3:$B$1315, "&lt;=" &amp; CR$1, DataRegularSeason20242025!$E$3:$E$1315, $A11)</f>
        <v>45</v>
      </c>
      <c r="CS11">
        <f>SUMIFS(DataRegularSeason20242025!$AA$3:$AA$1315,DataRegularSeason20242025!$B$3:$B$1315, "&lt;=" &amp; CS$1, DataRegularSeason20242025!$D$3:$D$1315, $A11)+SUMIFS(DataRegularSeason20242025!$AB$3:$AB$1315,DataRegularSeason20242025!$B$3:$B$1315, "&lt;=" &amp; CS$1, DataRegularSeason20242025!$E$3:$E$1315, $A11)</f>
        <v>45</v>
      </c>
      <c r="CT11">
        <f>SUMIFS(DataRegularSeason20242025!$AA$3:$AA$1315,DataRegularSeason20242025!$B$3:$B$1315, "&lt;=" &amp; CT$1, DataRegularSeason20242025!$D$3:$D$1315, $A11)+SUMIFS(DataRegularSeason20242025!$AB$3:$AB$1315,DataRegularSeason20242025!$B$3:$B$1315, "&lt;=" &amp; CT$1, DataRegularSeason20242025!$E$3:$E$1315, $A11)</f>
        <v>45</v>
      </c>
      <c r="CU11">
        <f>SUMIFS(DataRegularSeason20242025!$AA$3:$AA$1315,DataRegularSeason20242025!$B$3:$B$1315, "&lt;=" &amp; CU$1, DataRegularSeason20242025!$D$3:$D$1315, $A11)+SUMIFS(DataRegularSeason20242025!$AB$3:$AB$1315,DataRegularSeason20242025!$B$3:$B$1315, "&lt;=" &amp; CU$1, DataRegularSeason20242025!$E$3:$E$1315, $A11)</f>
        <v>45</v>
      </c>
      <c r="CV11">
        <f>SUMIFS(DataRegularSeason20242025!$AA$3:$AA$1315,DataRegularSeason20242025!$B$3:$B$1315, "&lt;=" &amp; CV$1, DataRegularSeason20242025!$D$3:$D$1315, $A11)+SUMIFS(DataRegularSeason20242025!$AB$3:$AB$1315,DataRegularSeason20242025!$B$3:$B$1315, "&lt;=" &amp; CV$1, DataRegularSeason20242025!$E$3:$E$1315, $A11)</f>
        <v>45</v>
      </c>
      <c r="CW11">
        <f>SUMIFS(DataRegularSeason20242025!$AA$3:$AA$1315,DataRegularSeason20242025!$B$3:$B$1315, "&lt;=" &amp; CW$1, DataRegularSeason20242025!$D$3:$D$1315, $A11)+SUMIFS(DataRegularSeason20242025!$AB$3:$AB$1315,DataRegularSeason20242025!$B$3:$B$1315, "&lt;=" &amp; CW$1, DataRegularSeason20242025!$E$3:$E$1315, $A11)</f>
        <v>45</v>
      </c>
      <c r="CX11">
        <f>SUMIFS(DataRegularSeason20242025!$AA$3:$AA$1315,DataRegularSeason20242025!$B$3:$B$1315, "&lt;=" &amp; CX$1, DataRegularSeason20242025!$D$3:$D$1315, $A11)+SUMIFS(DataRegularSeason20242025!$AB$3:$AB$1315,DataRegularSeason20242025!$B$3:$B$1315, "&lt;=" &amp; CX$1, DataRegularSeason20242025!$E$3:$E$1315, $A11)</f>
        <v>45</v>
      </c>
      <c r="CY11">
        <f>SUMIFS(DataRegularSeason20242025!$AA$3:$AA$1315,DataRegularSeason20242025!$B$3:$B$1315, "&lt;=" &amp; CY$1, DataRegularSeason20242025!$D$3:$D$1315, $A11)+SUMIFS(DataRegularSeason20242025!$AB$3:$AB$1315,DataRegularSeason20242025!$B$3:$B$1315, "&lt;=" &amp; CY$1, DataRegularSeason20242025!$E$3:$E$1315, $A11)</f>
        <v>45</v>
      </c>
      <c r="CZ11">
        <f>SUMIFS(DataRegularSeason20242025!$AA$3:$AA$1315,DataRegularSeason20242025!$B$3:$B$1315, "&lt;=" &amp; CZ$1, DataRegularSeason20242025!$D$3:$D$1315, $A11)+SUMIFS(DataRegularSeason20242025!$AB$3:$AB$1315,DataRegularSeason20242025!$B$3:$B$1315, "&lt;=" &amp; CZ$1, DataRegularSeason20242025!$E$3:$E$1315, $A11)</f>
        <v>45</v>
      </c>
      <c r="DA11">
        <f>SUMIFS(DataRegularSeason20242025!$AA$3:$AA$1315,DataRegularSeason20242025!$B$3:$B$1315, "&lt;=" &amp; DA$1, DataRegularSeason20242025!$D$3:$D$1315, $A11)+SUMIFS(DataRegularSeason20242025!$AB$3:$AB$1315,DataRegularSeason20242025!$B$3:$B$1315, "&lt;=" &amp; DA$1, DataRegularSeason20242025!$E$3:$E$1315, $A11)</f>
        <v>45</v>
      </c>
      <c r="DB11">
        <f>SUMIFS(DataRegularSeason20242025!$AA$3:$AA$1315,DataRegularSeason20242025!$B$3:$B$1315, "&lt;=" &amp; DB$1, DataRegularSeason20242025!$D$3:$D$1315, $A11)+SUMIFS(DataRegularSeason20242025!$AB$3:$AB$1315,DataRegularSeason20242025!$B$3:$B$1315, "&lt;=" &amp; DB$1, DataRegularSeason20242025!$E$3:$E$1315, $A11)</f>
        <v>45</v>
      </c>
      <c r="DC11">
        <f>SUMIFS(DataRegularSeason20242025!$AA$3:$AA$1315,DataRegularSeason20242025!$B$3:$B$1315, "&lt;=" &amp; DC$1, DataRegularSeason20242025!$D$3:$D$1315, $A11)+SUMIFS(DataRegularSeason20242025!$AB$3:$AB$1315,DataRegularSeason20242025!$B$3:$B$1315, "&lt;=" &amp; DC$1, DataRegularSeason20242025!$E$3:$E$1315, $A11)</f>
        <v>45</v>
      </c>
      <c r="DD11">
        <f>SUMIFS(DataRegularSeason20242025!$AA$3:$AA$1315,DataRegularSeason20242025!$B$3:$B$1315, "&lt;=" &amp; DD$1, DataRegularSeason20242025!$D$3:$D$1315, $A11)+SUMIFS(DataRegularSeason20242025!$AB$3:$AB$1315,DataRegularSeason20242025!$B$3:$B$1315, "&lt;=" &amp; DD$1, DataRegularSeason20242025!$E$3:$E$1315, $A11)</f>
        <v>45</v>
      </c>
      <c r="DE11">
        <f>SUMIFS(DataRegularSeason20242025!$AA$3:$AA$1315,DataRegularSeason20242025!$B$3:$B$1315, "&lt;=" &amp; DE$1, DataRegularSeason20242025!$D$3:$D$1315, $A11)+SUMIFS(DataRegularSeason20242025!$AB$3:$AB$1315,DataRegularSeason20242025!$B$3:$B$1315, "&lt;=" &amp; DE$1, DataRegularSeason20242025!$E$3:$E$1315, $A11)</f>
        <v>45</v>
      </c>
      <c r="DF11">
        <f>SUMIFS(DataRegularSeason20242025!$AA$3:$AA$1315,DataRegularSeason20242025!$B$3:$B$1315, "&lt;=" &amp; DF$1, DataRegularSeason20242025!$D$3:$D$1315, $A11)+SUMIFS(DataRegularSeason20242025!$AB$3:$AB$1315,DataRegularSeason20242025!$B$3:$B$1315, "&lt;=" &amp; DF$1, DataRegularSeason20242025!$E$3:$E$1315, $A11)</f>
        <v>45</v>
      </c>
      <c r="DG11">
        <f>SUMIFS(DataRegularSeason20242025!$AA$3:$AA$1315,DataRegularSeason20242025!$B$3:$B$1315, "&lt;=" &amp; DG$1, DataRegularSeason20242025!$D$3:$D$1315, $A11)+SUMIFS(DataRegularSeason20242025!$AB$3:$AB$1315,DataRegularSeason20242025!$B$3:$B$1315, "&lt;=" &amp; DG$1, DataRegularSeason20242025!$E$3:$E$1315, $A11)</f>
        <v>45</v>
      </c>
      <c r="DH11">
        <f>SUMIFS(DataRegularSeason20242025!$AA$3:$AA$1315,DataRegularSeason20242025!$B$3:$B$1315, "&lt;=" &amp; DH$1, DataRegularSeason20242025!$D$3:$D$1315, $A11)+SUMIFS(DataRegularSeason20242025!$AB$3:$AB$1315,DataRegularSeason20242025!$B$3:$B$1315, "&lt;=" &amp; DH$1, DataRegularSeason20242025!$E$3:$E$1315, $A11)</f>
        <v>45</v>
      </c>
      <c r="DI11">
        <f>SUMIFS(DataRegularSeason20242025!$AA$3:$AA$1315,DataRegularSeason20242025!$B$3:$B$1315, "&lt;=" &amp; DI$1, DataRegularSeason20242025!$D$3:$D$1315, $A11)+SUMIFS(DataRegularSeason20242025!$AB$3:$AB$1315,DataRegularSeason20242025!$B$3:$B$1315, "&lt;=" &amp; DI$1, DataRegularSeason20242025!$E$3:$E$1315, $A11)</f>
        <v>45</v>
      </c>
      <c r="DJ11">
        <f>SUMIFS(DataRegularSeason20242025!$AA$3:$AA$1315,DataRegularSeason20242025!$B$3:$B$1315, "&lt;=" &amp; DJ$1, DataRegularSeason20242025!$D$3:$D$1315, $A11)+SUMIFS(DataRegularSeason20242025!$AB$3:$AB$1315,DataRegularSeason20242025!$B$3:$B$1315, "&lt;=" &amp; DJ$1, DataRegularSeason20242025!$E$3:$E$1315, $A11)</f>
        <v>45</v>
      </c>
      <c r="DK11">
        <f>SUMIFS(DataRegularSeason20242025!$AA$3:$AA$1315,DataRegularSeason20242025!$B$3:$B$1315, "&lt;=" &amp; DK$1, DataRegularSeason20242025!$D$3:$D$1315, $A11)+SUMIFS(DataRegularSeason20242025!$AB$3:$AB$1315,DataRegularSeason20242025!$B$3:$B$1315, "&lt;=" &amp; DK$1, DataRegularSeason20242025!$E$3:$E$1315, $A11)</f>
        <v>45</v>
      </c>
      <c r="DL11">
        <f>SUMIFS(DataRegularSeason20242025!$AA$3:$AA$1315,DataRegularSeason20242025!$B$3:$B$1315, "&lt;=" &amp; DL$1, DataRegularSeason20242025!$D$3:$D$1315, $A11)+SUMIFS(DataRegularSeason20242025!$AB$3:$AB$1315,DataRegularSeason20242025!$B$3:$B$1315, "&lt;=" &amp; DL$1, DataRegularSeason20242025!$E$3:$E$1315, $A11)</f>
        <v>45</v>
      </c>
      <c r="DM11">
        <f>SUMIFS(DataRegularSeason20242025!$AA$3:$AA$1315,DataRegularSeason20242025!$B$3:$B$1315, "&lt;=" &amp; DM$1, DataRegularSeason20242025!$D$3:$D$1315, $A11)+SUMIFS(DataRegularSeason20242025!$AB$3:$AB$1315,DataRegularSeason20242025!$B$3:$B$1315, "&lt;=" &amp; DM$1, DataRegularSeason20242025!$E$3:$E$1315, $A11)</f>
        <v>45</v>
      </c>
      <c r="DN11">
        <f>SUMIFS(DataRegularSeason20242025!$AA$3:$AA$1315,DataRegularSeason20242025!$B$3:$B$1315, "&lt;=" &amp; DN$1, DataRegularSeason20242025!$D$3:$D$1315, $A11)+SUMIFS(DataRegularSeason20242025!$AB$3:$AB$1315,DataRegularSeason20242025!$B$3:$B$1315, "&lt;=" &amp; DN$1, DataRegularSeason20242025!$E$3:$E$1315, $A11)</f>
        <v>45</v>
      </c>
      <c r="DO11">
        <f>SUMIFS(DataRegularSeason20242025!$AA$3:$AA$1315,DataRegularSeason20242025!$B$3:$B$1315, "&lt;=" &amp; DO$1, DataRegularSeason20242025!$D$3:$D$1315, $A11)+SUMIFS(DataRegularSeason20242025!$AB$3:$AB$1315,DataRegularSeason20242025!$B$3:$B$1315, "&lt;=" &amp; DO$1, DataRegularSeason20242025!$E$3:$E$1315, $A11)</f>
        <v>45</v>
      </c>
      <c r="DP11">
        <f>SUMIFS(DataRegularSeason20242025!$AA$3:$AA$1315,DataRegularSeason20242025!$B$3:$B$1315, "&lt;=" &amp; DP$1, DataRegularSeason20242025!$D$3:$D$1315, $A11)+SUMIFS(DataRegularSeason20242025!$AB$3:$AB$1315,DataRegularSeason20242025!$B$3:$B$1315, "&lt;=" &amp; DP$1, DataRegularSeason20242025!$E$3:$E$1315, $A11)</f>
        <v>45</v>
      </c>
      <c r="DQ11">
        <f>SUMIFS(DataRegularSeason20242025!$AA$3:$AA$1315,DataRegularSeason20242025!$B$3:$B$1315, "&lt;=" &amp; DQ$1, DataRegularSeason20242025!$D$3:$D$1315, $A11)+SUMIFS(DataRegularSeason20242025!$AB$3:$AB$1315,DataRegularSeason20242025!$B$3:$B$1315, "&lt;=" &amp; DQ$1, DataRegularSeason20242025!$E$3:$E$1315, $A11)</f>
        <v>45</v>
      </c>
      <c r="DR11">
        <f>SUMIFS(DataRegularSeason20242025!$AA$3:$AA$1315,DataRegularSeason20242025!$B$3:$B$1315, "&lt;=" &amp; DR$1, DataRegularSeason20242025!$D$3:$D$1315, $A11)+SUMIFS(DataRegularSeason20242025!$AB$3:$AB$1315,DataRegularSeason20242025!$B$3:$B$1315, "&lt;=" &amp; DR$1, DataRegularSeason20242025!$E$3:$E$1315, $A11)</f>
        <v>45</v>
      </c>
      <c r="DS11">
        <f>SUMIFS(DataRegularSeason20242025!$AA$3:$AA$1315,DataRegularSeason20242025!$B$3:$B$1315, "&lt;=" &amp; DS$1, DataRegularSeason20242025!$D$3:$D$1315, $A11)+SUMIFS(DataRegularSeason20242025!$AB$3:$AB$1315,DataRegularSeason20242025!$B$3:$B$1315, "&lt;=" &amp; DS$1, DataRegularSeason20242025!$E$3:$E$1315, $A11)</f>
        <v>45</v>
      </c>
      <c r="DT11">
        <f>SUMIFS(DataRegularSeason20242025!$AA$3:$AA$1315,DataRegularSeason20242025!$B$3:$B$1315, "&lt;=" &amp; DT$1, DataRegularSeason20242025!$D$3:$D$1315, $A11)+SUMIFS(DataRegularSeason20242025!$AB$3:$AB$1315,DataRegularSeason20242025!$B$3:$B$1315, "&lt;=" &amp; DT$1, DataRegularSeason20242025!$E$3:$E$1315, $A11)</f>
        <v>45</v>
      </c>
      <c r="DU11">
        <f>SUMIFS(DataRegularSeason20242025!$AA$3:$AA$1315,DataRegularSeason20242025!$B$3:$B$1315, "&lt;=" &amp; DU$1, DataRegularSeason20242025!$D$3:$D$1315, $A11)+SUMIFS(DataRegularSeason20242025!$AB$3:$AB$1315,DataRegularSeason20242025!$B$3:$B$1315, "&lt;=" &amp; DU$1, DataRegularSeason20242025!$E$3:$E$1315, $A11)</f>
        <v>45</v>
      </c>
      <c r="DV11">
        <f>SUMIFS(DataRegularSeason20242025!$AA$3:$AA$1315,DataRegularSeason20242025!$B$3:$B$1315, "&lt;=" &amp; DV$1, DataRegularSeason20242025!$D$3:$D$1315, $A11)+SUMIFS(DataRegularSeason20242025!$AB$3:$AB$1315,DataRegularSeason20242025!$B$3:$B$1315, "&lt;=" &amp; DV$1, DataRegularSeason20242025!$E$3:$E$1315, $A11)</f>
        <v>45</v>
      </c>
      <c r="DW11">
        <f>SUMIFS(DataRegularSeason20242025!$AA$3:$AA$1315,DataRegularSeason20242025!$B$3:$B$1315, "&lt;=" &amp; DW$1, DataRegularSeason20242025!$D$3:$D$1315, $A11)+SUMIFS(DataRegularSeason20242025!$AB$3:$AB$1315,DataRegularSeason20242025!$B$3:$B$1315, "&lt;=" &amp; DW$1, DataRegularSeason20242025!$E$3:$E$1315, $A11)</f>
        <v>45</v>
      </c>
      <c r="DX11">
        <f>SUMIFS(DataRegularSeason20242025!$AA$3:$AA$1315,DataRegularSeason20242025!$B$3:$B$1315, "&lt;=" &amp; DX$1, DataRegularSeason20242025!$D$3:$D$1315, $A11)+SUMIFS(DataRegularSeason20242025!$AB$3:$AB$1315,DataRegularSeason20242025!$B$3:$B$1315, "&lt;=" &amp; DX$1, DataRegularSeason20242025!$E$3:$E$1315, $A11)</f>
        <v>45</v>
      </c>
      <c r="DY11">
        <f>SUMIFS(DataRegularSeason20242025!$AA$3:$AA$1315,DataRegularSeason20242025!$B$3:$B$1315, "&lt;=" &amp; DY$1, DataRegularSeason20242025!$D$3:$D$1315, $A11)+SUMIFS(DataRegularSeason20242025!$AB$3:$AB$1315,DataRegularSeason20242025!$B$3:$B$1315, "&lt;=" &amp; DY$1, DataRegularSeason20242025!$E$3:$E$1315, $A11)</f>
        <v>45</v>
      </c>
      <c r="DZ11">
        <f>SUMIFS(DataRegularSeason20242025!$AA$3:$AA$1315,DataRegularSeason20242025!$B$3:$B$1315, "&lt;=" &amp; DZ$1, DataRegularSeason20242025!$D$3:$D$1315, $A11)+SUMIFS(DataRegularSeason20242025!$AB$3:$AB$1315,DataRegularSeason20242025!$B$3:$B$1315, "&lt;=" &amp; DZ$1, DataRegularSeason20242025!$E$3:$E$1315, $A11)</f>
        <v>45</v>
      </c>
      <c r="EA11">
        <f>SUMIFS(DataRegularSeason20242025!$AA$3:$AA$1315,DataRegularSeason20242025!$B$3:$B$1315, "&lt;=" &amp; EA$1, DataRegularSeason20242025!$D$3:$D$1315, $A11)+SUMIFS(DataRegularSeason20242025!$AB$3:$AB$1315,DataRegularSeason20242025!$B$3:$B$1315, "&lt;=" &amp; EA$1, DataRegularSeason20242025!$E$3:$E$1315, $A11)</f>
        <v>45</v>
      </c>
      <c r="EB11">
        <f>SUMIFS(DataRegularSeason20242025!$AA$3:$AA$1315,DataRegularSeason20242025!$B$3:$B$1315, "&lt;=" &amp; EB$1, DataRegularSeason20242025!$D$3:$D$1315, $A11)+SUMIFS(DataRegularSeason20242025!$AB$3:$AB$1315,DataRegularSeason20242025!$B$3:$B$1315, "&lt;=" &amp; EB$1, DataRegularSeason20242025!$E$3:$E$1315, $A11)</f>
        <v>45</v>
      </c>
      <c r="EC11">
        <f>SUMIFS(DataRegularSeason20242025!$AA$3:$AA$1315,DataRegularSeason20242025!$B$3:$B$1315, "&lt;=" &amp; EC$1, DataRegularSeason20242025!$D$3:$D$1315, $A11)+SUMIFS(DataRegularSeason20242025!$AB$3:$AB$1315,DataRegularSeason20242025!$B$3:$B$1315, "&lt;=" &amp; EC$1, DataRegularSeason20242025!$E$3:$E$1315, $A11)</f>
        <v>45</v>
      </c>
      <c r="ED11">
        <f>SUMIFS(DataRegularSeason20242025!$AA$3:$AA$1315,DataRegularSeason20242025!$B$3:$B$1315, "&lt;=" &amp; ED$1, DataRegularSeason20242025!$D$3:$D$1315, $A11)+SUMIFS(DataRegularSeason20242025!$AB$3:$AB$1315,DataRegularSeason20242025!$B$3:$B$1315, "&lt;=" &amp; ED$1, DataRegularSeason20242025!$E$3:$E$1315, $A11)</f>
        <v>45</v>
      </c>
      <c r="EE11">
        <f>SUMIFS(DataRegularSeason20242025!$AA$3:$AA$1315,DataRegularSeason20242025!$B$3:$B$1315, "&lt;=" &amp; EE$1, DataRegularSeason20242025!$D$3:$D$1315, $A11)+SUMIFS(DataRegularSeason20242025!$AB$3:$AB$1315,DataRegularSeason20242025!$B$3:$B$1315, "&lt;=" &amp; EE$1, DataRegularSeason20242025!$E$3:$E$1315, $A11)</f>
        <v>45</v>
      </c>
      <c r="EF11">
        <f>SUMIFS(DataRegularSeason20242025!$AA$3:$AA$1315,DataRegularSeason20242025!$B$3:$B$1315, "&lt;=" &amp; EF$1, DataRegularSeason20242025!$D$3:$D$1315, $A11)+SUMIFS(DataRegularSeason20242025!$AB$3:$AB$1315,DataRegularSeason20242025!$B$3:$B$1315, "&lt;=" &amp; EF$1, DataRegularSeason20242025!$E$3:$E$1315, $A11)</f>
        <v>45</v>
      </c>
      <c r="EG11">
        <f>SUMIFS(DataRegularSeason20242025!$AA$3:$AA$1315,DataRegularSeason20242025!$B$3:$B$1315, "&lt;=" &amp; EG$1, DataRegularSeason20242025!$D$3:$D$1315, $A11)+SUMIFS(DataRegularSeason20242025!$AB$3:$AB$1315,DataRegularSeason20242025!$B$3:$B$1315, "&lt;=" &amp; EG$1, DataRegularSeason20242025!$E$3:$E$1315, $A11)</f>
        <v>45</v>
      </c>
      <c r="EH11">
        <f>SUMIFS(DataRegularSeason20242025!$AA$3:$AA$1315,DataRegularSeason20242025!$B$3:$B$1315, "&lt;=" &amp; EH$1, DataRegularSeason20242025!$D$3:$D$1315, $A11)+SUMIFS(DataRegularSeason20242025!$AB$3:$AB$1315,DataRegularSeason20242025!$B$3:$B$1315, "&lt;=" &amp; EH$1, DataRegularSeason20242025!$E$3:$E$1315, $A11)</f>
        <v>45</v>
      </c>
      <c r="EI11">
        <f>SUMIFS(DataRegularSeason20242025!$AA$3:$AA$1315,DataRegularSeason20242025!$B$3:$B$1315, "&lt;=" &amp; EI$1, DataRegularSeason20242025!$D$3:$D$1315, $A11)+SUMIFS(DataRegularSeason20242025!$AB$3:$AB$1315,DataRegularSeason20242025!$B$3:$B$1315, "&lt;=" &amp; EI$1, DataRegularSeason20242025!$E$3:$E$1315, $A11)</f>
        <v>45</v>
      </c>
      <c r="EJ11">
        <f>SUMIFS(DataRegularSeason20242025!$AA$3:$AA$1315,DataRegularSeason20242025!$B$3:$B$1315, "&lt;=" &amp; EJ$1, DataRegularSeason20242025!$D$3:$D$1315, $A11)+SUMIFS(DataRegularSeason20242025!$AB$3:$AB$1315,DataRegularSeason20242025!$B$3:$B$1315, "&lt;=" &amp; EJ$1, DataRegularSeason20242025!$E$3:$E$1315, $A11)</f>
        <v>45</v>
      </c>
      <c r="EK11">
        <f>SUMIFS(DataRegularSeason20242025!$AA$3:$AA$1315,DataRegularSeason20242025!$B$3:$B$1315, "&lt;=" &amp; EK$1, DataRegularSeason20242025!$D$3:$D$1315, $A11)+SUMIFS(DataRegularSeason20242025!$AB$3:$AB$1315,DataRegularSeason20242025!$B$3:$B$1315, "&lt;=" &amp; EK$1, DataRegularSeason20242025!$E$3:$E$1315, $A11)</f>
        <v>45</v>
      </c>
      <c r="EL11">
        <f>SUMIFS(DataRegularSeason20242025!$AA$3:$AA$1315,DataRegularSeason20242025!$B$3:$B$1315, "&lt;=" &amp; EL$1, DataRegularSeason20242025!$D$3:$D$1315, $A11)+SUMIFS(DataRegularSeason20242025!$AB$3:$AB$1315,DataRegularSeason20242025!$B$3:$B$1315, "&lt;=" &amp; EL$1, DataRegularSeason20242025!$E$3:$E$1315, $A11)</f>
        <v>45</v>
      </c>
      <c r="EM11">
        <f>SUMIFS(DataRegularSeason20242025!$AA$3:$AA$1315,DataRegularSeason20242025!$B$3:$B$1315, "&lt;=" &amp; EM$1, DataRegularSeason20242025!$D$3:$D$1315, $A11)+SUMIFS(DataRegularSeason20242025!$AB$3:$AB$1315,DataRegularSeason20242025!$B$3:$B$1315, "&lt;=" &amp; EM$1, DataRegularSeason20242025!$E$3:$E$1315, $A11)</f>
        <v>45</v>
      </c>
      <c r="EN11">
        <f>SUMIFS(DataRegularSeason20242025!$AA$3:$AA$1315,DataRegularSeason20242025!$B$3:$B$1315, "&lt;=" &amp; EN$1, DataRegularSeason20242025!$D$3:$D$1315, $A11)+SUMIFS(DataRegularSeason20242025!$AB$3:$AB$1315,DataRegularSeason20242025!$B$3:$B$1315, "&lt;=" &amp; EN$1, DataRegularSeason20242025!$E$3:$E$1315, $A11)</f>
        <v>45</v>
      </c>
      <c r="EO11">
        <f>SUMIFS(DataRegularSeason20242025!$AA$3:$AA$1315,DataRegularSeason20242025!$B$3:$B$1315, "&lt;=" &amp; EO$1, DataRegularSeason20242025!$D$3:$D$1315, $A11)+SUMIFS(DataRegularSeason20242025!$AB$3:$AB$1315,DataRegularSeason20242025!$B$3:$B$1315, "&lt;=" &amp; EO$1, DataRegularSeason20242025!$E$3:$E$1315, $A11)</f>
        <v>45</v>
      </c>
      <c r="EP11">
        <f>SUMIFS(DataRegularSeason20242025!$AA$3:$AA$1315,DataRegularSeason20242025!$B$3:$B$1315, "&lt;=" &amp; EP$1, DataRegularSeason20242025!$D$3:$D$1315, $A11)+SUMIFS(DataRegularSeason20242025!$AB$3:$AB$1315,DataRegularSeason20242025!$B$3:$B$1315, "&lt;=" &amp; EP$1, DataRegularSeason20242025!$E$3:$E$1315, $A11)</f>
        <v>45</v>
      </c>
      <c r="EQ11">
        <f>SUMIFS(DataRegularSeason20242025!$AA$3:$AA$1315,DataRegularSeason20242025!$B$3:$B$1315, "&lt;=" &amp; EQ$1, DataRegularSeason20242025!$D$3:$D$1315, $A11)+SUMIFS(DataRegularSeason20242025!$AB$3:$AB$1315,DataRegularSeason20242025!$B$3:$B$1315, "&lt;=" &amp; EQ$1, DataRegularSeason20242025!$E$3:$E$1315, $A11)</f>
        <v>45</v>
      </c>
      <c r="ER11">
        <f>SUMIFS(DataRegularSeason20242025!$AA$3:$AA$1315,DataRegularSeason20242025!$B$3:$B$1315, "&lt;=" &amp; ER$1, DataRegularSeason20242025!$D$3:$D$1315, $A11)+SUMIFS(DataRegularSeason20242025!$AB$3:$AB$1315,DataRegularSeason20242025!$B$3:$B$1315, "&lt;=" &amp; ER$1, DataRegularSeason20242025!$E$3:$E$1315, $A11)</f>
        <v>45</v>
      </c>
      <c r="ES11">
        <f>SUMIFS(DataRegularSeason20242025!$AA$3:$AA$1315,DataRegularSeason20242025!$B$3:$B$1315, "&lt;=" &amp; ES$1, DataRegularSeason20242025!$D$3:$D$1315, $A11)+SUMIFS(DataRegularSeason20242025!$AB$3:$AB$1315,DataRegularSeason20242025!$B$3:$B$1315, "&lt;=" &amp; ES$1, DataRegularSeason20242025!$E$3:$E$1315, $A11)</f>
        <v>45</v>
      </c>
      <c r="ET11">
        <f>SUMIFS(DataRegularSeason20242025!$AA$3:$AA$1315,DataRegularSeason20242025!$B$3:$B$1315, "&lt;=" &amp; ET$1, DataRegularSeason20242025!$D$3:$D$1315, $A11)+SUMIFS(DataRegularSeason20242025!$AB$3:$AB$1315,DataRegularSeason20242025!$B$3:$B$1315, "&lt;=" &amp; ET$1, DataRegularSeason20242025!$E$3:$E$1315, $A11)</f>
        <v>45</v>
      </c>
      <c r="EU11">
        <f>SUMIFS(DataRegularSeason20242025!$AA$3:$AA$1315,DataRegularSeason20242025!$B$3:$B$1315, "&lt;=" &amp; EU$1, DataRegularSeason20242025!$D$3:$D$1315, $A11)+SUMIFS(DataRegularSeason20242025!$AB$3:$AB$1315,DataRegularSeason20242025!$B$3:$B$1315, "&lt;=" &amp; EU$1, DataRegularSeason20242025!$E$3:$E$1315, $A11)</f>
        <v>45</v>
      </c>
      <c r="EV11">
        <f>SUMIFS(DataRegularSeason20242025!$AA$3:$AA$1315,DataRegularSeason20242025!$B$3:$B$1315, "&lt;=" &amp; EV$1, DataRegularSeason20242025!$D$3:$D$1315, $A11)+SUMIFS(DataRegularSeason20242025!$AB$3:$AB$1315,DataRegularSeason20242025!$B$3:$B$1315, "&lt;=" &amp; EV$1, DataRegularSeason20242025!$E$3:$E$1315, $A11)</f>
        <v>45</v>
      </c>
      <c r="EW11">
        <f>SUMIFS(DataRegularSeason20242025!$AA$3:$AA$1315,DataRegularSeason20242025!$B$3:$B$1315, "&lt;=" &amp; EW$1, DataRegularSeason20242025!$D$3:$D$1315, $A11)+SUMIFS(DataRegularSeason20242025!$AB$3:$AB$1315,DataRegularSeason20242025!$B$3:$B$1315, "&lt;=" &amp; EW$1, DataRegularSeason20242025!$E$3:$E$1315, $A11)</f>
        <v>45</v>
      </c>
      <c r="EX11">
        <f>SUMIFS(DataRegularSeason20242025!$AA$3:$AA$1315,DataRegularSeason20242025!$B$3:$B$1315, "&lt;=" &amp; EX$1, DataRegularSeason20242025!$D$3:$D$1315, $A11)+SUMIFS(DataRegularSeason20242025!$AB$3:$AB$1315,DataRegularSeason20242025!$B$3:$B$1315, "&lt;=" &amp; EX$1, DataRegularSeason20242025!$E$3:$E$1315, $A11)</f>
        <v>45</v>
      </c>
      <c r="EY11">
        <f>SUMIFS(DataRegularSeason20242025!$AA$3:$AA$1315,DataRegularSeason20242025!$B$3:$B$1315, "&lt;=" &amp; EY$1, DataRegularSeason20242025!$D$3:$D$1315, $A11)+SUMIFS(DataRegularSeason20242025!$AB$3:$AB$1315,DataRegularSeason20242025!$B$3:$B$1315, "&lt;=" &amp; EY$1, DataRegularSeason20242025!$E$3:$E$1315, $A11)</f>
        <v>45</v>
      </c>
      <c r="EZ11">
        <f>SUMIFS(DataRegularSeason20242025!$AA$3:$AA$1315,DataRegularSeason20242025!$B$3:$B$1315, "&lt;=" &amp; EZ$1, DataRegularSeason20242025!$D$3:$D$1315, $A11)+SUMIFS(DataRegularSeason20242025!$AB$3:$AB$1315,DataRegularSeason20242025!$B$3:$B$1315, "&lt;=" &amp; EZ$1, DataRegularSeason20242025!$E$3:$E$1315, $A11)</f>
        <v>45</v>
      </c>
      <c r="FA11">
        <f>SUMIFS(DataRegularSeason20242025!$AA$3:$AA$1315,DataRegularSeason20242025!$B$3:$B$1315, "&lt;=" &amp; FA$1, DataRegularSeason20242025!$D$3:$D$1315, $A11)+SUMIFS(DataRegularSeason20242025!$AB$3:$AB$1315,DataRegularSeason20242025!$B$3:$B$1315, "&lt;=" &amp; FA$1, DataRegularSeason20242025!$E$3:$E$1315, $A11)</f>
        <v>45</v>
      </c>
      <c r="FB11">
        <f>SUMIFS(DataRegularSeason20242025!$AA$3:$AA$1315,DataRegularSeason20242025!$B$3:$B$1315, "&lt;=" &amp; FB$1, DataRegularSeason20242025!$D$3:$D$1315, $A11)+SUMIFS(DataRegularSeason20242025!$AB$3:$AB$1315,DataRegularSeason20242025!$B$3:$B$1315, "&lt;=" &amp; FB$1, DataRegularSeason20242025!$E$3:$E$1315, $A11)</f>
        <v>45</v>
      </c>
      <c r="FC11">
        <f>SUMIFS(DataRegularSeason20242025!$AA$3:$AA$1315,DataRegularSeason20242025!$B$3:$B$1315, "&lt;=" &amp; FC$1, DataRegularSeason20242025!$D$3:$D$1315, $A11)+SUMIFS(DataRegularSeason20242025!$AB$3:$AB$1315,DataRegularSeason20242025!$B$3:$B$1315, "&lt;=" &amp; FC$1, DataRegularSeason20242025!$E$3:$E$1315, $A11)</f>
        <v>45</v>
      </c>
      <c r="FD11">
        <f>SUMIFS(DataRegularSeason20242025!$AA$3:$AA$1315,DataRegularSeason20242025!$B$3:$B$1315, "&lt;=" &amp; FD$1, DataRegularSeason20242025!$D$3:$D$1315, $A11)+SUMIFS(DataRegularSeason20242025!$AB$3:$AB$1315,DataRegularSeason20242025!$B$3:$B$1315, "&lt;=" &amp; FD$1, DataRegularSeason20242025!$E$3:$E$1315, $A11)</f>
        <v>45</v>
      </c>
      <c r="FE11">
        <f>SUMIFS(DataRegularSeason20242025!$AA$3:$AA$1315,DataRegularSeason20242025!$B$3:$B$1315, "&lt;=" &amp; FE$1, DataRegularSeason20242025!$D$3:$D$1315, $A11)+SUMIFS(DataRegularSeason20242025!$AB$3:$AB$1315,DataRegularSeason20242025!$B$3:$B$1315, "&lt;=" &amp; FE$1, DataRegularSeason20242025!$E$3:$E$1315, $A11)</f>
        <v>45</v>
      </c>
      <c r="FF11">
        <f>SUMIFS(DataRegularSeason20242025!$AA$3:$AA$1315,DataRegularSeason20242025!$B$3:$B$1315, "&lt;=" &amp; FF$1, DataRegularSeason20242025!$D$3:$D$1315, $A11)+SUMIFS(DataRegularSeason20242025!$AB$3:$AB$1315,DataRegularSeason20242025!$B$3:$B$1315, "&lt;=" &amp; FF$1, DataRegularSeason20242025!$E$3:$E$1315, $A11)</f>
        <v>45</v>
      </c>
      <c r="FG11">
        <f>SUMIFS(DataRegularSeason20242025!$AA$3:$AA$1315,DataRegularSeason20242025!$B$3:$B$1315, "&lt;=" &amp; FG$1, DataRegularSeason20242025!$D$3:$D$1315, $A11)+SUMIFS(DataRegularSeason20242025!$AB$3:$AB$1315,DataRegularSeason20242025!$B$3:$B$1315, "&lt;=" &amp; FG$1, DataRegularSeason20242025!$E$3:$E$1315, $A11)</f>
        <v>45</v>
      </c>
      <c r="FH11">
        <f>SUMIFS(DataRegularSeason20242025!$AA$3:$AA$1315,DataRegularSeason20242025!$B$3:$B$1315, "&lt;=" &amp; FH$1, DataRegularSeason20242025!$D$3:$D$1315, $A11)+SUMIFS(DataRegularSeason20242025!$AB$3:$AB$1315,DataRegularSeason20242025!$B$3:$B$1315, "&lt;=" &amp; FH$1, DataRegularSeason20242025!$E$3:$E$1315, $A11)</f>
        <v>45</v>
      </c>
      <c r="FI11">
        <f>SUMIFS(DataRegularSeason20242025!$AA$3:$AA$1315,DataRegularSeason20242025!$B$3:$B$1315, "&lt;=" &amp; FI$1, DataRegularSeason20242025!$D$3:$D$1315, $A11)+SUMIFS(DataRegularSeason20242025!$AB$3:$AB$1315,DataRegularSeason20242025!$B$3:$B$1315, "&lt;=" &amp; FI$1, DataRegularSeason20242025!$E$3:$E$1315, $A11)</f>
        <v>45</v>
      </c>
      <c r="FJ11">
        <f>SUMIFS(DataRegularSeason20242025!$AA$3:$AA$1315,DataRegularSeason20242025!$B$3:$B$1315, "&lt;=" &amp; FJ$1, DataRegularSeason20242025!$D$3:$D$1315, $A11)+SUMIFS(DataRegularSeason20242025!$AB$3:$AB$1315,DataRegularSeason20242025!$B$3:$B$1315, "&lt;=" &amp; FJ$1, DataRegularSeason20242025!$E$3:$E$1315, $A11)</f>
        <v>45</v>
      </c>
      <c r="FK11">
        <f>SUMIFS(DataRegularSeason20242025!$AA$3:$AA$1315,DataRegularSeason20242025!$B$3:$B$1315, "&lt;=" &amp; FK$1, DataRegularSeason20242025!$D$3:$D$1315, $A11)+SUMIFS(DataRegularSeason20242025!$AB$3:$AB$1315,DataRegularSeason20242025!$B$3:$B$1315, "&lt;=" &amp; FK$1, DataRegularSeason20242025!$E$3:$E$1315, $A11)</f>
        <v>45</v>
      </c>
      <c r="FL11">
        <f>SUMIFS(DataRegularSeason20242025!$AA$3:$AA$1315,DataRegularSeason20242025!$B$3:$B$1315, "&lt;=" &amp; FL$1, DataRegularSeason20242025!$D$3:$D$1315, $A11)+SUMIFS(DataRegularSeason20242025!$AB$3:$AB$1315,DataRegularSeason20242025!$B$3:$B$1315, "&lt;=" &amp; FL$1, DataRegularSeason20242025!$E$3:$E$1315, $A11)</f>
        <v>45</v>
      </c>
      <c r="FM11">
        <f>SUMIFS(DataRegularSeason20242025!$AA$3:$AA$1315,DataRegularSeason20242025!$B$3:$B$1315, "&lt;=" &amp; FM$1, DataRegularSeason20242025!$D$3:$D$1315, $A11)+SUMIFS(DataRegularSeason20242025!$AB$3:$AB$1315,DataRegularSeason20242025!$B$3:$B$1315, "&lt;=" &amp; FM$1, DataRegularSeason20242025!$E$3:$E$1315, $A11)</f>
        <v>45</v>
      </c>
      <c r="FN11">
        <f>SUMIFS(DataRegularSeason20242025!$AA$3:$AA$1315,DataRegularSeason20242025!$B$3:$B$1315, "&lt;=" &amp; FN$1, DataRegularSeason20242025!$D$3:$D$1315, $A11)+SUMIFS(DataRegularSeason20242025!$AB$3:$AB$1315,DataRegularSeason20242025!$B$3:$B$1315, "&lt;=" &amp; FN$1, DataRegularSeason20242025!$E$3:$E$1315, $A11)</f>
        <v>45</v>
      </c>
      <c r="FO11">
        <f>SUMIFS(DataRegularSeason20242025!$AA$3:$AA$1315,DataRegularSeason20242025!$B$3:$B$1315, "&lt;=" &amp; FO$1, DataRegularSeason20242025!$D$3:$D$1315, $A11)+SUMIFS(DataRegularSeason20242025!$AB$3:$AB$1315,DataRegularSeason20242025!$B$3:$B$1315, "&lt;=" &amp; FO$1, DataRegularSeason20242025!$E$3:$E$1315, $A11)</f>
        <v>45</v>
      </c>
      <c r="FP11">
        <f>SUMIFS(DataRegularSeason20242025!$AA$3:$AA$1315,DataRegularSeason20242025!$B$3:$B$1315, "&lt;=" &amp; FP$1, DataRegularSeason20242025!$D$3:$D$1315, $A11)+SUMIFS(DataRegularSeason20242025!$AB$3:$AB$1315,DataRegularSeason20242025!$B$3:$B$1315, "&lt;=" &amp; FP$1, DataRegularSeason20242025!$E$3:$E$1315, $A11)</f>
        <v>45</v>
      </c>
      <c r="FQ11">
        <f>SUMIFS(DataRegularSeason20242025!$AA$3:$AA$1315,DataRegularSeason20242025!$B$3:$B$1315, "&lt;=" &amp; FQ$1, DataRegularSeason20242025!$D$3:$D$1315, $A11)+SUMIFS(DataRegularSeason20242025!$AB$3:$AB$1315,DataRegularSeason20242025!$B$3:$B$1315, "&lt;=" &amp; FQ$1, DataRegularSeason20242025!$E$3:$E$1315, $A11)</f>
        <v>45</v>
      </c>
      <c r="FR11">
        <f>SUMIFS(DataRegularSeason20242025!$AA$3:$AA$1315,DataRegularSeason20242025!$B$3:$B$1315, "&lt;=" &amp; FR$1, DataRegularSeason20242025!$D$3:$D$1315, $A11)+SUMIFS(DataRegularSeason20242025!$AB$3:$AB$1315,DataRegularSeason20242025!$B$3:$B$1315, "&lt;=" &amp; FR$1, DataRegularSeason20242025!$E$3:$E$1315, $A11)</f>
        <v>45</v>
      </c>
      <c r="FS11">
        <f>SUMIFS(DataRegularSeason20242025!$AA$3:$AA$1315,DataRegularSeason20242025!$B$3:$B$1315, "&lt;=" &amp; FS$1, DataRegularSeason20242025!$D$3:$D$1315, $A11)+SUMIFS(DataRegularSeason20242025!$AB$3:$AB$1315,DataRegularSeason20242025!$B$3:$B$1315, "&lt;=" &amp; FS$1, DataRegularSeason20242025!$E$3:$E$1315, $A11)</f>
        <v>45</v>
      </c>
      <c r="FT11">
        <f>SUMIFS(DataRegularSeason20242025!$AA$3:$AA$1315,DataRegularSeason20242025!$B$3:$B$1315, "&lt;=" &amp; FT$1, DataRegularSeason20242025!$D$3:$D$1315, $A11)+SUMIFS(DataRegularSeason20242025!$AB$3:$AB$1315,DataRegularSeason20242025!$B$3:$B$1315, "&lt;=" &amp; FT$1, DataRegularSeason20242025!$E$3:$E$1315, $A11)</f>
        <v>45</v>
      </c>
      <c r="FU11">
        <f>SUMIFS(DataRegularSeason20242025!$AA$3:$AA$1315,DataRegularSeason20242025!$B$3:$B$1315, "&lt;=" &amp; FU$1, DataRegularSeason20242025!$D$3:$D$1315, $A11)+SUMIFS(DataRegularSeason20242025!$AB$3:$AB$1315,DataRegularSeason20242025!$B$3:$B$1315, "&lt;=" &amp; FU$1, DataRegularSeason20242025!$E$3:$E$1315, $A11)</f>
        <v>45</v>
      </c>
      <c r="FV11">
        <f>SUMIFS(DataRegularSeason20242025!$AA$3:$AA$1315,DataRegularSeason20242025!$B$3:$B$1315, "&lt;=" &amp; FV$1, DataRegularSeason20242025!$D$3:$D$1315, $A11)+SUMIFS(DataRegularSeason20242025!$AB$3:$AB$1315,DataRegularSeason20242025!$B$3:$B$1315, "&lt;=" &amp; FV$1, DataRegularSeason20242025!$E$3:$E$1315, $A11)</f>
        <v>45</v>
      </c>
      <c r="FW11">
        <f>SUMIFS(DataRegularSeason20242025!$AA$3:$AA$1315,DataRegularSeason20242025!$B$3:$B$1315, "&lt;=" &amp; FW$1, DataRegularSeason20242025!$D$3:$D$1315, $A11)+SUMIFS(DataRegularSeason20242025!$AB$3:$AB$1315,DataRegularSeason20242025!$B$3:$B$1315, "&lt;=" &amp; FW$1, DataRegularSeason20242025!$E$3:$E$1315, $A11)</f>
        <v>45</v>
      </c>
      <c r="FX11">
        <f>SUMIFS(DataRegularSeason20242025!$AA$3:$AA$1315,DataRegularSeason20242025!$B$3:$B$1315, "&lt;=" &amp; FX$1, DataRegularSeason20242025!$D$3:$D$1315, $A11)+SUMIFS(DataRegularSeason20242025!$AB$3:$AB$1315,DataRegularSeason20242025!$B$3:$B$1315, "&lt;=" &amp; FX$1, DataRegularSeason20242025!$E$3:$E$1315, $A11)</f>
        <v>45</v>
      </c>
      <c r="FY11">
        <f>SUMIFS(DataRegularSeason20242025!$AA$3:$AA$1315,DataRegularSeason20242025!$B$3:$B$1315, "&lt;=" &amp; FY$1, DataRegularSeason20242025!$D$3:$D$1315, $A11)+SUMIFS(DataRegularSeason20242025!$AB$3:$AB$1315,DataRegularSeason20242025!$B$3:$B$1315, "&lt;=" &amp; FY$1, DataRegularSeason20242025!$E$3:$E$1315, $A11)</f>
        <v>45</v>
      </c>
      <c r="FZ11">
        <f>SUMIFS(DataRegularSeason20242025!$AA$3:$AA$1315,DataRegularSeason20242025!$B$3:$B$1315, "&lt;=" &amp; FZ$1, DataRegularSeason20242025!$D$3:$D$1315, $A11)+SUMIFS(DataRegularSeason20242025!$AB$3:$AB$1315,DataRegularSeason20242025!$B$3:$B$1315, "&lt;=" &amp; FZ$1, DataRegularSeason20242025!$E$3:$E$1315, $A11)</f>
        <v>45</v>
      </c>
      <c r="GA11">
        <f>SUMIFS(DataRegularSeason20242025!$AA$3:$AA$1315,DataRegularSeason20242025!$B$3:$B$1315, "&lt;=" &amp; GA$1, DataRegularSeason20242025!$D$3:$D$1315, $A11)+SUMIFS(DataRegularSeason20242025!$AB$3:$AB$1315,DataRegularSeason20242025!$B$3:$B$1315, "&lt;=" &amp; GA$1, DataRegularSeason20242025!$E$3:$E$1315, $A11)</f>
        <v>45</v>
      </c>
      <c r="GB11">
        <f>SUMIFS(DataRegularSeason20242025!$AA$3:$AA$1315,DataRegularSeason20242025!$B$3:$B$1315, "&lt;=" &amp; GB$1, DataRegularSeason20242025!$D$3:$D$1315, $A11)+SUMIFS(DataRegularSeason20242025!$AB$3:$AB$1315,DataRegularSeason20242025!$B$3:$B$1315, "&lt;=" &amp; GB$1, DataRegularSeason20242025!$E$3:$E$1315, $A11)</f>
        <v>45</v>
      </c>
      <c r="GC11">
        <f>SUMIFS(DataRegularSeason20242025!$AA$3:$AA$1315,DataRegularSeason20242025!$B$3:$B$1315, "&lt;=" &amp; GC$1, DataRegularSeason20242025!$D$3:$D$1315, $A11)+SUMIFS(DataRegularSeason20242025!$AB$3:$AB$1315,DataRegularSeason20242025!$B$3:$B$1315, "&lt;=" &amp; GC$1, DataRegularSeason20242025!$E$3:$E$1315, $A11)</f>
        <v>45</v>
      </c>
      <c r="GD11">
        <f>SUMIFS(DataRegularSeason20242025!$AA$3:$AA$1315,DataRegularSeason20242025!$B$3:$B$1315, "&lt;=" &amp; GD$1, DataRegularSeason20242025!$D$3:$D$1315, $A11)+SUMIFS(DataRegularSeason20242025!$AB$3:$AB$1315,DataRegularSeason20242025!$B$3:$B$1315, "&lt;=" &amp; GD$1, DataRegularSeason20242025!$E$3:$E$1315, $A11)</f>
        <v>45</v>
      </c>
      <c r="GE11">
        <f>SUMIFS(DataRegularSeason20242025!$AA$3:$AA$1315,DataRegularSeason20242025!$B$3:$B$1315, "&lt;=" &amp; GE$1, DataRegularSeason20242025!$D$3:$D$1315, $A11)+SUMIFS(DataRegularSeason20242025!$AB$3:$AB$1315,DataRegularSeason20242025!$B$3:$B$1315, "&lt;=" &amp; GE$1, DataRegularSeason20242025!$E$3:$E$1315, $A11)</f>
        <v>45</v>
      </c>
      <c r="GF11">
        <f>SUMIFS(DataRegularSeason20242025!$AA$3:$AA$1315,DataRegularSeason20242025!$B$3:$B$1315, "&lt;=" &amp; GF$1, DataRegularSeason20242025!$D$3:$D$1315, $A11)+SUMIFS(DataRegularSeason20242025!$AB$3:$AB$1315,DataRegularSeason20242025!$B$3:$B$1315, "&lt;=" &amp; GF$1, DataRegularSeason20242025!$E$3:$E$1315, $A11)</f>
        <v>45</v>
      </c>
      <c r="GG11">
        <f>SUMIFS(DataRegularSeason20242025!$AA$3:$AA$1315,DataRegularSeason20242025!$B$3:$B$1315, "&lt;=" &amp; GG$1, DataRegularSeason20242025!$D$3:$D$1315, $A11)+SUMIFS(DataRegularSeason20242025!$AB$3:$AB$1315,DataRegularSeason20242025!$B$3:$B$1315, "&lt;=" &amp; GG$1, DataRegularSeason20242025!$E$3:$E$1315, $A11)</f>
        <v>45</v>
      </c>
      <c r="GH11">
        <f>SUMIFS(DataRegularSeason20242025!$AA$3:$AA$1315,DataRegularSeason20242025!$B$3:$B$1315, "&lt;=" &amp; GH$1, DataRegularSeason20242025!$D$3:$D$1315, $A11)+SUMIFS(DataRegularSeason20242025!$AB$3:$AB$1315,DataRegularSeason20242025!$B$3:$B$1315, "&lt;=" &amp; GH$1, DataRegularSeason20242025!$E$3:$E$1315, $A11)</f>
        <v>45</v>
      </c>
      <c r="GI11">
        <f>SUMIFS(DataRegularSeason20242025!$AA$3:$AA$1315,DataRegularSeason20242025!$B$3:$B$1315, "&lt;=" &amp; GI$1, DataRegularSeason20242025!$D$3:$D$1315, $A11)+SUMIFS(DataRegularSeason20242025!$AB$3:$AB$1315,DataRegularSeason20242025!$B$3:$B$1315, "&lt;=" &amp; GI$1, DataRegularSeason20242025!$E$3:$E$1315, $A11)</f>
        <v>45</v>
      </c>
      <c r="GJ11">
        <f>SUMIFS(DataRegularSeason20242025!$AA$3:$AA$1315,DataRegularSeason20242025!$B$3:$B$1315, "&lt;=" &amp; GJ$1, DataRegularSeason20242025!$D$3:$D$1315, $A11)+SUMIFS(DataRegularSeason20242025!$AB$3:$AB$1315,DataRegularSeason20242025!$B$3:$B$1315, "&lt;=" &amp; GJ$1, DataRegularSeason20242025!$E$3:$E$1315, $A11)</f>
        <v>45</v>
      </c>
      <c r="GK11">
        <f>SUMIFS(DataRegularSeason20242025!$AA$3:$AA$1315,DataRegularSeason20242025!$B$3:$B$1315, "&lt;=" &amp; GK$1, DataRegularSeason20242025!$D$3:$D$1315, $A11)+SUMIFS(DataRegularSeason20242025!$AB$3:$AB$1315,DataRegularSeason20242025!$B$3:$B$1315, "&lt;=" &amp; GK$1, DataRegularSeason20242025!$E$3:$E$1315, $A11)</f>
        <v>45</v>
      </c>
      <c r="GL11">
        <f>SUMIFS(DataRegularSeason20242025!$AA$3:$AA$1315,DataRegularSeason20242025!$B$3:$B$1315, "&lt;=" &amp; GL$1, DataRegularSeason20242025!$D$3:$D$1315, $A11)+SUMIFS(DataRegularSeason20242025!$AB$3:$AB$1315,DataRegularSeason20242025!$B$3:$B$1315, "&lt;=" &amp; GL$1, DataRegularSeason20242025!$E$3:$E$1315, $A11)</f>
        <v>45</v>
      </c>
      <c r="GM11">
        <f>SUMIFS(DataRegularSeason20242025!$AA$3:$AA$1315,DataRegularSeason20242025!$B$3:$B$1315, "&lt;=" &amp; GM$1, DataRegularSeason20242025!$D$3:$D$1315, $A11)+SUMIFS(DataRegularSeason20242025!$AB$3:$AB$1315,DataRegularSeason20242025!$B$3:$B$1315, "&lt;=" &amp; GM$1, DataRegularSeason20242025!$E$3:$E$1315, $A11)</f>
        <v>45</v>
      </c>
      <c r="GN11">
        <f>SUMIFS(DataRegularSeason20242025!$AA$3:$AA$1315,DataRegularSeason20242025!$B$3:$B$1315, "&lt;=" &amp; GN$1, DataRegularSeason20242025!$D$3:$D$1315, $A11)+SUMIFS(DataRegularSeason20242025!$AB$3:$AB$1315,DataRegularSeason20242025!$B$3:$B$1315, "&lt;=" &amp; GN$1, DataRegularSeason20242025!$E$3:$E$1315, $A11)</f>
        <v>45</v>
      </c>
      <c r="GO11">
        <f>SUMIFS(DataRegularSeason20242025!$AA$3:$AA$1315,DataRegularSeason20242025!$B$3:$B$1315, "&lt;=" &amp; GO$1, DataRegularSeason20242025!$D$3:$D$1315, $A11)+SUMIFS(DataRegularSeason20242025!$AB$3:$AB$1315,DataRegularSeason20242025!$B$3:$B$1315, "&lt;=" &amp; GO$1, DataRegularSeason20242025!$E$3:$E$1315, $A11)</f>
        <v>45</v>
      </c>
      <c r="GP11">
        <f>SUMIFS(DataRegularSeason20242025!$AA$3:$AA$1315,DataRegularSeason20242025!$B$3:$B$1315, "&lt;=" &amp; GP$1, DataRegularSeason20242025!$D$3:$D$1315, $A11)+SUMIFS(DataRegularSeason20242025!$AB$3:$AB$1315,DataRegularSeason20242025!$B$3:$B$1315, "&lt;=" &amp; GP$1, DataRegularSeason20242025!$E$3:$E$1315, $A11)</f>
        <v>45</v>
      </c>
      <c r="GQ11">
        <f>SUMIFS(DataRegularSeason20242025!$AA$3:$AA$1315,DataRegularSeason20242025!$B$3:$B$1315, "&lt;=" &amp; GQ$1, DataRegularSeason20242025!$D$3:$D$1315, $A11)+SUMIFS(DataRegularSeason20242025!$AB$3:$AB$1315,DataRegularSeason20242025!$B$3:$B$1315, "&lt;=" &amp; GQ$1, DataRegularSeason20242025!$E$3:$E$1315, $A11)</f>
        <v>45</v>
      </c>
      <c r="GR11">
        <f>SUMIFS(DataRegularSeason20242025!$AA$3:$AA$1315,DataRegularSeason20242025!$B$3:$B$1315, "&lt;=" &amp; GR$1, DataRegularSeason20242025!$D$3:$D$1315, $A11)+SUMIFS(DataRegularSeason20242025!$AB$3:$AB$1315,DataRegularSeason20242025!$B$3:$B$1315, "&lt;=" &amp; GR$1, DataRegularSeason20242025!$E$3:$E$1315, $A11)</f>
        <v>45</v>
      </c>
      <c r="GS11">
        <f>SUMIFS(DataRegularSeason20242025!$AA$3:$AA$1315,DataRegularSeason20242025!$B$3:$B$1315, "&lt;=" &amp; GS$1, DataRegularSeason20242025!$D$3:$D$1315, $A11)+SUMIFS(DataRegularSeason20242025!$AB$3:$AB$1315,DataRegularSeason20242025!$B$3:$B$1315, "&lt;=" &amp; GS$1, DataRegularSeason20242025!$E$3:$E$1315, $A11)</f>
        <v>45</v>
      </c>
      <c r="GT11">
        <f>SUMIFS(DataRegularSeason20242025!$AA$3:$AA$1315,DataRegularSeason20242025!$B$3:$B$1315, "&lt;=" &amp; GT$1, DataRegularSeason20242025!$D$3:$D$1315, $A11)+SUMIFS(DataRegularSeason20242025!$AB$3:$AB$1315,DataRegularSeason20242025!$B$3:$B$1315, "&lt;=" &amp; GT$1, DataRegularSeason20242025!$E$3:$E$1315, $A11)</f>
        <v>45</v>
      </c>
      <c r="GU11">
        <f>SUMIFS(DataRegularSeason20242025!$AA$3:$AA$1315,DataRegularSeason20242025!$B$3:$B$1315, "&lt;=" &amp; GU$1, DataRegularSeason20242025!$D$3:$D$1315, $A11)+SUMIFS(DataRegularSeason20242025!$AB$3:$AB$1315,DataRegularSeason20242025!$B$3:$B$1315, "&lt;=" &amp; GU$1, DataRegularSeason20242025!$E$3:$E$1315, $A11)</f>
        <v>45</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41</v>
      </c>
      <c r="CG12">
        <f>SUMIFS(DataRegularSeason20242025!$AA$3:$AA$1315,DataRegularSeason20242025!$B$3:$B$1315, "&lt;=" &amp; CG$1, DataRegularSeason20242025!$D$3:$D$1315, $A12)+SUMIFS(DataRegularSeason20242025!$AB$3:$AB$1315,DataRegularSeason20242025!$B$3:$B$1315, "&lt;=" &amp; CG$1, DataRegularSeason20242025!$E$3:$E$1315, $A12)</f>
        <v>41</v>
      </c>
      <c r="CH12">
        <f>SUMIFS(DataRegularSeason20242025!$AA$3:$AA$1315,DataRegularSeason20242025!$B$3:$B$1315, "&lt;=" &amp; CH$1, DataRegularSeason20242025!$D$3:$D$1315, $A12)+SUMIFS(DataRegularSeason20242025!$AB$3:$AB$1315,DataRegularSeason20242025!$B$3:$B$1315, "&lt;=" &amp; CH$1, DataRegularSeason20242025!$E$3:$E$1315, $A12)</f>
        <v>41</v>
      </c>
      <c r="CI12">
        <f>SUMIFS(DataRegularSeason20242025!$AA$3:$AA$1315,DataRegularSeason20242025!$B$3:$B$1315, "&lt;=" &amp; CI$1, DataRegularSeason20242025!$D$3:$D$1315, $A12)+SUMIFS(DataRegularSeason20242025!$AB$3:$AB$1315,DataRegularSeason20242025!$B$3:$B$1315, "&lt;=" &amp; CI$1, DataRegularSeason20242025!$E$3:$E$1315, $A12)</f>
        <v>41</v>
      </c>
      <c r="CJ12">
        <f>SUMIFS(DataRegularSeason20242025!$AA$3:$AA$1315,DataRegularSeason20242025!$B$3:$B$1315, "&lt;=" &amp; CJ$1, DataRegularSeason20242025!$D$3:$D$1315, $A12)+SUMIFS(DataRegularSeason20242025!$AB$3:$AB$1315,DataRegularSeason20242025!$B$3:$B$1315, "&lt;=" &amp; CJ$1, DataRegularSeason20242025!$E$3:$E$1315, $A12)</f>
        <v>41</v>
      </c>
      <c r="CK12">
        <f>SUMIFS(DataRegularSeason20242025!$AA$3:$AA$1315,DataRegularSeason20242025!$B$3:$B$1315, "&lt;=" &amp; CK$1, DataRegularSeason20242025!$D$3:$D$1315, $A12)+SUMIFS(DataRegularSeason20242025!$AB$3:$AB$1315,DataRegularSeason20242025!$B$3:$B$1315, "&lt;=" &amp; CK$1, DataRegularSeason20242025!$E$3:$E$1315, $A12)</f>
        <v>41</v>
      </c>
      <c r="CL12">
        <f>SUMIFS(DataRegularSeason20242025!$AA$3:$AA$1315,DataRegularSeason20242025!$B$3:$B$1315, "&lt;=" &amp; CL$1, DataRegularSeason20242025!$D$3:$D$1315, $A12)+SUMIFS(DataRegularSeason20242025!$AB$3:$AB$1315,DataRegularSeason20242025!$B$3:$B$1315, "&lt;=" &amp; CL$1, DataRegularSeason20242025!$E$3:$E$1315, $A12)</f>
        <v>41</v>
      </c>
      <c r="CM12">
        <f>SUMIFS(DataRegularSeason20242025!$AA$3:$AA$1315,DataRegularSeason20242025!$B$3:$B$1315, "&lt;=" &amp; CM$1, DataRegularSeason20242025!$D$3:$D$1315, $A12)+SUMIFS(DataRegularSeason20242025!$AB$3:$AB$1315,DataRegularSeason20242025!$B$3:$B$1315, "&lt;=" &amp; CM$1, DataRegularSeason20242025!$E$3:$E$1315, $A12)</f>
        <v>41</v>
      </c>
      <c r="CN12">
        <f>SUMIFS(DataRegularSeason20242025!$AA$3:$AA$1315,DataRegularSeason20242025!$B$3:$B$1315, "&lt;=" &amp; CN$1, DataRegularSeason20242025!$D$3:$D$1315, $A12)+SUMIFS(DataRegularSeason20242025!$AB$3:$AB$1315,DataRegularSeason20242025!$B$3:$B$1315, "&lt;=" &amp; CN$1, DataRegularSeason20242025!$E$3:$E$1315, $A12)</f>
        <v>41</v>
      </c>
      <c r="CO12">
        <f>SUMIFS(DataRegularSeason20242025!$AA$3:$AA$1315,DataRegularSeason20242025!$B$3:$B$1315, "&lt;=" &amp; CO$1, DataRegularSeason20242025!$D$3:$D$1315, $A12)+SUMIFS(DataRegularSeason20242025!$AB$3:$AB$1315,DataRegularSeason20242025!$B$3:$B$1315, "&lt;=" &amp; CO$1, DataRegularSeason20242025!$E$3:$E$1315, $A12)</f>
        <v>41</v>
      </c>
      <c r="CP12">
        <f>SUMIFS(DataRegularSeason20242025!$AA$3:$AA$1315,DataRegularSeason20242025!$B$3:$B$1315, "&lt;=" &amp; CP$1, DataRegularSeason20242025!$D$3:$D$1315, $A12)+SUMIFS(DataRegularSeason20242025!$AB$3:$AB$1315,DataRegularSeason20242025!$B$3:$B$1315, "&lt;=" &amp; CP$1, DataRegularSeason20242025!$E$3:$E$1315, $A12)</f>
        <v>41</v>
      </c>
      <c r="CQ12">
        <f>SUMIFS(DataRegularSeason20242025!$AA$3:$AA$1315,DataRegularSeason20242025!$B$3:$B$1315, "&lt;=" &amp; CQ$1, DataRegularSeason20242025!$D$3:$D$1315, $A12)+SUMIFS(DataRegularSeason20242025!$AB$3:$AB$1315,DataRegularSeason20242025!$B$3:$B$1315, "&lt;=" &amp; CQ$1, DataRegularSeason20242025!$E$3:$E$1315, $A12)</f>
        <v>41</v>
      </c>
      <c r="CR12">
        <f>SUMIFS(DataRegularSeason20242025!$AA$3:$AA$1315,DataRegularSeason20242025!$B$3:$B$1315, "&lt;=" &amp; CR$1, DataRegularSeason20242025!$D$3:$D$1315, $A12)+SUMIFS(DataRegularSeason20242025!$AB$3:$AB$1315,DataRegularSeason20242025!$B$3:$B$1315, "&lt;=" &amp; CR$1, DataRegularSeason20242025!$E$3:$E$1315, $A12)</f>
        <v>41</v>
      </c>
      <c r="CS12">
        <f>SUMIFS(DataRegularSeason20242025!$AA$3:$AA$1315,DataRegularSeason20242025!$B$3:$B$1315, "&lt;=" &amp; CS$1, DataRegularSeason20242025!$D$3:$D$1315, $A12)+SUMIFS(DataRegularSeason20242025!$AB$3:$AB$1315,DataRegularSeason20242025!$B$3:$B$1315, "&lt;=" &amp; CS$1, DataRegularSeason20242025!$E$3:$E$1315, $A12)</f>
        <v>41</v>
      </c>
      <c r="CT12">
        <f>SUMIFS(DataRegularSeason20242025!$AA$3:$AA$1315,DataRegularSeason20242025!$B$3:$B$1315, "&lt;=" &amp; CT$1, DataRegularSeason20242025!$D$3:$D$1315, $A12)+SUMIFS(DataRegularSeason20242025!$AB$3:$AB$1315,DataRegularSeason20242025!$B$3:$B$1315, "&lt;=" &amp; CT$1, DataRegularSeason20242025!$E$3:$E$1315, $A12)</f>
        <v>41</v>
      </c>
      <c r="CU12">
        <f>SUMIFS(DataRegularSeason20242025!$AA$3:$AA$1315,DataRegularSeason20242025!$B$3:$B$1315, "&lt;=" &amp; CU$1, DataRegularSeason20242025!$D$3:$D$1315, $A12)+SUMIFS(DataRegularSeason20242025!$AB$3:$AB$1315,DataRegularSeason20242025!$B$3:$B$1315, "&lt;=" &amp; CU$1, DataRegularSeason20242025!$E$3:$E$1315, $A12)</f>
        <v>41</v>
      </c>
      <c r="CV12">
        <f>SUMIFS(DataRegularSeason20242025!$AA$3:$AA$1315,DataRegularSeason20242025!$B$3:$B$1315, "&lt;=" &amp; CV$1, DataRegularSeason20242025!$D$3:$D$1315, $A12)+SUMIFS(DataRegularSeason20242025!$AB$3:$AB$1315,DataRegularSeason20242025!$B$3:$B$1315, "&lt;=" &amp; CV$1, DataRegularSeason20242025!$E$3:$E$1315, $A12)</f>
        <v>41</v>
      </c>
      <c r="CW12">
        <f>SUMIFS(DataRegularSeason20242025!$AA$3:$AA$1315,DataRegularSeason20242025!$B$3:$B$1315, "&lt;=" &amp; CW$1, DataRegularSeason20242025!$D$3:$D$1315, $A12)+SUMIFS(DataRegularSeason20242025!$AB$3:$AB$1315,DataRegularSeason20242025!$B$3:$B$1315, "&lt;=" &amp; CW$1, DataRegularSeason20242025!$E$3:$E$1315, $A12)</f>
        <v>41</v>
      </c>
      <c r="CX12">
        <f>SUMIFS(DataRegularSeason20242025!$AA$3:$AA$1315,DataRegularSeason20242025!$B$3:$B$1315, "&lt;=" &amp; CX$1, DataRegularSeason20242025!$D$3:$D$1315, $A12)+SUMIFS(DataRegularSeason20242025!$AB$3:$AB$1315,DataRegularSeason20242025!$B$3:$B$1315, "&lt;=" &amp; CX$1, DataRegularSeason20242025!$E$3:$E$1315, $A12)</f>
        <v>41</v>
      </c>
      <c r="CY12">
        <f>SUMIFS(DataRegularSeason20242025!$AA$3:$AA$1315,DataRegularSeason20242025!$B$3:$B$1315, "&lt;=" &amp; CY$1, DataRegularSeason20242025!$D$3:$D$1315, $A12)+SUMIFS(DataRegularSeason20242025!$AB$3:$AB$1315,DataRegularSeason20242025!$B$3:$B$1315, "&lt;=" &amp; CY$1, DataRegularSeason20242025!$E$3:$E$1315, $A12)</f>
        <v>41</v>
      </c>
      <c r="CZ12">
        <f>SUMIFS(DataRegularSeason20242025!$AA$3:$AA$1315,DataRegularSeason20242025!$B$3:$B$1315, "&lt;=" &amp; CZ$1, DataRegularSeason20242025!$D$3:$D$1315, $A12)+SUMIFS(DataRegularSeason20242025!$AB$3:$AB$1315,DataRegularSeason20242025!$B$3:$B$1315, "&lt;=" &amp; CZ$1, DataRegularSeason20242025!$E$3:$E$1315, $A12)</f>
        <v>41</v>
      </c>
      <c r="DA12">
        <f>SUMIFS(DataRegularSeason20242025!$AA$3:$AA$1315,DataRegularSeason20242025!$B$3:$B$1315, "&lt;=" &amp; DA$1, DataRegularSeason20242025!$D$3:$D$1315, $A12)+SUMIFS(DataRegularSeason20242025!$AB$3:$AB$1315,DataRegularSeason20242025!$B$3:$B$1315, "&lt;=" &amp; DA$1, DataRegularSeason20242025!$E$3:$E$1315, $A12)</f>
        <v>41</v>
      </c>
      <c r="DB12">
        <f>SUMIFS(DataRegularSeason20242025!$AA$3:$AA$1315,DataRegularSeason20242025!$B$3:$B$1315, "&lt;=" &amp; DB$1, DataRegularSeason20242025!$D$3:$D$1315, $A12)+SUMIFS(DataRegularSeason20242025!$AB$3:$AB$1315,DataRegularSeason20242025!$B$3:$B$1315, "&lt;=" &amp; DB$1, DataRegularSeason20242025!$E$3:$E$1315, $A12)</f>
        <v>41</v>
      </c>
      <c r="DC12">
        <f>SUMIFS(DataRegularSeason20242025!$AA$3:$AA$1315,DataRegularSeason20242025!$B$3:$B$1315, "&lt;=" &amp; DC$1, DataRegularSeason20242025!$D$3:$D$1315, $A12)+SUMIFS(DataRegularSeason20242025!$AB$3:$AB$1315,DataRegularSeason20242025!$B$3:$B$1315, "&lt;=" &amp; DC$1, DataRegularSeason20242025!$E$3:$E$1315, $A12)</f>
        <v>41</v>
      </c>
      <c r="DD12">
        <f>SUMIFS(DataRegularSeason20242025!$AA$3:$AA$1315,DataRegularSeason20242025!$B$3:$B$1315, "&lt;=" &amp; DD$1, DataRegularSeason20242025!$D$3:$D$1315, $A12)+SUMIFS(DataRegularSeason20242025!$AB$3:$AB$1315,DataRegularSeason20242025!$B$3:$B$1315, "&lt;=" &amp; DD$1, DataRegularSeason20242025!$E$3:$E$1315, $A12)</f>
        <v>41</v>
      </c>
      <c r="DE12">
        <f>SUMIFS(DataRegularSeason20242025!$AA$3:$AA$1315,DataRegularSeason20242025!$B$3:$B$1315, "&lt;=" &amp; DE$1, DataRegularSeason20242025!$D$3:$D$1315, $A12)+SUMIFS(DataRegularSeason20242025!$AB$3:$AB$1315,DataRegularSeason20242025!$B$3:$B$1315, "&lt;=" &amp; DE$1, DataRegularSeason20242025!$E$3:$E$1315, $A12)</f>
        <v>41</v>
      </c>
      <c r="DF12">
        <f>SUMIFS(DataRegularSeason20242025!$AA$3:$AA$1315,DataRegularSeason20242025!$B$3:$B$1315, "&lt;=" &amp; DF$1, DataRegularSeason20242025!$D$3:$D$1315, $A12)+SUMIFS(DataRegularSeason20242025!$AB$3:$AB$1315,DataRegularSeason20242025!$B$3:$B$1315, "&lt;=" &amp; DF$1, DataRegularSeason20242025!$E$3:$E$1315, $A12)</f>
        <v>41</v>
      </c>
      <c r="DG12">
        <f>SUMIFS(DataRegularSeason20242025!$AA$3:$AA$1315,DataRegularSeason20242025!$B$3:$B$1315, "&lt;=" &amp; DG$1, DataRegularSeason20242025!$D$3:$D$1315, $A12)+SUMIFS(DataRegularSeason20242025!$AB$3:$AB$1315,DataRegularSeason20242025!$B$3:$B$1315, "&lt;=" &amp; DG$1, DataRegularSeason20242025!$E$3:$E$1315, $A12)</f>
        <v>41</v>
      </c>
      <c r="DH12">
        <f>SUMIFS(DataRegularSeason20242025!$AA$3:$AA$1315,DataRegularSeason20242025!$B$3:$B$1315, "&lt;=" &amp; DH$1, DataRegularSeason20242025!$D$3:$D$1315, $A12)+SUMIFS(DataRegularSeason20242025!$AB$3:$AB$1315,DataRegularSeason20242025!$B$3:$B$1315, "&lt;=" &amp; DH$1, DataRegularSeason20242025!$E$3:$E$1315, $A12)</f>
        <v>41</v>
      </c>
      <c r="DI12">
        <f>SUMIFS(DataRegularSeason20242025!$AA$3:$AA$1315,DataRegularSeason20242025!$B$3:$B$1315, "&lt;=" &amp; DI$1, DataRegularSeason20242025!$D$3:$D$1315, $A12)+SUMIFS(DataRegularSeason20242025!$AB$3:$AB$1315,DataRegularSeason20242025!$B$3:$B$1315, "&lt;=" &amp; DI$1, DataRegularSeason20242025!$E$3:$E$1315, $A12)</f>
        <v>41</v>
      </c>
      <c r="DJ12">
        <f>SUMIFS(DataRegularSeason20242025!$AA$3:$AA$1315,DataRegularSeason20242025!$B$3:$B$1315, "&lt;=" &amp; DJ$1, DataRegularSeason20242025!$D$3:$D$1315, $A12)+SUMIFS(DataRegularSeason20242025!$AB$3:$AB$1315,DataRegularSeason20242025!$B$3:$B$1315, "&lt;=" &amp; DJ$1, DataRegularSeason20242025!$E$3:$E$1315, $A12)</f>
        <v>41</v>
      </c>
      <c r="DK12">
        <f>SUMIFS(DataRegularSeason20242025!$AA$3:$AA$1315,DataRegularSeason20242025!$B$3:$B$1315, "&lt;=" &amp; DK$1, DataRegularSeason20242025!$D$3:$D$1315, $A12)+SUMIFS(DataRegularSeason20242025!$AB$3:$AB$1315,DataRegularSeason20242025!$B$3:$B$1315, "&lt;=" &amp; DK$1, DataRegularSeason20242025!$E$3:$E$1315, $A12)</f>
        <v>41</v>
      </c>
      <c r="DL12">
        <f>SUMIFS(DataRegularSeason20242025!$AA$3:$AA$1315,DataRegularSeason20242025!$B$3:$B$1315, "&lt;=" &amp; DL$1, DataRegularSeason20242025!$D$3:$D$1315, $A12)+SUMIFS(DataRegularSeason20242025!$AB$3:$AB$1315,DataRegularSeason20242025!$B$3:$B$1315, "&lt;=" &amp; DL$1, DataRegularSeason20242025!$E$3:$E$1315, $A12)</f>
        <v>41</v>
      </c>
      <c r="DM12">
        <f>SUMIFS(DataRegularSeason20242025!$AA$3:$AA$1315,DataRegularSeason20242025!$B$3:$B$1315, "&lt;=" &amp; DM$1, DataRegularSeason20242025!$D$3:$D$1315, $A12)+SUMIFS(DataRegularSeason20242025!$AB$3:$AB$1315,DataRegularSeason20242025!$B$3:$B$1315, "&lt;=" &amp; DM$1, DataRegularSeason20242025!$E$3:$E$1315, $A12)</f>
        <v>41</v>
      </c>
      <c r="DN12">
        <f>SUMIFS(DataRegularSeason20242025!$AA$3:$AA$1315,DataRegularSeason20242025!$B$3:$B$1315, "&lt;=" &amp; DN$1, DataRegularSeason20242025!$D$3:$D$1315, $A12)+SUMIFS(DataRegularSeason20242025!$AB$3:$AB$1315,DataRegularSeason20242025!$B$3:$B$1315, "&lt;=" &amp; DN$1, DataRegularSeason20242025!$E$3:$E$1315, $A12)</f>
        <v>41</v>
      </c>
      <c r="DO12">
        <f>SUMIFS(DataRegularSeason20242025!$AA$3:$AA$1315,DataRegularSeason20242025!$B$3:$B$1315, "&lt;=" &amp; DO$1, DataRegularSeason20242025!$D$3:$D$1315, $A12)+SUMIFS(DataRegularSeason20242025!$AB$3:$AB$1315,DataRegularSeason20242025!$B$3:$B$1315, "&lt;=" &amp; DO$1, DataRegularSeason20242025!$E$3:$E$1315, $A12)</f>
        <v>41</v>
      </c>
      <c r="DP12">
        <f>SUMIFS(DataRegularSeason20242025!$AA$3:$AA$1315,DataRegularSeason20242025!$B$3:$B$1315, "&lt;=" &amp; DP$1, DataRegularSeason20242025!$D$3:$D$1315, $A12)+SUMIFS(DataRegularSeason20242025!$AB$3:$AB$1315,DataRegularSeason20242025!$B$3:$B$1315, "&lt;=" &amp; DP$1, DataRegularSeason20242025!$E$3:$E$1315, $A12)</f>
        <v>41</v>
      </c>
      <c r="DQ12">
        <f>SUMIFS(DataRegularSeason20242025!$AA$3:$AA$1315,DataRegularSeason20242025!$B$3:$B$1315, "&lt;=" &amp; DQ$1, DataRegularSeason20242025!$D$3:$D$1315, $A12)+SUMIFS(DataRegularSeason20242025!$AB$3:$AB$1315,DataRegularSeason20242025!$B$3:$B$1315, "&lt;=" &amp; DQ$1, DataRegularSeason20242025!$E$3:$E$1315, $A12)</f>
        <v>41</v>
      </c>
      <c r="DR12">
        <f>SUMIFS(DataRegularSeason20242025!$AA$3:$AA$1315,DataRegularSeason20242025!$B$3:$B$1315, "&lt;=" &amp; DR$1, DataRegularSeason20242025!$D$3:$D$1315, $A12)+SUMIFS(DataRegularSeason20242025!$AB$3:$AB$1315,DataRegularSeason20242025!$B$3:$B$1315, "&lt;=" &amp; DR$1, DataRegularSeason20242025!$E$3:$E$1315, $A12)</f>
        <v>41</v>
      </c>
      <c r="DS12">
        <f>SUMIFS(DataRegularSeason20242025!$AA$3:$AA$1315,DataRegularSeason20242025!$B$3:$B$1315, "&lt;=" &amp; DS$1, DataRegularSeason20242025!$D$3:$D$1315, $A12)+SUMIFS(DataRegularSeason20242025!$AB$3:$AB$1315,DataRegularSeason20242025!$B$3:$B$1315, "&lt;=" &amp; DS$1, DataRegularSeason20242025!$E$3:$E$1315, $A12)</f>
        <v>41</v>
      </c>
      <c r="DT12">
        <f>SUMIFS(DataRegularSeason20242025!$AA$3:$AA$1315,DataRegularSeason20242025!$B$3:$B$1315, "&lt;=" &amp; DT$1, DataRegularSeason20242025!$D$3:$D$1315, $A12)+SUMIFS(DataRegularSeason20242025!$AB$3:$AB$1315,DataRegularSeason20242025!$B$3:$B$1315, "&lt;=" &amp; DT$1, DataRegularSeason20242025!$E$3:$E$1315, $A12)</f>
        <v>41</v>
      </c>
      <c r="DU12">
        <f>SUMIFS(DataRegularSeason20242025!$AA$3:$AA$1315,DataRegularSeason20242025!$B$3:$B$1315, "&lt;=" &amp; DU$1, DataRegularSeason20242025!$D$3:$D$1315, $A12)+SUMIFS(DataRegularSeason20242025!$AB$3:$AB$1315,DataRegularSeason20242025!$B$3:$B$1315, "&lt;=" &amp; DU$1, DataRegularSeason20242025!$E$3:$E$1315, $A12)</f>
        <v>41</v>
      </c>
      <c r="DV12">
        <f>SUMIFS(DataRegularSeason20242025!$AA$3:$AA$1315,DataRegularSeason20242025!$B$3:$B$1315, "&lt;=" &amp; DV$1, DataRegularSeason20242025!$D$3:$D$1315, $A12)+SUMIFS(DataRegularSeason20242025!$AB$3:$AB$1315,DataRegularSeason20242025!$B$3:$B$1315, "&lt;=" &amp; DV$1, DataRegularSeason20242025!$E$3:$E$1315, $A12)</f>
        <v>41</v>
      </c>
      <c r="DW12">
        <f>SUMIFS(DataRegularSeason20242025!$AA$3:$AA$1315,DataRegularSeason20242025!$B$3:$B$1315, "&lt;=" &amp; DW$1, DataRegularSeason20242025!$D$3:$D$1315, $A12)+SUMIFS(DataRegularSeason20242025!$AB$3:$AB$1315,DataRegularSeason20242025!$B$3:$B$1315, "&lt;=" &amp; DW$1, DataRegularSeason20242025!$E$3:$E$1315, $A12)</f>
        <v>41</v>
      </c>
      <c r="DX12">
        <f>SUMIFS(DataRegularSeason20242025!$AA$3:$AA$1315,DataRegularSeason20242025!$B$3:$B$1315, "&lt;=" &amp; DX$1, DataRegularSeason20242025!$D$3:$D$1315, $A12)+SUMIFS(DataRegularSeason20242025!$AB$3:$AB$1315,DataRegularSeason20242025!$B$3:$B$1315, "&lt;=" &amp; DX$1, DataRegularSeason20242025!$E$3:$E$1315, $A12)</f>
        <v>41</v>
      </c>
      <c r="DY12">
        <f>SUMIFS(DataRegularSeason20242025!$AA$3:$AA$1315,DataRegularSeason20242025!$B$3:$B$1315, "&lt;=" &amp; DY$1, DataRegularSeason20242025!$D$3:$D$1315, $A12)+SUMIFS(DataRegularSeason20242025!$AB$3:$AB$1315,DataRegularSeason20242025!$B$3:$B$1315, "&lt;=" &amp; DY$1, DataRegularSeason20242025!$E$3:$E$1315, $A12)</f>
        <v>41</v>
      </c>
      <c r="DZ12">
        <f>SUMIFS(DataRegularSeason20242025!$AA$3:$AA$1315,DataRegularSeason20242025!$B$3:$B$1315, "&lt;=" &amp; DZ$1, DataRegularSeason20242025!$D$3:$D$1315, $A12)+SUMIFS(DataRegularSeason20242025!$AB$3:$AB$1315,DataRegularSeason20242025!$B$3:$B$1315, "&lt;=" &amp; DZ$1, DataRegularSeason20242025!$E$3:$E$1315, $A12)</f>
        <v>41</v>
      </c>
      <c r="EA12">
        <f>SUMIFS(DataRegularSeason20242025!$AA$3:$AA$1315,DataRegularSeason20242025!$B$3:$B$1315, "&lt;=" &amp; EA$1, DataRegularSeason20242025!$D$3:$D$1315, $A12)+SUMIFS(DataRegularSeason20242025!$AB$3:$AB$1315,DataRegularSeason20242025!$B$3:$B$1315, "&lt;=" &amp; EA$1, DataRegularSeason20242025!$E$3:$E$1315, $A12)</f>
        <v>41</v>
      </c>
      <c r="EB12">
        <f>SUMIFS(DataRegularSeason20242025!$AA$3:$AA$1315,DataRegularSeason20242025!$B$3:$B$1315, "&lt;=" &amp; EB$1, DataRegularSeason20242025!$D$3:$D$1315, $A12)+SUMIFS(DataRegularSeason20242025!$AB$3:$AB$1315,DataRegularSeason20242025!$B$3:$B$1315, "&lt;=" &amp; EB$1, DataRegularSeason20242025!$E$3:$E$1315, $A12)</f>
        <v>41</v>
      </c>
      <c r="EC12">
        <f>SUMIFS(DataRegularSeason20242025!$AA$3:$AA$1315,DataRegularSeason20242025!$B$3:$B$1315, "&lt;=" &amp; EC$1, DataRegularSeason20242025!$D$3:$D$1315, $A12)+SUMIFS(DataRegularSeason20242025!$AB$3:$AB$1315,DataRegularSeason20242025!$B$3:$B$1315, "&lt;=" &amp; EC$1, DataRegularSeason20242025!$E$3:$E$1315, $A12)</f>
        <v>41</v>
      </c>
      <c r="ED12">
        <f>SUMIFS(DataRegularSeason20242025!$AA$3:$AA$1315,DataRegularSeason20242025!$B$3:$B$1315, "&lt;=" &amp; ED$1, DataRegularSeason20242025!$D$3:$D$1315, $A12)+SUMIFS(DataRegularSeason20242025!$AB$3:$AB$1315,DataRegularSeason20242025!$B$3:$B$1315, "&lt;=" &amp; ED$1, DataRegularSeason20242025!$E$3:$E$1315, $A12)</f>
        <v>41</v>
      </c>
      <c r="EE12">
        <f>SUMIFS(DataRegularSeason20242025!$AA$3:$AA$1315,DataRegularSeason20242025!$B$3:$B$1315, "&lt;=" &amp; EE$1, DataRegularSeason20242025!$D$3:$D$1315, $A12)+SUMIFS(DataRegularSeason20242025!$AB$3:$AB$1315,DataRegularSeason20242025!$B$3:$B$1315, "&lt;=" &amp; EE$1, DataRegularSeason20242025!$E$3:$E$1315, $A12)</f>
        <v>41</v>
      </c>
      <c r="EF12">
        <f>SUMIFS(DataRegularSeason20242025!$AA$3:$AA$1315,DataRegularSeason20242025!$B$3:$B$1315, "&lt;=" &amp; EF$1, DataRegularSeason20242025!$D$3:$D$1315, $A12)+SUMIFS(DataRegularSeason20242025!$AB$3:$AB$1315,DataRegularSeason20242025!$B$3:$B$1315, "&lt;=" &amp; EF$1, DataRegularSeason20242025!$E$3:$E$1315, $A12)</f>
        <v>41</v>
      </c>
      <c r="EG12">
        <f>SUMIFS(DataRegularSeason20242025!$AA$3:$AA$1315,DataRegularSeason20242025!$B$3:$B$1315, "&lt;=" &amp; EG$1, DataRegularSeason20242025!$D$3:$D$1315, $A12)+SUMIFS(DataRegularSeason20242025!$AB$3:$AB$1315,DataRegularSeason20242025!$B$3:$B$1315, "&lt;=" &amp; EG$1, DataRegularSeason20242025!$E$3:$E$1315, $A12)</f>
        <v>41</v>
      </c>
      <c r="EH12">
        <f>SUMIFS(DataRegularSeason20242025!$AA$3:$AA$1315,DataRegularSeason20242025!$B$3:$B$1315, "&lt;=" &amp; EH$1, DataRegularSeason20242025!$D$3:$D$1315, $A12)+SUMIFS(DataRegularSeason20242025!$AB$3:$AB$1315,DataRegularSeason20242025!$B$3:$B$1315, "&lt;=" &amp; EH$1, DataRegularSeason20242025!$E$3:$E$1315, $A12)</f>
        <v>41</v>
      </c>
      <c r="EI12">
        <f>SUMIFS(DataRegularSeason20242025!$AA$3:$AA$1315,DataRegularSeason20242025!$B$3:$B$1315, "&lt;=" &amp; EI$1, DataRegularSeason20242025!$D$3:$D$1315, $A12)+SUMIFS(DataRegularSeason20242025!$AB$3:$AB$1315,DataRegularSeason20242025!$B$3:$B$1315, "&lt;=" &amp; EI$1, DataRegularSeason20242025!$E$3:$E$1315, $A12)</f>
        <v>41</v>
      </c>
      <c r="EJ12">
        <f>SUMIFS(DataRegularSeason20242025!$AA$3:$AA$1315,DataRegularSeason20242025!$B$3:$B$1315, "&lt;=" &amp; EJ$1, DataRegularSeason20242025!$D$3:$D$1315, $A12)+SUMIFS(DataRegularSeason20242025!$AB$3:$AB$1315,DataRegularSeason20242025!$B$3:$B$1315, "&lt;=" &amp; EJ$1, DataRegularSeason20242025!$E$3:$E$1315, $A12)</f>
        <v>41</v>
      </c>
      <c r="EK12">
        <f>SUMIFS(DataRegularSeason20242025!$AA$3:$AA$1315,DataRegularSeason20242025!$B$3:$B$1315, "&lt;=" &amp; EK$1, DataRegularSeason20242025!$D$3:$D$1315, $A12)+SUMIFS(DataRegularSeason20242025!$AB$3:$AB$1315,DataRegularSeason20242025!$B$3:$B$1315, "&lt;=" &amp; EK$1, DataRegularSeason20242025!$E$3:$E$1315, $A12)</f>
        <v>41</v>
      </c>
      <c r="EL12">
        <f>SUMIFS(DataRegularSeason20242025!$AA$3:$AA$1315,DataRegularSeason20242025!$B$3:$B$1315, "&lt;=" &amp; EL$1, DataRegularSeason20242025!$D$3:$D$1315, $A12)+SUMIFS(DataRegularSeason20242025!$AB$3:$AB$1315,DataRegularSeason20242025!$B$3:$B$1315, "&lt;=" &amp; EL$1, DataRegularSeason20242025!$E$3:$E$1315, $A12)</f>
        <v>41</v>
      </c>
      <c r="EM12">
        <f>SUMIFS(DataRegularSeason20242025!$AA$3:$AA$1315,DataRegularSeason20242025!$B$3:$B$1315, "&lt;=" &amp; EM$1, DataRegularSeason20242025!$D$3:$D$1315, $A12)+SUMIFS(DataRegularSeason20242025!$AB$3:$AB$1315,DataRegularSeason20242025!$B$3:$B$1315, "&lt;=" &amp; EM$1, DataRegularSeason20242025!$E$3:$E$1315, $A12)</f>
        <v>41</v>
      </c>
      <c r="EN12">
        <f>SUMIFS(DataRegularSeason20242025!$AA$3:$AA$1315,DataRegularSeason20242025!$B$3:$B$1315, "&lt;=" &amp; EN$1, DataRegularSeason20242025!$D$3:$D$1315, $A12)+SUMIFS(DataRegularSeason20242025!$AB$3:$AB$1315,DataRegularSeason20242025!$B$3:$B$1315, "&lt;=" &amp; EN$1, DataRegularSeason20242025!$E$3:$E$1315, $A12)</f>
        <v>41</v>
      </c>
      <c r="EO12">
        <f>SUMIFS(DataRegularSeason20242025!$AA$3:$AA$1315,DataRegularSeason20242025!$B$3:$B$1315, "&lt;=" &amp; EO$1, DataRegularSeason20242025!$D$3:$D$1315, $A12)+SUMIFS(DataRegularSeason20242025!$AB$3:$AB$1315,DataRegularSeason20242025!$B$3:$B$1315, "&lt;=" &amp; EO$1, DataRegularSeason20242025!$E$3:$E$1315, $A12)</f>
        <v>41</v>
      </c>
      <c r="EP12">
        <f>SUMIFS(DataRegularSeason20242025!$AA$3:$AA$1315,DataRegularSeason20242025!$B$3:$B$1315, "&lt;=" &amp; EP$1, DataRegularSeason20242025!$D$3:$D$1315, $A12)+SUMIFS(DataRegularSeason20242025!$AB$3:$AB$1315,DataRegularSeason20242025!$B$3:$B$1315, "&lt;=" &amp; EP$1, DataRegularSeason20242025!$E$3:$E$1315, $A12)</f>
        <v>41</v>
      </c>
      <c r="EQ12">
        <f>SUMIFS(DataRegularSeason20242025!$AA$3:$AA$1315,DataRegularSeason20242025!$B$3:$B$1315, "&lt;=" &amp; EQ$1, DataRegularSeason20242025!$D$3:$D$1315, $A12)+SUMIFS(DataRegularSeason20242025!$AB$3:$AB$1315,DataRegularSeason20242025!$B$3:$B$1315, "&lt;=" &amp; EQ$1, DataRegularSeason20242025!$E$3:$E$1315, $A12)</f>
        <v>41</v>
      </c>
      <c r="ER12">
        <f>SUMIFS(DataRegularSeason20242025!$AA$3:$AA$1315,DataRegularSeason20242025!$B$3:$B$1315, "&lt;=" &amp; ER$1, DataRegularSeason20242025!$D$3:$D$1315, $A12)+SUMIFS(DataRegularSeason20242025!$AB$3:$AB$1315,DataRegularSeason20242025!$B$3:$B$1315, "&lt;=" &amp; ER$1, DataRegularSeason20242025!$E$3:$E$1315, $A12)</f>
        <v>41</v>
      </c>
      <c r="ES12">
        <f>SUMIFS(DataRegularSeason20242025!$AA$3:$AA$1315,DataRegularSeason20242025!$B$3:$B$1315, "&lt;=" &amp; ES$1, DataRegularSeason20242025!$D$3:$D$1315, $A12)+SUMIFS(DataRegularSeason20242025!$AB$3:$AB$1315,DataRegularSeason20242025!$B$3:$B$1315, "&lt;=" &amp; ES$1, DataRegularSeason20242025!$E$3:$E$1315, $A12)</f>
        <v>41</v>
      </c>
      <c r="ET12">
        <f>SUMIFS(DataRegularSeason20242025!$AA$3:$AA$1315,DataRegularSeason20242025!$B$3:$B$1315, "&lt;=" &amp; ET$1, DataRegularSeason20242025!$D$3:$D$1315, $A12)+SUMIFS(DataRegularSeason20242025!$AB$3:$AB$1315,DataRegularSeason20242025!$B$3:$B$1315, "&lt;=" &amp; ET$1, DataRegularSeason20242025!$E$3:$E$1315, $A12)</f>
        <v>41</v>
      </c>
      <c r="EU12">
        <f>SUMIFS(DataRegularSeason20242025!$AA$3:$AA$1315,DataRegularSeason20242025!$B$3:$B$1315, "&lt;=" &amp; EU$1, DataRegularSeason20242025!$D$3:$D$1315, $A12)+SUMIFS(DataRegularSeason20242025!$AB$3:$AB$1315,DataRegularSeason20242025!$B$3:$B$1315, "&lt;=" &amp; EU$1, DataRegularSeason20242025!$E$3:$E$1315, $A12)</f>
        <v>41</v>
      </c>
      <c r="EV12">
        <f>SUMIFS(DataRegularSeason20242025!$AA$3:$AA$1315,DataRegularSeason20242025!$B$3:$B$1315, "&lt;=" &amp; EV$1, DataRegularSeason20242025!$D$3:$D$1315, $A12)+SUMIFS(DataRegularSeason20242025!$AB$3:$AB$1315,DataRegularSeason20242025!$B$3:$B$1315, "&lt;=" &amp; EV$1, DataRegularSeason20242025!$E$3:$E$1315, $A12)</f>
        <v>41</v>
      </c>
      <c r="EW12">
        <f>SUMIFS(DataRegularSeason20242025!$AA$3:$AA$1315,DataRegularSeason20242025!$B$3:$B$1315, "&lt;=" &amp; EW$1, DataRegularSeason20242025!$D$3:$D$1315, $A12)+SUMIFS(DataRegularSeason20242025!$AB$3:$AB$1315,DataRegularSeason20242025!$B$3:$B$1315, "&lt;=" &amp; EW$1, DataRegularSeason20242025!$E$3:$E$1315, $A12)</f>
        <v>41</v>
      </c>
      <c r="EX12">
        <f>SUMIFS(DataRegularSeason20242025!$AA$3:$AA$1315,DataRegularSeason20242025!$B$3:$B$1315, "&lt;=" &amp; EX$1, DataRegularSeason20242025!$D$3:$D$1315, $A12)+SUMIFS(DataRegularSeason20242025!$AB$3:$AB$1315,DataRegularSeason20242025!$B$3:$B$1315, "&lt;=" &amp; EX$1, DataRegularSeason20242025!$E$3:$E$1315, $A12)</f>
        <v>41</v>
      </c>
      <c r="EY12">
        <f>SUMIFS(DataRegularSeason20242025!$AA$3:$AA$1315,DataRegularSeason20242025!$B$3:$B$1315, "&lt;=" &amp; EY$1, DataRegularSeason20242025!$D$3:$D$1315, $A12)+SUMIFS(DataRegularSeason20242025!$AB$3:$AB$1315,DataRegularSeason20242025!$B$3:$B$1315, "&lt;=" &amp; EY$1, DataRegularSeason20242025!$E$3:$E$1315, $A12)</f>
        <v>41</v>
      </c>
      <c r="EZ12">
        <f>SUMIFS(DataRegularSeason20242025!$AA$3:$AA$1315,DataRegularSeason20242025!$B$3:$B$1315, "&lt;=" &amp; EZ$1, DataRegularSeason20242025!$D$3:$D$1315, $A12)+SUMIFS(DataRegularSeason20242025!$AB$3:$AB$1315,DataRegularSeason20242025!$B$3:$B$1315, "&lt;=" &amp; EZ$1, DataRegularSeason20242025!$E$3:$E$1315, $A12)</f>
        <v>41</v>
      </c>
      <c r="FA12">
        <f>SUMIFS(DataRegularSeason20242025!$AA$3:$AA$1315,DataRegularSeason20242025!$B$3:$B$1315, "&lt;=" &amp; FA$1, DataRegularSeason20242025!$D$3:$D$1315, $A12)+SUMIFS(DataRegularSeason20242025!$AB$3:$AB$1315,DataRegularSeason20242025!$B$3:$B$1315, "&lt;=" &amp; FA$1, DataRegularSeason20242025!$E$3:$E$1315, $A12)</f>
        <v>41</v>
      </c>
      <c r="FB12">
        <f>SUMIFS(DataRegularSeason20242025!$AA$3:$AA$1315,DataRegularSeason20242025!$B$3:$B$1315, "&lt;=" &amp; FB$1, DataRegularSeason20242025!$D$3:$D$1315, $A12)+SUMIFS(DataRegularSeason20242025!$AB$3:$AB$1315,DataRegularSeason20242025!$B$3:$B$1315, "&lt;=" &amp; FB$1, DataRegularSeason20242025!$E$3:$E$1315, $A12)</f>
        <v>41</v>
      </c>
      <c r="FC12">
        <f>SUMIFS(DataRegularSeason20242025!$AA$3:$AA$1315,DataRegularSeason20242025!$B$3:$B$1315, "&lt;=" &amp; FC$1, DataRegularSeason20242025!$D$3:$D$1315, $A12)+SUMIFS(DataRegularSeason20242025!$AB$3:$AB$1315,DataRegularSeason20242025!$B$3:$B$1315, "&lt;=" &amp; FC$1, DataRegularSeason20242025!$E$3:$E$1315, $A12)</f>
        <v>41</v>
      </c>
      <c r="FD12">
        <f>SUMIFS(DataRegularSeason20242025!$AA$3:$AA$1315,DataRegularSeason20242025!$B$3:$B$1315, "&lt;=" &amp; FD$1, DataRegularSeason20242025!$D$3:$D$1315, $A12)+SUMIFS(DataRegularSeason20242025!$AB$3:$AB$1315,DataRegularSeason20242025!$B$3:$B$1315, "&lt;=" &amp; FD$1, DataRegularSeason20242025!$E$3:$E$1315, $A12)</f>
        <v>41</v>
      </c>
      <c r="FE12">
        <f>SUMIFS(DataRegularSeason20242025!$AA$3:$AA$1315,DataRegularSeason20242025!$B$3:$B$1315, "&lt;=" &amp; FE$1, DataRegularSeason20242025!$D$3:$D$1315, $A12)+SUMIFS(DataRegularSeason20242025!$AB$3:$AB$1315,DataRegularSeason20242025!$B$3:$B$1315, "&lt;=" &amp; FE$1, DataRegularSeason20242025!$E$3:$E$1315, $A12)</f>
        <v>41</v>
      </c>
      <c r="FF12">
        <f>SUMIFS(DataRegularSeason20242025!$AA$3:$AA$1315,DataRegularSeason20242025!$B$3:$B$1315, "&lt;=" &amp; FF$1, DataRegularSeason20242025!$D$3:$D$1315, $A12)+SUMIFS(DataRegularSeason20242025!$AB$3:$AB$1315,DataRegularSeason20242025!$B$3:$B$1315, "&lt;=" &amp; FF$1, DataRegularSeason20242025!$E$3:$E$1315, $A12)</f>
        <v>41</v>
      </c>
      <c r="FG12">
        <f>SUMIFS(DataRegularSeason20242025!$AA$3:$AA$1315,DataRegularSeason20242025!$B$3:$B$1315, "&lt;=" &amp; FG$1, DataRegularSeason20242025!$D$3:$D$1315, $A12)+SUMIFS(DataRegularSeason20242025!$AB$3:$AB$1315,DataRegularSeason20242025!$B$3:$B$1315, "&lt;=" &amp; FG$1, DataRegularSeason20242025!$E$3:$E$1315, $A12)</f>
        <v>41</v>
      </c>
      <c r="FH12">
        <f>SUMIFS(DataRegularSeason20242025!$AA$3:$AA$1315,DataRegularSeason20242025!$B$3:$B$1315, "&lt;=" &amp; FH$1, DataRegularSeason20242025!$D$3:$D$1315, $A12)+SUMIFS(DataRegularSeason20242025!$AB$3:$AB$1315,DataRegularSeason20242025!$B$3:$B$1315, "&lt;=" &amp; FH$1, DataRegularSeason20242025!$E$3:$E$1315, $A12)</f>
        <v>41</v>
      </c>
      <c r="FI12">
        <f>SUMIFS(DataRegularSeason20242025!$AA$3:$AA$1315,DataRegularSeason20242025!$B$3:$B$1315, "&lt;=" &amp; FI$1, DataRegularSeason20242025!$D$3:$D$1315, $A12)+SUMIFS(DataRegularSeason20242025!$AB$3:$AB$1315,DataRegularSeason20242025!$B$3:$B$1315, "&lt;=" &amp; FI$1, DataRegularSeason20242025!$E$3:$E$1315, $A12)</f>
        <v>41</v>
      </c>
      <c r="FJ12">
        <f>SUMIFS(DataRegularSeason20242025!$AA$3:$AA$1315,DataRegularSeason20242025!$B$3:$B$1315, "&lt;=" &amp; FJ$1, DataRegularSeason20242025!$D$3:$D$1315, $A12)+SUMIFS(DataRegularSeason20242025!$AB$3:$AB$1315,DataRegularSeason20242025!$B$3:$B$1315, "&lt;=" &amp; FJ$1, DataRegularSeason20242025!$E$3:$E$1315, $A12)</f>
        <v>41</v>
      </c>
      <c r="FK12">
        <f>SUMIFS(DataRegularSeason20242025!$AA$3:$AA$1315,DataRegularSeason20242025!$B$3:$B$1315, "&lt;=" &amp; FK$1, DataRegularSeason20242025!$D$3:$D$1315, $A12)+SUMIFS(DataRegularSeason20242025!$AB$3:$AB$1315,DataRegularSeason20242025!$B$3:$B$1315, "&lt;=" &amp; FK$1, DataRegularSeason20242025!$E$3:$E$1315, $A12)</f>
        <v>41</v>
      </c>
      <c r="FL12">
        <f>SUMIFS(DataRegularSeason20242025!$AA$3:$AA$1315,DataRegularSeason20242025!$B$3:$B$1315, "&lt;=" &amp; FL$1, DataRegularSeason20242025!$D$3:$D$1315, $A12)+SUMIFS(DataRegularSeason20242025!$AB$3:$AB$1315,DataRegularSeason20242025!$B$3:$B$1315, "&lt;=" &amp; FL$1, DataRegularSeason20242025!$E$3:$E$1315, $A12)</f>
        <v>41</v>
      </c>
      <c r="FM12">
        <f>SUMIFS(DataRegularSeason20242025!$AA$3:$AA$1315,DataRegularSeason20242025!$B$3:$B$1315, "&lt;=" &amp; FM$1, DataRegularSeason20242025!$D$3:$D$1315, $A12)+SUMIFS(DataRegularSeason20242025!$AB$3:$AB$1315,DataRegularSeason20242025!$B$3:$B$1315, "&lt;=" &amp; FM$1, DataRegularSeason20242025!$E$3:$E$1315, $A12)</f>
        <v>41</v>
      </c>
      <c r="FN12">
        <f>SUMIFS(DataRegularSeason20242025!$AA$3:$AA$1315,DataRegularSeason20242025!$B$3:$B$1315, "&lt;=" &amp; FN$1, DataRegularSeason20242025!$D$3:$D$1315, $A12)+SUMIFS(DataRegularSeason20242025!$AB$3:$AB$1315,DataRegularSeason20242025!$B$3:$B$1315, "&lt;=" &amp; FN$1, DataRegularSeason20242025!$E$3:$E$1315, $A12)</f>
        <v>41</v>
      </c>
      <c r="FO12">
        <f>SUMIFS(DataRegularSeason20242025!$AA$3:$AA$1315,DataRegularSeason20242025!$B$3:$B$1315, "&lt;=" &amp; FO$1, DataRegularSeason20242025!$D$3:$D$1315, $A12)+SUMIFS(DataRegularSeason20242025!$AB$3:$AB$1315,DataRegularSeason20242025!$B$3:$B$1315, "&lt;=" &amp; FO$1, DataRegularSeason20242025!$E$3:$E$1315, $A12)</f>
        <v>41</v>
      </c>
      <c r="FP12">
        <f>SUMIFS(DataRegularSeason20242025!$AA$3:$AA$1315,DataRegularSeason20242025!$B$3:$B$1315, "&lt;=" &amp; FP$1, DataRegularSeason20242025!$D$3:$D$1315, $A12)+SUMIFS(DataRegularSeason20242025!$AB$3:$AB$1315,DataRegularSeason20242025!$B$3:$B$1315, "&lt;=" &amp; FP$1, DataRegularSeason20242025!$E$3:$E$1315, $A12)</f>
        <v>41</v>
      </c>
      <c r="FQ12">
        <f>SUMIFS(DataRegularSeason20242025!$AA$3:$AA$1315,DataRegularSeason20242025!$B$3:$B$1315, "&lt;=" &amp; FQ$1, DataRegularSeason20242025!$D$3:$D$1315, $A12)+SUMIFS(DataRegularSeason20242025!$AB$3:$AB$1315,DataRegularSeason20242025!$B$3:$B$1315, "&lt;=" &amp; FQ$1, DataRegularSeason20242025!$E$3:$E$1315, $A12)</f>
        <v>41</v>
      </c>
      <c r="FR12">
        <f>SUMIFS(DataRegularSeason20242025!$AA$3:$AA$1315,DataRegularSeason20242025!$B$3:$B$1315, "&lt;=" &amp; FR$1, DataRegularSeason20242025!$D$3:$D$1315, $A12)+SUMIFS(DataRegularSeason20242025!$AB$3:$AB$1315,DataRegularSeason20242025!$B$3:$B$1315, "&lt;=" &amp; FR$1, DataRegularSeason20242025!$E$3:$E$1315, $A12)</f>
        <v>41</v>
      </c>
      <c r="FS12">
        <f>SUMIFS(DataRegularSeason20242025!$AA$3:$AA$1315,DataRegularSeason20242025!$B$3:$B$1315, "&lt;=" &amp; FS$1, DataRegularSeason20242025!$D$3:$D$1315, $A12)+SUMIFS(DataRegularSeason20242025!$AB$3:$AB$1315,DataRegularSeason20242025!$B$3:$B$1315, "&lt;=" &amp; FS$1, DataRegularSeason20242025!$E$3:$E$1315, $A12)</f>
        <v>41</v>
      </c>
      <c r="FT12">
        <f>SUMIFS(DataRegularSeason20242025!$AA$3:$AA$1315,DataRegularSeason20242025!$B$3:$B$1315, "&lt;=" &amp; FT$1, DataRegularSeason20242025!$D$3:$D$1315, $A12)+SUMIFS(DataRegularSeason20242025!$AB$3:$AB$1315,DataRegularSeason20242025!$B$3:$B$1315, "&lt;=" &amp; FT$1, DataRegularSeason20242025!$E$3:$E$1315, $A12)</f>
        <v>41</v>
      </c>
      <c r="FU12">
        <f>SUMIFS(DataRegularSeason20242025!$AA$3:$AA$1315,DataRegularSeason20242025!$B$3:$B$1315, "&lt;=" &amp; FU$1, DataRegularSeason20242025!$D$3:$D$1315, $A12)+SUMIFS(DataRegularSeason20242025!$AB$3:$AB$1315,DataRegularSeason20242025!$B$3:$B$1315, "&lt;=" &amp; FU$1, DataRegularSeason20242025!$E$3:$E$1315, $A12)</f>
        <v>41</v>
      </c>
      <c r="FV12">
        <f>SUMIFS(DataRegularSeason20242025!$AA$3:$AA$1315,DataRegularSeason20242025!$B$3:$B$1315, "&lt;=" &amp; FV$1, DataRegularSeason20242025!$D$3:$D$1315, $A12)+SUMIFS(DataRegularSeason20242025!$AB$3:$AB$1315,DataRegularSeason20242025!$B$3:$B$1315, "&lt;=" &amp; FV$1, DataRegularSeason20242025!$E$3:$E$1315, $A12)</f>
        <v>41</v>
      </c>
      <c r="FW12">
        <f>SUMIFS(DataRegularSeason20242025!$AA$3:$AA$1315,DataRegularSeason20242025!$B$3:$B$1315, "&lt;=" &amp; FW$1, DataRegularSeason20242025!$D$3:$D$1315, $A12)+SUMIFS(DataRegularSeason20242025!$AB$3:$AB$1315,DataRegularSeason20242025!$B$3:$B$1315, "&lt;=" &amp; FW$1, DataRegularSeason20242025!$E$3:$E$1315, $A12)</f>
        <v>41</v>
      </c>
      <c r="FX12">
        <f>SUMIFS(DataRegularSeason20242025!$AA$3:$AA$1315,DataRegularSeason20242025!$B$3:$B$1315, "&lt;=" &amp; FX$1, DataRegularSeason20242025!$D$3:$D$1315, $A12)+SUMIFS(DataRegularSeason20242025!$AB$3:$AB$1315,DataRegularSeason20242025!$B$3:$B$1315, "&lt;=" &amp; FX$1, DataRegularSeason20242025!$E$3:$E$1315, $A12)</f>
        <v>41</v>
      </c>
      <c r="FY12">
        <f>SUMIFS(DataRegularSeason20242025!$AA$3:$AA$1315,DataRegularSeason20242025!$B$3:$B$1315, "&lt;=" &amp; FY$1, DataRegularSeason20242025!$D$3:$D$1315, $A12)+SUMIFS(DataRegularSeason20242025!$AB$3:$AB$1315,DataRegularSeason20242025!$B$3:$B$1315, "&lt;=" &amp; FY$1, DataRegularSeason20242025!$E$3:$E$1315, $A12)</f>
        <v>41</v>
      </c>
      <c r="FZ12">
        <f>SUMIFS(DataRegularSeason20242025!$AA$3:$AA$1315,DataRegularSeason20242025!$B$3:$B$1315, "&lt;=" &amp; FZ$1, DataRegularSeason20242025!$D$3:$D$1315, $A12)+SUMIFS(DataRegularSeason20242025!$AB$3:$AB$1315,DataRegularSeason20242025!$B$3:$B$1315, "&lt;=" &amp; FZ$1, DataRegularSeason20242025!$E$3:$E$1315, $A12)</f>
        <v>41</v>
      </c>
      <c r="GA12">
        <f>SUMIFS(DataRegularSeason20242025!$AA$3:$AA$1315,DataRegularSeason20242025!$B$3:$B$1315, "&lt;=" &amp; GA$1, DataRegularSeason20242025!$D$3:$D$1315, $A12)+SUMIFS(DataRegularSeason20242025!$AB$3:$AB$1315,DataRegularSeason20242025!$B$3:$B$1315, "&lt;=" &amp; GA$1, DataRegularSeason20242025!$E$3:$E$1315, $A12)</f>
        <v>41</v>
      </c>
      <c r="GB12">
        <f>SUMIFS(DataRegularSeason20242025!$AA$3:$AA$1315,DataRegularSeason20242025!$B$3:$B$1315, "&lt;=" &amp; GB$1, DataRegularSeason20242025!$D$3:$D$1315, $A12)+SUMIFS(DataRegularSeason20242025!$AB$3:$AB$1315,DataRegularSeason20242025!$B$3:$B$1315, "&lt;=" &amp; GB$1, DataRegularSeason20242025!$E$3:$E$1315, $A12)</f>
        <v>41</v>
      </c>
      <c r="GC12">
        <f>SUMIFS(DataRegularSeason20242025!$AA$3:$AA$1315,DataRegularSeason20242025!$B$3:$B$1315, "&lt;=" &amp; GC$1, DataRegularSeason20242025!$D$3:$D$1315, $A12)+SUMIFS(DataRegularSeason20242025!$AB$3:$AB$1315,DataRegularSeason20242025!$B$3:$B$1315, "&lt;=" &amp; GC$1, DataRegularSeason20242025!$E$3:$E$1315, $A12)</f>
        <v>41</v>
      </c>
      <c r="GD12">
        <f>SUMIFS(DataRegularSeason20242025!$AA$3:$AA$1315,DataRegularSeason20242025!$B$3:$B$1315, "&lt;=" &amp; GD$1, DataRegularSeason20242025!$D$3:$D$1315, $A12)+SUMIFS(DataRegularSeason20242025!$AB$3:$AB$1315,DataRegularSeason20242025!$B$3:$B$1315, "&lt;=" &amp; GD$1, DataRegularSeason20242025!$E$3:$E$1315, $A12)</f>
        <v>41</v>
      </c>
      <c r="GE12">
        <f>SUMIFS(DataRegularSeason20242025!$AA$3:$AA$1315,DataRegularSeason20242025!$B$3:$B$1315, "&lt;=" &amp; GE$1, DataRegularSeason20242025!$D$3:$D$1315, $A12)+SUMIFS(DataRegularSeason20242025!$AB$3:$AB$1315,DataRegularSeason20242025!$B$3:$B$1315, "&lt;=" &amp; GE$1, DataRegularSeason20242025!$E$3:$E$1315, $A12)</f>
        <v>41</v>
      </c>
      <c r="GF12">
        <f>SUMIFS(DataRegularSeason20242025!$AA$3:$AA$1315,DataRegularSeason20242025!$B$3:$B$1315, "&lt;=" &amp; GF$1, DataRegularSeason20242025!$D$3:$D$1315, $A12)+SUMIFS(DataRegularSeason20242025!$AB$3:$AB$1315,DataRegularSeason20242025!$B$3:$B$1315, "&lt;=" &amp; GF$1, DataRegularSeason20242025!$E$3:$E$1315, $A12)</f>
        <v>41</v>
      </c>
      <c r="GG12">
        <f>SUMIFS(DataRegularSeason20242025!$AA$3:$AA$1315,DataRegularSeason20242025!$B$3:$B$1315, "&lt;=" &amp; GG$1, DataRegularSeason20242025!$D$3:$D$1315, $A12)+SUMIFS(DataRegularSeason20242025!$AB$3:$AB$1315,DataRegularSeason20242025!$B$3:$B$1315, "&lt;=" &amp; GG$1, DataRegularSeason20242025!$E$3:$E$1315, $A12)</f>
        <v>41</v>
      </c>
      <c r="GH12">
        <f>SUMIFS(DataRegularSeason20242025!$AA$3:$AA$1315,DataRegularSeason20242025!$B$3:$B$1315, "&lt;=" &amp; GH$1, DataRegularSeason20242025!$D$3:$D$1315, $A12)+SUMIFS(DataRegularSeason20242025!$AB$3:$AB$1315,DataRegularSeason20242025!$B$3:$B$1315, "&lt;=" &amp; GH$1, DataRegularSeason20242025!$E$3:$E$1315, $A12)</f>
        <v>41</v>
      </c>
      <c r="GI12">
        <f>SUMIFS(DataRegularSeason20242025!$AA$3:$AA$1315,DataRegularSeason20242025!$B$3:$B$1315, "&lt;=" &amp; GI$1, DataRegularSeason20242025!$D$3:$D$1315, $A12)+SUMIFS(DataRegularSeason20242025!$AB$3:$AB$1315,DataRegularSeason20242025!$B$3:$B$1315, "&lt;=" &amp; GI$1, DataRegularSeason20242025!$E$3:$E$1315, $A12)</f>
        <v>41</v>
      </c>
      <c r="GJ12">
        <f>SUMIFS(DataRegularSeason20242025!$AA$3:$AA$1315,DataRegularSeason20242025!$B$3:$B$1315, "&lt;=" &amp; GJ$1, DataRegularSeason20242025!$D$3:$D$1315, $A12)+SUMIFS(DataRegularSeason20242025!$AB$3:$AB$1315,DataRegularSeason20242025!$B$3:$B$1315, "&lt;=" &amp; GJ$1, DataRegularSeason20242025!$E$3:$E$1315, $A12)</f>
        <v>41</v>
      </c>
      <c r="GK12">
        <f>SUMIFS(DataRegularSeason20242025!$AA$3:$AA$1315,DataRegularSeason20242025!$B$3:$B$1315, "&lt;=" &amp; GK$1, DataRegularSeason20242025!$D$3:$D$1315, $A12)+SUMIFS(DataRegularSeason20242025!$AB$3:$AB$1315,DataRegularSeason20242025!$B$3:$B$1315, "&lt;=" &amp; GK$1, DataRegularSeason20242025!$E$3:$E$1315, $A12)</f>
        <v>41</v>
      </c>
      <c r="GL12">
        <f>SUMIFS(DataRegularSeason20242025!$AA$3:$AA$1315,DataRegularSeason20242025!$B$3:$B$1315, "&lt;=" &amp; GL$1, DataRegularSeason20242025!$D$3:$D$1315, $A12)+SUMIFS(DataRegularSeason20242025!$AB$3:$AB$1315,DataRegularSeason20242025!$B$3:$B$1315, "&lt;=" &amp; GL$1, DataRegularSeason20242025!$E$3:$E$1315, $A12)</f>
        <v>41</v>
      </c>
      <c r="GM12">
        <f>SUMIFS(DataRegularSeason20242025!$AA$3:$AA$1315,DataRegularSeason20242025!$B$3:$B$1315, "&lt;=" &amp; GM$1, DataRegularSeason20242025!$D$3:$D$1315, $A12)+SUMIFS(DataRegularSeason20242025!$AB$3:$AB$1315,DataRegularSeason20242025!$B$3:$B$1315, "&lt;=" &amp; GM$1, DataRegularSeason20242025!$E$3:$E$1315, $A12)</f>
        <v>41</v>
      </c>
      <c r="GN12">
        <f>SUMIFS(DataRegularSeason20242025!$AA$3:$AA$1315,DataRegularSeason20242025!$B$3:$B$1315, "&lt;=" &amp; GN$1, DataRegularSeason20242025!$D$3:$D$1315, $A12)+SUMIFS(DataRegularSeason20242025!$AB$3:$AB$1315,DataRegularSeason20242025!$B$3:$B$1315, "&lt;=" &amp; GN$1, DataRegularSeason20242025!$E$3:$E$1315, $A12)</f>
        <v>41</v>
      </c>
      <c r="GO12">
        <f>SUMIFS(DataRegularSeason20242025!$AA$3:$AA$1315,DataRegularSeason20242025!$B$3:$B$1315, "&lt;=" &amp; GO$1, DataRegularSeason20242025!$D$3:$D$1315, $A12)+SUMIFS(DataRegularSeason20242025!$AB$3:$AB$1315,DataRegularSeason20242025!$B$3:$B$1315, "&lt;=" &amp; GO$1, DataRegularSeason20242025!$E$3:$E$1315, $A12)</f>
        <v>41</v>
      </c>
      <c r="GP12">
        <f>SUMIFS(DataRegularSeason20242025!$AA$3:$AA$1315,DataRegularSeason20242025!$B$3:$B$1315, "&lt;=" &amp; GP$1, DataRegularSeason20242025!$D$3:$D$1315, $A12)+SUMIFS(DataRegularSeason20242025!$AB$3:$AB$1315,DataRegularSeason20242025!$B$3:$B$1315, "&lt;=" &amp; GP$1, DataRegularSeason20242025!$E$3:$E$1315, $A12)</f>
        <v>41</v>
      </c>
      <c r="GQ12">
        <f>SUMIFS(DataRegularSeason20242025!$AA$3:$AA$1315,DataRegularSeason20242025!$B$3:$B$1315, "&lt;=" &amp; GQ$1, DataRegularSeason20242025!$D$3:$D$1315, $A12)+SUMIFS(DataRegularSeason20242025!$AB$3:$AB$1315,DataRegularSeason20242025!$B$3:$B$1315, "&lt;=" &amp; GQ$1, DataRegularSeason20242025!$E$3:$E$1315, $A12)</f>
        <v>41</v>
      </c>
      <c r="GR12">
        <f>SUMIFS(DataRegularSeason20242025!$AA$3:$AA$1315,DataRegularSeason20242025!$B$3:$B$1315, "&lt;=" &amp; GR$1, DataRegularSeason20242025!$D$3:$D$1315, $A12)+SUMIFS(DataRegularSeason20242025!$AB$3:$AB$1315,DataRegularSeason20242025!$B$3:$B$1315, "&lt;=" &amp; GR$1, DataRegularSeason20242025!$E$3:$E$1315, $A12)</f>
        <v>41</v>
      </c>
      <c r="GS12">
        <f>SUMIFS(DataRegularSeason20242025!$AA$3:$AA$1315,DataRegularSeason20242025!$B$3:$B$1315, "&lt;=" &amp; GS$1, DataRegularSeason20242025!$D$3:$D$1315, $A12)+SUMIFS(DataRegularSeason20242025!$AB$3:$AB$1315,DataRegularSeason20242025!$B$3:$B$1315, "&lt;=" &amp; GS$1, DataRegularSeason20242025!$E$3:$E$1315, $A12)</f>
        <v>41</v>
      </c>
      <c r="GT12">
        <f>SUMIFS(DataRegularSeason20242025!$AA$3:$AA$1315,DataRegularSeason20242025!$B$3:$B$1315, "&lt;=" &amp; GT$1, DataRegularSeason20242025!$D$3:$D$1315, $A12)+SUMIFS(DataRegularSeason20242025!$AB$3:$AB$1315,DataRegularSeason20242025!$B$3:$B$1315, "&lt;=" &amp; GT$1, DataRegularSeason20242025!$E$3:$E$1315, $A12)</f>
        <v>41</v>
      </c>
      <c r="GU12">
        <f>SUMIFS(DataRegularSeason20242025!$AA$3:$AA$1315,DataRegularSeason20242025!$B$3:$B$1315, "&lt;=" &amp; GU$1, DataRegularSeason20242025!$D$3:$D$1315, $A12)+SUMIFS(DataRegularSeason20242025!$AB$3:$AB$1315,DataRegularSeason20242025!$B$3:$B$1315, "&lt;=" &amp; GU$1, DataRegularSeason20242025!$E$3:$E$1315, $A12)</f>
        <v>41</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33</v>
      </c>
      <c r="CD13">
        <f>SUMIFS(DataRegularSeason20242025!$AA$3:$AA$1315,DataRegularSeason20242025!$B$3:$B$1315, "&lt;=" &amp; CD$1, DataRegularSeason20242025!$D$3:$D$1315, $A13)+SUMIFS(DataRegularSeason20242025!$AB$3:$AB$1315,DataRegularSeason20242025!$B$3:$B$1315, "&lt;=" &amp; CD$1, DataRegularSeason20242025!$E$3:$E$1315, $A13)</f>
        <v>33</v>
      </c>
      <c r="CE13">
        <f>SUMIFS(DataRegularSeason20242025!$AA$3:$AA$1315,DataRegularSeason20242025!$B$3:$B$1315, "&lt;=" &amp; CE$1, DataRegularSeason20242025!$D$3:$D$1315, $A13)+SUMIFS(DataRegularSeason20242025!$AB$3:$AB$1315,DataRegularSeason20242025!$B$3:$B$1315, "&lt;=" &amp; CE$1, DataRegularSeason20242025!$E$3:$E$1315, $A13)</f>
        <v>33</v>
      </c>
      <c r="CF13">
        <f>SUMIFS(DataRegularSeason20242025!$AA$3:$AA$1315,DataRegularSeason20242025!$B$3:$B$1315, "&lt;=" &amp; CF$1, DataRegularSeason20242025!$D$3:$D$1315, $A13)+SUMIFS(DataRegularSeason20242025!$AB$3:$AB$1315,DataRegularSeason20242025!$B$3:$B$1315, "&lt;=" &amp; CF$1, DataRegularSeason20242025!$E$3:$E$1315, $A13)</f>
        <v>33</v>
      </c>
      <c r="CG13">
        <f>SUMIFS(DataRegularSeason20242025!$AA$3:$AA$1315,DataRegularSeason20242025!$B$3:$B$1315, "&lt;=" &amp; CG$1, DataRegularSeason20242025!$D$3:$D$1315, $A13)+SUMIFS(DataRegularSeason20242025!$AB$3:$AB$1315,DataRegularSeason20242025!$B$3:$B$1315, "&lt;=" &amp; CG$1, DataRegularSeason20242025!$E$3:$E$1315, $A13)</f>
        <v>33</v>
      </c>
      <c r="CH13">
        <f>SUMIFS(DataRegularSeason20242025!$AA$3:$AA$1315,DataRegularSeason20242025!$B$3:$B$1315, "&lt;=" &amp; CH$1, DataRegularSeason20242025!$D$3:$D$1315, $A13)+SUMIFS(DataRegularSeason20242025!$AB$3:$AB$1315,DataRegularSeason20242025!$B$3:$B$1315, "&lt;=" &amp; CH$1, DataRegularSeason20242025!$E$3:$E$1315, $A13)</f>
        <v>33</v>
      </c>
      <c r="CI13">
        <f>SUMIFS(DataRegularSeason20242025!$AA$3:$AA$1315,DataRegularSeason20242025!$B$3:$B$1315, "&lt;=" &amp; CI$1, DataRegularSeason20242025!$D$3:$D$1315, $A13)+SUMIFS(DataRegularSeason20242025!$AB$3:$AB$1315,DataRegularSeason20242025!$B$3:$B$1315, "&lt;=" &amp; CI$1, DataRegularSeason20242025!$E$3:$E$1315, $A13)</f>
        <v>33</v>
      </c>
      <c r="CJ13">
        <f>SUMIFS(DataRegularSeason20242025!$AA$3:$AA$1315,DataRegularSeason20242025!$B$3:$B$1315, "&lt;=" &amp; CJ$1, DataRegularSeason20242025!$D$3:$D$1315, $A13)+SUMIFS(DataRegularSeason20242025!$AB$3:$AB$1315,DataRegularSeason20242025!$B$3:$B$1315, "&lt;=" &amp; CJ$1, DataRegularSeason20242025!$E$3:$E$1315, $A13)</f>
        <v>33</v>
      </c>
      <c r="CK13">
        <f>SUMIFS(DataRegularSeason20242025!$AA$3:$AA$1315,DataRegularSeason20242025!$B$3:$B$1315, "&lt;=" &amp; CK$1, DataRegularSeason20242025!$D$3:$D$1315, $A13)+SUMIFS(DataRegularSeason20242025!$AB$3:$AB$1315,DataRegularSeason20242025!$B$3:$B$1315, "&lt;=" &amp; CK$1, DataRegularSeason20242025!$E$3:$E$1315, $A13)</f>
        <v>33</v>
      </c>
      <c r="CL13">
        <f>SUMIFS(DataRegularSeason20242025!$AA$3:$AA$1315,DataRegularSeason20242025!$B$3:$B$1315, "&lt;=" &amp; CL$1, DataRegularSeason20242025!$D$3:$D$1315, $A13)+SUMIFS(DataRegularSeason20242025!$AB$3:$AB$1315,DataRegularSeason20242025!$B$3:$B$1315, "&lt;=" &amp; CL$1, DataRegularSeason20242025!$E$3:$E$1315, $A13)</f>
        <v>33</v>
      </c>
      <c r="CM13">
        <f>SUMIFS(DataRegularSeason20242025!$AA$3:$AA$1315,DataRegularSeason20242025!$B$3:$B$1315, "&lt;=" &amp; CM$1, DataRegularSeason20242025!$D$3:$D$1315, $A13)+SUMIFS(DataRegularSeason20242025!$AB$3:$AB$1315,DataRegularSeason20242025!$B$3:$B$1315, "&lt;=" &amp; CM$1, DataRegularSeason20242025!$E$3:$E$1315, $A13)</f>
        <v>33</v>
      </c>
      <c r="CN13">
        <f>SUMIFS(DataRegularSeason20242025!$AA$3:$AA$1315,DataRegularSeason20242025!$B$3:$B$1315, "&lt;=" &amp; CN$1, DataRegularSeason20242025!$D$3:$D$1315, $A13)+SUMIFS(DataRegularSeason20242025!$AB$3:$AB$1315,DataRegularSeason20242025!$B$3:$B$1315, "&lt;=" &amp; CN$1, DataRegularSeason20242025!$E$3:$E$1315, $A13)</f>
        <v>33</v>
      </c>
      <c r="CO13">
        <f>SUMIFS(DataRegularSeason20242025!$AA$3:$AA$1315,DataRegularSeason20242025!$B$3:$B$1315, "&lt;=" &amp; CO$1, DataRegularSeason20242025!$D$3:$D$1315, $A13)+SUMIFS(DataRegularSeason20242025!$AB$3:$AB$1315,DataRegularSeason20242025!$B$3:$B$1315, "&lt;=" &amp; CO$1, DataRegularSeason20242025!$E$3:$E$1315, $A13)</f>
        <v>33</v>
      </c>
      <c r="CP13">
        <f>SUMIFS(DataRegularSeason20242025!$AA$3:$AA$1315,DataRegularSeason20242025!$B$3:$B$1315, "&lt;=" &amp; CP$1, DataRegularSeason20242025!$D$3:$D$1315, $A13)+SUMIFS(DataRegularSeason20242025!$AB$3:$AB$1315,DataRegularSeason20242025!$B$3:$B$1315, "&lt;=" &amp; CP$1, DataRegularSeason20242025!$E$3:$E$1315, $A13)</f>
        <v>33</v>
      </c>
      <c r="CQ13">
        <f>SUMIFS(DataRegularSeason20242025!$AA$3:$AA$1315,DataRegularSeason20242025!$B$3:$B$1315, "&lt;=" &amp; CQ$1, DataRegularSeason20242025!$D$3:$D$1315, $A13)+SUMIFS(DataRegularSeason20242025!$AB$3:$AB$1315,DataRegularSeason20242025!$B$3:$B$1315, "&lt;=" &amp; CQ$1, DataRegularSeason20242025!$E$3:$E$1315, $A13)</f>
        <v>33</v>
      </c>
      <c r="CR13">
        <f>SUMIFS(DataRegularSeason20242025!$AA$3:$AA$1315,DataRegularSeason20242025!$B$3:$B$1315, "&lt;=" &amp; CR$1, DataRegularSeason20242025!$D$3:$D$1315, $A13)+SUMIFS(DataRegularSeason20242025!$AB$3:$AB$1315,DataRegularSeason20242025!$B$3:$B$1315, "&lt;=" &amp; CR$1, DataRegularSeason20242025!$E$3:$E$1315, $A13)</f>
        <v>33</v>
      </c>
      <c r="CS13">
        <f>SUMIFS(DataRegularSeason20242025!$AA$3:$AA$1315,DataRegularSeason20242025!$B$3:$B$1315, "&lt;=" &amp; CS$1, DataRegularSeason20242025!$D$3:$D$1315, $A13)+SUMIFS(DataRegularSeason20242025!$AB$3:$AB$1315,DataRegularSeason20242025!$B$3:$B$1315, "&lt;=" &amp; CS$1, DataRegularSeason20242025!$E$3:$E$1315, $A13)</f>
        <v>33</v>
      </c>
      <c r="CT13">
        <f>SUMIFS(DataRegularSeason20242025!$AA$3:$AA$1315,DataRegularSeason20242025!$B$3:$B$1315, "&lt;=" &amp; CT$1, DataRegularSeason20242025!$D$3:$D$1315, $A13)+SUMIFS(DataRegularSeason20242025!$AB$3:$AB$1315,DataRegularSeason20242025!$B$3:$B$1315, "&lt;=" &amp; CT$1, DataRegularSeason20242025!$E$3:$E$1315, $A13)</f>
        <v>33</v>
      </c>
      <c r="CU13">
        <f>SUMIFS(DataRegularSeason20242025!$AA$3:$AA$1315,DataRegularSeason20242025!$B$3:$B$1315, "&lt;=" &amp; CU$1, DataRegularSeason20242025!$D$3:$D$1315, $A13)+SUMIFS(DataRegularSeason20242025!$AB$3:$AB$1315,DataRegularSeason20242025!$B$3:$B$1315, "&lt;=" &amp; CU$1, DataRegularSeason20242025!$E$3:$E$1315, $A13)</f>
        <v>33</v>
      </c>
      <c r="CV13">
        <f>SUMIFS(DataRegularSeason20242025!$AA$3:$AA$1315,DataRegularSeason20242025!$B$3:$B$1315, "&lt;=" &amp; CV$1, DataRegularSeason20242025!$D$3:$D$1315, $A13)+SUMIFS(DataRegularSeason20242025!$AB$3:$AB$1315,DataRegularSeason20242025!$B$3:$B$1315, "&lt;=" &amp; CV$1, DataRegularSeason20242025!$E$3:$E$1315, $A13)</f>
        <v>33</v>
      </c>
      <c r="CW13">
        <f>SUMIFS(DataRegularSeason20242025!$AA$3:$AA$1315,DataRegularSeason20242025!$B$3:$B$1315, "&lt;=" &amp; CW$1, DataRegularSeason20242025!$D$3:$D$1315, $A13)+SUMIFS(DataRegularSeason20242025!$AB$3:$AB$1315,DataRegularSeason20242025!$B$3:$B$1315, "&lt;=" &amp; CW$1, DataRegularSeason20242025!$E$3:$E$1315, $A13)</f>
        <v>33</v>
      </c>
      <c r="CX13">
        <f>SUMIFS(DataRegularSeason20242025!$AA$3:$AA$1315,DataRegularSeason20242025!$B$3:$B$1315, "&lt;=" &amp; CX$1, DataRegularSeason20242025!$D$3:$D$1315, $A13)+SUMIFS(DataRegularSeason20242025!$AB$3:$AB$1315,DataRegularSeason20242025!$B$3:$B$1315, "&lt;=" &amp; CX$1, DataRegularSeason20242025!$E$3:$E$1315, $A13)</f>
        <v>33</v>
      </c>
      <c r="CY13">
        <f>SUMIFS(DataRegularSeason20242025!$AA$3:$AA$1315,DataRegularSeason20242025!$B$3:$B$1315, "&lt;=" &amp; CY$1, DataRegularSeason20242025!$D$3:$D$1315, $A13)+SUMIFS(DataRegularSeason20242025!$AB$3:$AB$1315,DataRegularSeason20242025!$B$3:$B$1315, "&lt;=" &amp; CY$1, DataRegularSeason20242025!$E$3:$E$1315, $A13)</f>
        <v>33</v>
      </c>
      <c r="CZ13">
        <f>SUMIFS(DataRegularSeason20242025!$AA$3:$AA$1315,DataRegularSeason20242025!$B$3:$B$1315, "&lt;=" &amp; CZ$1, DataRegularSeason20242025!$D$3:$D$1315, $A13)+SUMIFS(DataRegularSeason20242025!$AB$3:$AB$1315,DataRegularSeason20242025!$B$3:$B$1315, "&lt;=" &amp; CZ$1, DataRegularSeason20242025!$E$3:$E$1315, $A13)</f>
        <v>33</v>
      </c>
      <c r="DA13">
        <f>SUMIFS(DataRegularSeason20242025!$AA$3:$AA$1315,DataRegularSeason20242025!$B$3:$B$1315, "&lt;=" &amp; DA$1, DataRegularSeason20242025!$D$3:$D$1315, $A13)+SUMIFS(DataRegularSeason20242025!$AB$3:$AB$1315,DataRegularSeason20242025!$B$3:$B$1315, "&lt;=" &amp; DA$1, DataRegularSeason20242025!$E$3:$E$1315, $A13)</f>
        <v>33</v>
      </c>
      <c r="DB13">
        <f>SUMIFS(DataRegularSeason20242025!$AA$3:$AA$1315,DataRegularSeason20242025!$B$3:$B$1315, "&lt;=" &amp; DB$1, DataRegularSeason20242025!$D$3:$D$1315, $A13)+SUMIFS(DataRegularSeason20242025!$AB$3:$AB$1315,DataRegularSeason20242025!$B$3:$B$1315, "&lt;=" &amp; DB$1, DataRegularSeason20242025!$E$3:$E$1315, $A13)</f>
        <v>33</v>
      </c>
      <c r="DC13">
        <f>SUMIFS(DataRegularSeason20242025!$AA$3:$AA$1315,DataRegularSeason20242025!$B$3:$B$1315, "&lt;=" &amp; DC$1, DataRegularSeason20242025!$D$3:$D$1315, $A13)+SUMIFS(DataRegularSeason20242025!$AB$3:$AB$1315,DataRegularSeason20242025!$B$3:$B$1315, "&lt;=" &amp; DC$1, DataRegularSeason20242025!$E$3:$E$1315, $A13)</f>
        <v>33</v>
      </c>
      <c r="DD13">
        <f>SUMIFS(DataRegularSeason20242025!$AA$3:$AA$1315,DataRegularSeason20242025!$B$3:$B$1315, "&lt;=" &amp; DD$1, DataRegularSeason20242025!$D$3:$D$1315, $A13)+SUMIFS(DataRegularSeason20242025!$AB$3:$AB$1315,DataRegularSeason20242025!$B$3:$B$1315, "&lt;=" &amp; DD$1, DataRegularSeason20242025!$E$3:$E$1315, $A13)</f>
        <v>33</v>
      </c>
      <c r="DE13">
        <f>SUMIFS(DataRegularSeason20242025!$AA$3:$AA$1315,DataRegularSeason20242025!$B$3:$B$1315, "&lt;=" &amp; DE$1, DataRegularSeason20242025!$D$3:$D$1315, $A13)+SUMIFS(DataRegularSeason20242025!$AB$3:$AB$1315,DataRegularSeason20242025!$B$3:$B$1315, "&lt;=" &amp; DE$1, DataRegularSeason20242025!$E$3:$E$1315, $A13)</f>
        <v>33</v>
      </c>
      <c r="DF13">
        <f>SUMIFS(DataRegularSeason20242025!$AA$3:$AA$1315,DataRegularSeason20242025!$B$3:$B$1315, "&lt;=" &amp; DF$1, DataRegularSeason20242025!$D$3:$D$1315, $A13)+SUMIFS(DataRegularSeason20242025!$AB$3:$AB$1315,DataRegularSeason20242025!$B$3:$B$1315, "&lt;=" &amp; DF$1, DataRegularSeason20242025!$E$3:$E$1315, $A13)</f>
        <v>33</v>
      </c>
      <c r="DG13">
        <f>SUMIFS(DataRegularSeason20242025!$AA$3:$AA$1315,DataRegularSeason20242025!$B$3:$B$1315, "&lt;=" &amp; DG$1, DataRegularSeason20242025!$D$3:$D$1315, $A13)+SUMIFS(DataRegularSeason20242025!$AB$3:$AB$1315,DataRegularSeason20242025!$B$3:$B$1315, "&lt;=" &amp; DG$1, DataRegularSeason20242025!$E$3:$E$1315, $A13)</f>
        <v>33</v>
      </c>
      <c r="DH13">
        <f>SUMIFS(DataRegularSeason20242025!$AA$3:$AA$1315,DataRegularSeason20242025!$B$3:$B$1315, "&lt;=" &amp; DH$1, DataRegularSeason20242025!$D$3:$D$1315, $A13)+SUMIFS(DataRegularSeason20242025!$AB$3:$AB$1315,DataRegularSeason20242025!$B$3:$B$1315, "&lt;=" &amp; DH$1, DataRegularSeason20242025!$E$3:$E$1315, $A13)</f>
        <v>33</v>
      </c>
      <c r="DI13">
        <f>SUMIFS(DataRegularSeason20242025!$AA$3:$AA$1315,DataRegularSeason20242025!$B$3:$B$1315, "&lt;=" &amp; DI$1, DataRegularSeason20242025!$D$3:$D$1315, $A13)+SUMIFS(DataRegularSeason20242025!$AB$3:$AB$1315,DataRegularSeason20242025!$B$3:$B$1315, "&lt;=" &amp; DI$1, DataRegularSeason20242025!$E$3:$E$1315, $A13)</f>
        <v>33</v>
      </c>
      <c r="DJ13">
        <f>SUMIFS(DataRegularSeason20242025!$AA$3:$AA$1315,DataRegularSeason20242025!$B$3:$B$1315, "&lt;=" &amp; DJ$1, DataRegularSeason20242025!$D$3:$D$1315, $A13)+SUMIFS(DataRegularSeason20242025!$AB$3:$AB$1315,DataRegularSeason20242025!$B$3:$B$1315, "&lt;=" &amp; DJ$1, DataRegularSeason20242025!$E$3:$E$1315, $A13)</f>
        <v>33</v>
      </c>
      <c r="DK13">
        <f>SUMIFS(DataRegularSeason20242025!$AA$3:$AA$1315,DataRegularSeason20242025!$B$3:$B$1315, "&lt;=" &amp; DK$1, DataRegularSeason20242025!$D$3:$D$1315, $A13)+SUMIFS(DataRegularSeason20242025!$AB$3:$AB$1315,DataRegularSeason20242025!$B$3:$B$1315, "&lt;=" &amp; DK$1, DataRegularSeason20242025!$E$3:$E$1315, $A13)</f>
        <v>33</v>
      </c>
      <c r="DL13">
        <f>SUMIFS(DataRegularSeason20242025!$AA$3:$AA$1315,DataRegularSeason20242025!$B$3:$B$1315, "&lt;=" &amp; DL$1, DataRegularSeason20242025!$D$3:$D$1315, $A13)+SUMIFS(DataRegularSeason20242025!$AB$3:$AB$1315,DataRegularSeason20242025!$B$3:$B$1315, "&lt;=" &amp; DL$1, DataRegularSeason20242025!$E$3:$E$1315, $A13)</f>
        <v>33</v>
      </c>
      <c r="DM13">
        <f>SUMIFS(DataRegularSeason20242025!$AA$3:$AA$1315,DataRegularSeason20242025!$B$3:$B$1315, "&lt;=" &amp; DM$1, DataRegularSeason20242025!$D$3:$D$1315, $A13)+SUMIFS(DataRegularSeason20242025!$AB$3:$AB$1315,DataRegularSeason20242025!$B$3:$B$1315, "&lt;=" &amp; DM$1, DataRegularSeason20242025!$E$3:$E$1315, $A13)</f>
        <v>33</v>
      </c>
      <c r="DN13">
        <f>SUMIFS(DataRegularSeason20242025!$AA$3:$AA$1315,DataRegularSeason20242025!$B$3:$B$1315, "&lt;=" &amp; DN$1, DataRegularSeason20242025!$D$3:$D$1315, $A13)+SUMIFS(DataRegularSeason20242025!$AB$3:$AB$1315,DataRegularSeason20242025!$B$3:$B$1315, "&lt;=" &amp; DN$1, DataRegularSeason20242025!$E$3:$E$1315, $A13)</f>
        <v>33</v>
      </c>
      <c r="DO13">
        <f>SUMIFS(DataRegularSeason20242025!$AA$3:$AA$1315,DataRegularSeason20242025!$B$3:$B$1315, "&lt;=" &amp; DO$1, DataRegularSeason20242025!$D$3:$D$1315, $A13)+SUMIFS(DataRegularSeason20242025!$AB$3:$AB$1315,DataRegularSeason20242025!$B$3:$B$1315, "&lt;=" &amp; DO$1, DataRegularSeason20242025!$E$3:$E$1315, $A13)</f>
        <v>33</v>
      </c>
      <c r="DP13">
        <f>SUMIFS(DataRegularSeason20242025!$AA$3:$AA$1315,DataRegularSeason20242025!$B$3:$B$1315, "&lt;=" &amp; DP$1, DataRegularSeason20242025!$D$3:$D$1315, $A13)+SUMIFS(DataRegularSeason20242025!$AB$3:$AB$1315,DataRegularSeason20242025!$B$3:$B$1315, "&lt;=" &amp; DP$1, DataRegularSeason20242025!$E$3:$E$1315, $A13)</f>
        <v>33</v>
      </c>
      <c r="DQ13">
        <f>SUMIFS(DataRegularSeason20242025!$AA$3:$AA$1315,DataRegularSeason20242025!$B$3:$B$1315, "&lt;=" &amp; DQ$1, DataRegularSeason20242025!$D$3:$D$1315, $A13)+SUMIFS(DataRegularSeason20242025!$AB$3:$AB$1315,DataRegularSeason20242025!$B$3:$B$1315, "&lt;=" &amp; DQ$1, DataRegularSeason20242025!$E$3:$E$1315, $A13)</f>
        <v>33</v>
      </c>
      <c r="DR13">
        <f>SUMIFS(DataRegularSeason20242025!$AA$3:$AA$1315,DataRegularSeason20242025!$B$3:$B$1315, "&lt;=" &amp; DR$1, DataRegularSeason20242025!$D$3:$D$1315, $A13)+SUMIFS(DataRegularSeason20242025!$AB$3:$AB$1315,DataRegularSeason20242025!$B$3:$B$1315, "&lt;=" &amp; DR$1, DataRegularSeason20242025!$E$3:$E$1315, $A13)</f>
        <v>33</v>
      </c>
      <c r="DS13">
        <f>SUMIFS(DataRegularSeason20242025!$AA$3:$AA$1315,DataRegularSeason20242025!$B$3:$B$1315, "&lt;=" &amp; DS$1, DataRegularSeason20242025!$D$3:$D$1315, $A13)+SUMIFS(DataRegularSeason20242025!$AB$3:$AB$1315,DataRegularSeason20242025!$B$3:$B$1315, "&lt;=" &amp; DS$1, DataRegularSeason20242025!$E$3:$E$1315, $A13)</f>
        <v>33</v>
      </c>
      <c r="DT13">
        <f>SUMIFS(DataRegularSeason20242025!$AA$3:$AA$1315,DataRegularSeason20242025!$B$3:$B$1315, "&lt;=" &amp; DT$1, DataRegularSeason20242025!$D$3:$D$1315, $A13)+SUMIFS(DataRegularSeason20242025!$AB$3:$AB$1315,DataRegularSeason20242025!$B$3:$B$1315, "&lt;=" &amp; DT$1, DataRegularSeason20242025!$E$3:$E$1315, $A13)</f>
        <v>33</v>
      </c>
      <c r="DU13">
        <f>SUMIFS(DataRegularSeason20242025!$AA$3:$AA$1315,DataRegularSeason20242025!$B$3:$B$1315, "&lt;=" &amp; DU$1, DataRegularSeason20242025!$D$3:$D$1315, $A13)+SUMIFS(DataRegularSeason20242025!$AB$3:$AB$1315,DataRegularSeason20242025!$B$3:$B$1315, "&lt;=" &amp; DU$1, DataRegularSeason20242025!$E$3:$E$1315, $A13)</f>
        <v>33</v>
      </c>
      <c r="DV13">
        <f>SUMIFS(DataRegularSeason20242025!$AA$3:$AA$1315,DataRegularSeason20242025!$B$3:$B$1315, "&lt;=" &amp; DV$1, DataRegularSeason20242025!$D$3:$D$1315, $A13)+SUMIFS(DataRegularSeason20242025!$AB$3:$AB$1315,DataRegularSeason20242025!$B$3:$B$1315, "&lt;=" &amp; DV$1, DataRegularSeason20242025!$E$3:$E$1315, $A13)</f>
        <v>33</v>
      </c>
      <c r="DW13">
        <f>SUMIFS(DataRegularSeason20242025!$AA$3:$AA$1315,DataRegularSeason20242025!$B$3:$B$1315, "&lt;=" &amp; DW$1, DataRegularSeason20242025!$D$3:$D$1315, $A13)+SUMIFS(DataRegularSeason20242025!$AB$3:$AB$1315,DataRegularSeason20242025!$B$3:$B$1315, "&lt;=" &amp; DW$1, DataRegularSeason20242025!$E$3:$E$1315, $A13)</f>
        <v>33</v>
      </c>
      <c r="DX13">
        <f>SUMIFS(DataRegularSeason20242025!$AA$3:$AA$1315,DataRegularSeason20242025!$B$3:$B$1315, "&lt;=" &amp; DX$1, DataRegularSeason20242025!$D$3:$D$1315, $A13)+SUMIFS(DataRegularSeason20242025!$AB$3:$AB$1315,DataRegularSeason20242025!$B$3:$B$1315, "&lt;=" &amp; DX$1, DataRegularSeason20242025!$E$3:$E$1315, $A13)</f>
        <v>33</v>
      </c>
      <c r="DY13">
        <f>SUMIFS(DataRegularSeason20242025!$AA$3:$AA$1315,DataRegularSeason20242025!$B$3:$B$1315, "&lt;=" &amp; DY$1, DataRegularSeason20242025!$D$3:$D$1315, $A13)+SUMIFS(DataRegularSeason20242025!$AB$3:$AB$1315,DataRegularSeason20242025!$B$3:$B$1315, "&lt;=" &amp; DY$1, DataRegularSeason20242025!$E$3:$E$1315, $A13)</f>
        <v>33</v>
      </c>
      <c r="DZ13">
        <f>SUMIFS(DataRegularSeason20242025!$AA$3:$AA$1315,DataRegularSeason20242025!$B$3:$B$1315, "&lt;=" &amp; DZ$1, DataRegularSeason20242025!$D$3:$D$1315, $A13)+SUMIFS(DataRegularSeason20242025!$AB$3:$AB$1315,DataRegularSeason20242025!$B$3:$B$1315, "&lt;=" &amp; DZ$1, DataRegularSeason20242025!$E$3:$E$1315, $A13)</f>
        <v>33</v>
      </c>
      <c r="EA13">
        <f>SUMIFS(DataRegularSeason20242025!$AA$3:$AA$1315,DataRegularSeason20242025!$B$3:$B$1315, "&lt;=" &amp; EA$1, DataRegularSeason20242025!$D$3:$D$1315, $A13)+SUMIFS(DataRegularSeason20242025!$AB$3:$AB$1315,DataRegularSeason20242025!$B$3:$B$1315, "&lt;=" &amp; EA$1, DataRegularSeason20242025!$E$3:$E$1315, $A13)</f>
        <v>33</v>
      </c>
      <c r="EB13">
        <f>SUMIFS(DataRegularSeason20242025!$AA$3:$AA$1315,DataRegularSeason20242025!$B$3:$B$1315, "&lt;=" &amp; EB$1, DataRegularSeason20242025!$D$3:$D$1315, $A13)+SUMIFS(DataRegularSeason20242025!$AB$3:$AB$1315,DataRegularSeason20242025!$B$3:$B$1315, "&lt;=" &amp; EB$1, DataRegularSeason20242025!$E$3:$E$1315, $A13)</f>
        <v>33</v>
      </c>
      <c r="EC13">
        <f>SUMIFS(DataRegularSeason20242025!$AA$3:$AA$1315,DataRegularSeason20242025!$B$3:$B$1315, "&lt;=" &amp; EC$1, DataRegularSeason20242025!$D$3:$D$1315, $A13)+SUMIFS(DataRegularSeason20242025!$AB$3:$AB$1315,DataRegularSeason20242025!$B$3:$B$1315, "&lt;=" &amp; EC$1, DataRegularSeason20242025!$E$3:$E$1315, $A13)</f>
        <v>33</v>
      </c>
      <c r="ED13">
        <f>SUMIFS(DataRegularSeason20242025!$AA$3:$AA$1315,DataRegularSeason20242025!$B$3:$B$1315, "&lt;=" &amp; ED$1, DataRegularSeason20242025!$D$3:$D$1315, $A13)+SUMIFS(DataRegularSeason20242025!$AB$3:$AB$1315,DataRegularSeason20242025!$B$3:$B$1315, "&lt;=" &amp; ED$1, DataRegularSeason20242025!$E$3:$E$1315, $A13)</f>
        <v>33</v>
      </c>
      <c r="EE13">
        <f>SUMIFS(DataRegularSeason20242025!$AA$3:$AA$1315,DataRegularSeason20242025!$B$3:$B$1315, "&lt;=" &amp; EE$1, DataRegularSeason20242025!$D$3:$D$1315, $A13)+SUMIFS(DataRegularSeason20242025!$AB$3:$AB$1315,DataRegularSeason20242025!$B$3:$B$1315, "&lt;=" &amp; EE$1, DataRegularSeason20242025!$E$3:$E$1315, $A13)</f>
        <v>33</v>
      </c>
      <c r="EF13">
        <f>SUMIFS(DataRegularSeason20242025!$AA$3:$AA$1315,DataRegularSeason20242025!$B$3:$B$1315, "&lt;=" &amp; EF$1, DataRegularSeason20242025!$D$3:$D$1315, $A13)+SUMIFS(DataRegularSeason20242025!$AB$3:$AB$1315,DataRegularSeason20242025!$B$3:$B$1315, "&lt;=" &amp; EF$1, DataRegularSeason20242025!$E$3:$E$1315, $A13)</f>
        <v>33</v>
      </c>
      <c r="EG13">
        <f>SUMIFS(DataRegularSeason20242025!$AA$3:$AA$1315,DataRegularSeason20242025!$B$3:$B$1315, "&lt;=" &amp; EG$1, DataRegularSeason20242025!$D$3:$D$1315, $A13)+SUMIFS(DataRegularSeason20242025!$AB$3:$AB$1315,DataRegularSeason20242025!$B$3:$B$1315, "&lt;=" &amp; EG$1, DataRegularSeason20242025!$E$3:$E$1315, $A13)</f>
        <v>33</v>
      </c>
      <c r="EH13">
        <f>SUMIFS(DataRegularSeason20242025!$AA$3:$AA$1315,DataRegularSeason20242025!$B$3:$B$1315, "&lt;=" &amp; EH$1, DataRegularSeason20242025!$D$3:$D$1315, $A13)+SUMIFS(DataRegularSeason20242025!$AB$3:$AB$1315,DataRegularSeason20242025!$B$3:$B$1315, "&lt;=" &amp; EH$1, DataRegularSeason20242025!$E$3:$E$1315, $A13)</f>
        <v>33</v>
      </c>
      <c r="EI13">
        <f>SUMIFS(DataRegularSeason20242025!$AA$3:$AA$1315,DataRegularSeason20242025!$B$3:$B$1315, "&lt;=" &amp; EI$1, DataRegularSeason20242025!$D$3:$D$1315, $A13)+SUMIFS(DataRegularSeason20242025!$AB$3:$AB$1315,DataRegularSeason20242025!$B$3:$B$1315, "&lt;=" &amp; EI$1, DataRegularSeason20242025!$E$3:$E$1315, $A13)</f>
        <v>33</v>
      </c>
      <c r="EJ13">
        <f>SUMIFS(DataRegularSeason20242025!$AA$3:$AA$1315,DataRegularSeason20242025!$B$3:$B$1315, "&lt;=" &amp; EJ$1, DataRegularSeason20242025!$D$3:$D$1315, $A13)+SUMIFS(DataRegularSeason20242025!$AB$3:$AB$1315,DataRegularSeason20242025!$B$3:$B$1315, "&lt;=" &amp; EJ$1, DataRegularSeason20242025!$E$3:$E$1315, $A13)</f>
        <v>33</v>
      </c>
      <c r="EK13">
        <f>SUMIFS(DataRegularSeason20242025!$AA$3:$AA$1315,DataRegularSeason20242025!$B$3:$B$1315, "&lt;=" &amp; EK$1, DataRegularSeason20242025!$D$3:$D$1315, $A13)+SUMIFS(DataRegularSeason20242025!$AB$3:$AB$1315,DataRegularSeason20242025!$B$3:$B$1315, "&lt;=" &amp; EK$1, DataRegularSeason20242025!$E$3:$E$1315, $A13)</f>
        <v>33</v>
      </c>
      <c r="EL13">
        <f>SUMIFS(DataRegularSeason20242025!$AA$3:$AA$1315,DataRegularSeason20242025!$B$3:$B$1315, "&lt;=" &amp; EL$1, DataRegularSeason20242025!$D$3:$D$1315, $A13)+SUMIFS(DataRegularSeason20242025!$AB$3:$AB$1315,DataRegularSeason20242025!$B$3:$B$1315, "&lt;=" &amp; EL$1, DataRegularSeason20242025!$E$3:$E$1315, $A13)</f>
        <v>33</v>
      </c>
      <c r="EM13">
        <f>SUMIFS(DataRegularSeason20242025!$AA$3:$AA$1315,DataRegularSeason20242025!$B$3:$B$1315, "&lt;=" &amp; EM$1, DataRegularSeason20242025!$D$3:$D$1315, $A13)+SUMIFS(DataRegularSeason20242025!$AB$3:$AB$1315,DataRegularSeason20242025!$B$3:$B$1315, "&lt;=" &amp; EM$1, DataRegularSeason20242025!$E$3:$E$1315, $A13)</f>
        <v>33</v>
      </c>
      <c r="EN13">
        <f>SUMIFS(DataRegularSeason20242025!$AA$3:$AA$1315,DataRegularSeason20242025!$B$3:$B$1315, "&lt;=" &amp; EN$1, DataRegularSeason20242025!$D$3:$D$1315, $A13)+SUMIFS(DataRegularSeason20242025!$AB$3:$AB$1315,DataRegularSeason20242025!$B$3:$B$1315, "&lt;=" &amp; EN$1, DataRegularSeason20242025!$E$3:$E$1315, $A13)</f>
        <v>33</v>
      </c>
      <c r="EO13">
        <f>SUMIFS(DataRegularSeason20242025!$AA$3:$AA$1315,DataRegularSeason20242025!$B$3:$B$1315, "&lt;=" &amp; EO$1, DataRegularSeason20242025!$D$3:$D$1315, $A13)+SUMIFS(DataRegularSeason20242025!$AB$3:$AB$1315,DataRegularSeason20242025!$B$3:$B$1315, "&lt;=" &amp; EO$1, DataRegularSeason20242025!$E$3:$E$1315, $A13)</f>
        <v>33</v>
      </c>
      <c r="EP13">
        <f>SUMIFS(DataRegularSeason20242025!$AA$3:$AA$1315,DataRegularSeason20242025!$B$3:$B$1315, "&lt;=" &amp; EP$1, DataRegularSeason20242025!$D$3:$D$1315, $A13)+SUMIFS(DataRegularSeason20242025!$AB$3:$AB$1315,DataRegularSeason20242025!$B$3:$B$1315, "&lt;=" &amp; EP$1, DataRegularSeason20242025!$E$3:$E$1315, $A13)</f>
        <v>33</v>
      </c>
      <c r="EQ13">
        <f>SUMIFS(DataRegularSeason20242025!$AA$3:$AA$1315,DataRegularSeason20242025!$B$3:$B$1315, "&lt;=" &amp; EQ$1, DataRegularSeason20242025!$D$3:$D$1315, $A13)+SUMIFS(DataRegularSeason20242025!$AB$3:$AB$1315,DataRegularSeason20242025!$B$3:$B$1315, "&lt;=" &amp; EQ$1, DataRegularSeason20242025!$E$3:$E$1315, $A13)</f>
        <v>33</v>
      </c>
      <c r="ER13">
        <f>SUMIFS(DataRegularSeason20242025!$AA$3:$AA$1315,DataRegularSeason20242025!$B$3:$B$1315, "&lt;=" &amp; ER$1, DataRegularSeason20242025!$D$3:$D$1315, $A13)+SUMIFS(DataRegularSeason20242025!$AB$3:$AB$1315,DataRegularSeason20242025!$B$3:$B$1315, "&lt;=" &amp; ER$1, DataRegularSeason20242025!$E$3:$E$1315, $A13)</f>
        <v>33</v>
      </c>
      <c r="ES13">
        <f>SUMIFS(DataRegularSeason20242025!$AA$3:$AA$1315,DataRegularSeason20242025!$B$3:$B$1315, "&lt;=" &amp; ES$1, DataRegularSeason20242025!$D$3:$D$1315, $A13)+SUMIFS(DataRegularSeason20242025!$AB$3:$AB$1315,DataRegularSeason20242025!$B$3:$B$1315, "&lt;=" &amp; ES$1, DataRegularSeason20242025!$E$3:$E$1315, $A13)</f>
        <v>33</v>
      </c>
      <c r="ET13">
        <f>SUMIFS(DataRegularSeason20242025!$AA$3:$AA$1315,DataRegularSeason20242025!$B$3:$B$1315, "&lt;=" &amp; ET$1, DataRegularSeason20242025!$D$3:$D$1315, $A13)+SUMIFS(DataRegularSeason20242025!$AB$3:$AB$1315,DataRegularSeason20242025!$B$3:$B$1315, "&lt;=" &amp; ET$1, DataRegularSeason20242025!$E$3:$E$1315, $A13)</f>
        <v>33</v>
      </c>
      <c r="EU13">
        <f>SUMIFS(DataRegularSeason20242025!$AA$3:$AA$1315,DataRegularSeason20242025!$B$3:$B$1315, "&lt;=" &amp; EU$1, DataRegularSeason20242025!$D$3:$D$1315, $A13)+SUMIFS(DataRegularSeason20242025!$AB$3:$AB$1315,DataRegularSeason20242025!$B$3:$B$1315, "&lt;=" &amp; EU$1, DataRegularSeason20242025!$E$3:$E$1315, $A13)</f>
        <v>33</v>
      </c>
      <c r="EV13">
        <f>SUMIFS(DataRegularSeason20242025!$AA$3:$AA$1315,DataRegularSeason20242025!$B$3:$B$1315, "&lt;=" &amp; EV$1, DataRegularSeason20242025!$D$3:$D$1315, $A13)+SUMIFS(DataRegularSeason20242025!$AB$3:$AB$1315,DataRegularSeason20242025!$B$3:$B$1315, "&lt;=" &amp; EV$1, DataRegularSeason20242025!$E$3:$E$1315, $A13)</f>
        <v>33</v>
      </c>
      <c r="EW13">
        <f>SUMIFS(DataRegularSeason20242025!$AA$3:$AA$1315,DataRegularSeason20242025!$B$3:$B$1315, "&lt;=" &amp; EW$1, DataRegularSeason20242025!$D$3:$D$1315, $A13)+SUMIFS(DataRegularSeason20242025!$AB$3:$AB$1315,DataRegularSeason20242025!$B$3:$B$1315, "&lt;=" &amp; EW$1, DataRegularSeason20242025!$E$3:$E$1315, $A13)</f>
        <v>33</v>
      </c>
      <c r="EX13">
        <f>SUMIFS(DataRegularSeason20242025!$AA$3:$AA$1315,DataRegularSeason20242025!$B$3:$B$1315, "&lt;=" &amp; EX$1, DataRegularSeason20242025!$D$3:$D$1315, $A13)+SUMIFS(DataRegularSeason20242025!$AB$3:$AB$1315,DataRegularSeason20242025!$B$3:$B$1315, "&lt;=" &amp; EX$1, DataRegularSeason20242025!$E$3:$E$1315, $A13)</f>
        <v>33</v>
      </c>
      <c r="EY13">
        <f>SUMIFS(DataRegularSeason20242025!$AA$3:$AA$1315,DataRegularSeason20242025!$B$3:$B$1315, "&lt;=" &amp; EY$1, DataRegularSeason20242025!$D$3:$D$1315, $A13)+SUMIFS(DataRegularSeason20242025!$AB$3:$AB$1315,DataRegularSeason20242025!$B$3:$B$1315, "&lt;=" &amp; EY$1, DataRegularSeason20242025!$E$3:$E$1315, $A13)</f>
        <v>33</v>
      </c>
      <c r="EZ13">
        <f>SUMIFS(DataRegularSeason20242025!$AA$3:$AA$1315,DataRegularSeason20242025!$B$3:$B$1315, "&lt;=" &amp; EZ$1, DataRegularSeason20242025!$D$3:$D$1315, $A13)+SUMIFS(DataRegularSeason20242025!$AB$3:$AB$1315,DataRegularSeason20242025!$B$3:$B$1315, "&lt;=" &amp; EZ$1, DataRegularSeason20242025!$E$3:$E$1315, $A13)</f>
        <v>33</v>
      </c>
      <c r="FA13">
        <f>SUMIFS(DataRegularSeason20242025!$AA$3:$AA$1315,DataRegularSeason20242025!$B$3:$B$1315, "&lt;=" &amp; FA$1, DataRegularSeason20242025!$D$3:$D$1315, $A13)+SUMIFS(DataRegularSeason20242025!$AB$3:$AB$1315,DataRegularSeason20242025!$B$3:$B$1315, "&lt;=" &amp; FA$1, DataRegularSeason20242025!$E$3:$E$1315, $A13)</f>
        <v>33</v>
      </c>
      <c r="FB13">
        <f>SUMIFS(DataRegularSeason20242025!$AA$3:$AA$1315,DataRegularSeason20242025!$B$3:$B$1315, "&lt;=" &amp; FB$1, DataRegularSeason20242025!$D$3:$D$1315, $A13)+SUMIFS(DataRegularSeason20242025!$AB$3:$AB$1315,DataRegularSeason20242025!$B$3:$B$1315, "&lt;=" &amp; FB$1, DataRegularSeason20242025!$E$3:$E$1315, $A13)</f>
        <v>33</v>
      </c>
      <c r="FC13">
        <f>SUMIFS(DataRegularSeason20242025!$AA$3:$AA$1315,DataRegularSeason20242025!$B$3:$B$1315, "&lt;=" &amp; FC$1, DataRegularSeason20242025!$D$3:$D$1315, $A13)+SUMIFS(DataRegularSeason20242025!$AB$3:$AB$1315,DataRegularSeason20242025!$B$3:$B$1315, "&lt;=" &amp; FC$1, DataRegularSeason20242025!$E$3:$E$1315, $A13)</f>
        <v>33</v>
      </c>
      <c r="FD13">
        <f>SUMIFS(DataRegularSeason20242025!$AA$3:$AA$1315,DataRegularSeason20242025!$B$3:$B$1315, "&lt;=" &amp; FD$1, DataRegularSeason20242025!$D$3:$D$1315, $A13)+SUMIFS(DataRegularSeason20242025!$AB$3:$AB$1315,DataRegularSeason20242025!$B$3:$B$1315, "&lt;=" &amp; FD$1, DataRegularSeason20242025!$E$3:$E$1315, $A13)</f>
        <v>33</v>
      </c>
      <c r="FE13">
        <f>SUMIFS(DataRegularSeason20242025!$AA$3:$AA$1315,DataRegularSeason20242025!$B$3:$B$1315, "&lt;=" &amp; FE$1, DataRegularSeason20242025!$D$3:$D$1315, $A13)+SUMIFS(DataRegularSeason20242025!$AB$3:$AB$1315,DataRegularSeason20242025!$B$3:$B$1315, "&lt;=" &amp; FE$1, DataRegularSeason20242025!$E$3:$E$1315, $A13)</f>
        <v>33</v>
      </c>
      <c r="FF13">
        <f>SUMIFS(DataRegularSeason20242025!$AA$3:$AA$1315,DataRegularSeason20242025!$B$3:$B$1315, "&lt;=" &amp; FF$1, DataRegularSeason20242025!$D$3:$D$1315, $A13)+SUMIFS(DataRegularSeason20242025!$AB$3:$AB$1315,DataRegularSeason20242025!$B$3:$B$1315, "&lt;=" &amp; FF$1, DataRegularSeason20242025!$E$3:$E$1315, $A13)</f>
        <v>33</v>
      </c>
      <c r="FG13">
        <f>SUMIFS(DataRegularSeason20242025!$AA$3:$AA$1315,DataRegularSeason20242025!$B$3:$B$1315, "&lt;=" &amp; FG$1, DataRegularSeason20242025!$D$3:$D$1315, $A13)+SUMIFS(DataRegularSeason20242025!$AB$3:$AB$1315,DataRegularSeason20242025!$B$3:$B$1315, "&lt;=" &amp; FG$1, DataRegularSeason20242025!$E$3:$E$1315, $A13)</f>
        <v>33</v>
      </c>
      <c r="FH13">
        <f>SUMIFS(DataRegularSeason20242025!$AA$3:$AA$1315,DataRegularSeason20242025!$B$3:$B$1315, "&lt;=" &amp; FH$1, DataRegularSeason20242025!$D$3:$D$1315, $A13)+SUMIFS(DataRegularSeason20242025!$AB$3:$AB$1315,DataRegularSeason20242025!$B$3:$B$1315, "&lt;=" &amp; FH$1, DataRegularSeason20242025!$E$3:$E$1315, $A13)</f>
        <v>33</v>
      </c>
      <c r="FI13">
        <f>SUMIFS(DataRegularSeason20242025!$AA$3:$AA$1315,DataRegularSeason20242025!$B$3:$B$1315, "&lt;=" &amp; FI$1, DataRegularSeason20242025!$D$3:$D$1315, $A13)+SUMIFS(DataRegularSeason20242025!$AB$3:$AB$1315,DataRegularSeason20242025!$B$3:$B$1315, "&lt;=" &amp; FI$1, DataRegularSeason20242025!$E$3:$E$1315, $A13)</f>
        <v>33</v>
      </c>
      <c r="FJ13">
        <f>SUMIFS(DataRegularSeason20242025!$AA$3:$AA$1315,DataRegularSeason20242025!$B$3:$B$1315, "&lt;=" &amp; FJ$1, DataRegularSeason20242025!$D$3:$D$1315, $A13)+SUMIFS(DataRegularSeason20242025!$AB$3:$AB$1315,DataRegularSeason20242025!$B$3:$B$1315, "&lt;=" &amp; FJ$1, DataRegularSeason20242025!$E$3:$E$1315, $A13)</f>
        <v>33</v>
      </c>
      <c r="FK13">
        <f>SUMIFS(DataRegularSeason20242025!$AA$3:$AA$1315,DataRegularSeason20242025!$B$3:$B$1315, "&lt;=" &amp; FK$1, DataRegularSeason20242025!$D$3:$D$1315, $A13)+SUMIFS(DataRegularSeason20242025!$AB$3:$AB$1315,DataRegularSeason20242025!$B$3:$B$1315, "&lt;=" &amp; FK$1, DataRegularSeason20242025!$E$3:$E$1315, $A13)</f>
        <v>33</v>
      </c>
      <c r="FL13">
        <f>SUMIFS(DataRegularSeason20242025!$AA$3:$AA$1315,DataRegularSeason20242025!$B$3:$B$1315, "&lt;=" &amp; FL$1, DataRegularSeason20242025!$D$3:$D$1315, $A13)+SUMIFS(DataRegularSeason20242025!$AB$3:$AB$1315,DataRegularSeason20242025!$B$3:$B$1315, "&lt;=" &amp; FL$1, DataRegularSeason20242025!$E$3:$E$1315, $A13)</f>
        <v>33</v>
      </c>
      <c r="FM13">
        <f>SUMIFS(DataRegularSeason20242025!$AA$3:$AA$1315,DataRegularSeason20242025!$B$3:$B$1315, "&lt;=" &amp; FM$1, DataRegularSeason20242025!$D$3:$D$1315, $A13)+SUMIFS(DataRegularSeason20242025!$AB$3:$AB$1315,DataRegularSeason20242025!$B$3:$B$1315, "&lt;=" &amp; FM$1, DataRegularSeason20242025!$E$3:$E$1315, $A13)</f>
        <v>33</v>
      </c>
      <c r="FN13">
        <f>SUMIFS(DataRegularSeason20242025!$AA$3:$AA$1315,DataRegularSeason20242025!$B$3:$B$1315, "&lt;=" &amp; FN$1, DataRegularSeason20242025!$D$3:$D$1315, $A13)+SUMIFS(DataRegularSeason20242025!$AB$3:$AB$1315,DataRegularSeason20242025!$B$3:$B$1315, "&lt;=" &amp; FN$1, DataRegularSeason20242025!$E$3:$E$1315, $A13)</f>
        <v>33</v>
      </c>
      <c r="FO13">
        <f>SUMIFS(DataRegularSeason20242025!$AA$3:$AA$1315,DataRegularSeason20242025!$B$3:$B$1315, "&lt;=" &amp; FO$1, DataRegularSeason20242025!$D$3:$D$1315, $A13)+SUMIFS(DataRegularSeason20242025!$AB$3:$AB$1315,DataRegularSeason20242025!$B$3:$B$1315, "&lt;=" &amp; FO$1, DataRegularSeason20242025!$E$3:$E$1315, $A13)</f>
        <v>33</v>
      </c>
      <c r="FP13">
        <f>SUMIFS(DataRegularSeason20242025!$AA$3:$AA$1315,DataRegularSeason20242025!$B$3:$B$1315, "&lt;=" &amp; FP$1, DataRegularSeason20242025!$D$3:$D$1315, $A13)+SUMIFS(DataRegularSeason20242025!$AB$3:$AB$1315,DataRegularSeason20242025!$B$3:$B$1315, "&lt;=" &amp; FP$1, DataRegularSeason20242025!$E$3:$E$1315, $A13)</f>
        <v>33</v>
      </c>
      <c r="FQ13">
        <f>SUMIFS(DataRegularSeason20242025!$AA$3:$AA$1315,DataRegularSeason20242025!$B$3:$B$1315, "&lt;=" &amp; FQ$1, DataRegularSeason20242025!$D$3:$D$1315, $A13)+SUMIFS(DataRegularSeason20242025!$AB$3:$AB$1315,DataRegularSeason20242025!$B$3:$B$1315, "&lt;=" &amp; FQ$1, DataRegularSeason20242025!$E$3:$E$1315, $A13)</f>
        <v>33</v>
      </c>
      <c r="FR13">
        <f>SUMIFS(DataRegularSeason20242025!$AA$3:$AA$1315,DataRegularSeason20242025!$B$3:$B$1315, "&lt;=" &amp; FR$1, DataRegularSeason20242025!$D$3:$D$1315, $A13)+SUMIFS(DataRegularSeason20242025!$AB$3:$AB$1315,DataRegularSeason20242025!$B$3:$B$1315, "&lt;=" &amp; FR$1, DataRegularSeason20242025!$E$3:$E$1315, $A13)</f>
        <v>33</v>
      </c>
      <c r="FS13">
        <f>SUMIFS(DataRegularSeason20242025!$AA$3:$AA$1315,DataRegularSeason20242025!$B$3:$B$1315, "&lt;=" &amp; FS$1, DataRegularSeason20242025!$D$3:$D$1315, $A13)+SUMIFS(DataRegularSeason20242025!$AB$3:$AB$1315,DataRegularSeason20242025!$B$3:$B$1315, "&lt;=" &amp; FS$1, DataRegularSeason20242025!$E$3:$E$1315, $A13)</f>
        <v>33</v>
      </c>
      <c r="FT13">
        <f>SUMIFS(DataRegularSeason20242025!$AA$3:$AA$1315,DataRegularSeason20242025!$B$3:$B$1315, "&lt;=" &amp; FT$1, DataRegularSeason20242025!$D$3:$D$1315, $A13)+SUMIFS(DataRegularSeason20242025!$AB$3:$AB$1315,DataRegularSeason20242025!$B$3:$B$1315, "&lt;=" &amp; FT$1, DataRegularSeason20242025!$E$3:$E$1315, $A13)</f>
        <v>33</v>
      </c>
      <c r="FU13">
        <f>SUMIFS(DataRegularSeason20242025!$AA$3:$AA$1315,DataRegularSeason20242025!$B$3:$B$1315, "&lt;=" &amp; FU$1, DataRegularSeason20242025!$D$3:$D$1315, $A13)+SUMIFS(DataRegularSeason20242025!$AB$3:$AB$1315,DataRegularSeason20242025!$B$3:$B$1315, "&lt;=" &amp; FU$1, DataRegularSeason20242025!$E$3:$E$1315, $A13)</f>
        <v>33</v>
      </c>
      <c r="FV13">
        <f>SUMIFS(DataRegularSeason20242025!$AA$3:$AA$1315,DataRegularSeason20242025!$B$3:$B$1315, "&lt;=" &amp; FV$1, DataRegularSeason20242025!$D$3:$D$1315, $A13)+SUMIFS(DataRegularSeason20242025!$AB$3:$AB$1315,DataRegularSeason20242025!$B$3:$B$1315, "&lt;=" &amp; FV$1, DataRegularSeason20242025!$E$3:$E$1315, $A13)</f>
        <v>33</v>
      </c>
      <c r="FW13">
        <f>SUMIFS(DataRegularSeason20242025!$AA$3:$AA$1315,DataRegularSeason20242025!$B$3:$B$1315, "&lt;=" &amp; FW$1, DataRegularSeason20242025!$D$3:$D$1315, $A13)+SUMIFS(DataRegularSeason20242025!$AB$3:$AB$1315,DataRegularSeason20242025!$B$3:$B$1315, "&lt;=" &amp; FW$1, DataRegularSeason20242025!$E$3:$E$1315, $A13)</f>
        <v>33</v>
      </c>
      <c r="FX13">
        <f>SUMIFS(DataRegularSeason20242025!$AA$3:$AA$1315,DataRegularSeason20242025!$B$3:$B$1315, "&lt;=" &amp; FX$1, DataRegularSeason20242025!$D$3:$D$1315, $A13)+SUMIFS(DataRegularSeason20242025!$AB$3:$AB$1315,DataRegularSeason20242025!$B$3:$B$1315, "&lt;=" &amp; FX$1, DataRegularSeason20242025!$E$3:$E$1315, $A13)</f>
        <v>33</v>
      </c>
      <c r="FY13">
        <f>SUMIFS(DataRegularSeason20242025!$AA$3:$AA$1315,DataRegularSeason20242025!$B$3:$B$1315, "&lt;=" &amp; FY$1, DataRegularSeason20242025!$D$3:$D$1315, $A13)+SUMIFS(DataRegularSeason20242025!$AB$3:$AB$1315,DataRegularSeason20242025!$B$3:$B$1315, "&lt;=" &amp; FY$1, DataRegularSeason20242025!$E$3:$E$1315, $A13)</f>
        <v>33</v>
      </c>
      <c r="FZ13">
        <f>SUMIFS(DataRegularSeason20242025!$AA$3:$AA$1315,DataRegularSeason20242025!$B$3:$B$1315, "&lt;=" &amp; FZ$1, DataRegularSeason20242025!$D$3:$D$1315, $A13)+SUMIFS(DataRegularSeason20242025!$AB$3:$AB$1315,DataRegularSeason20242025!$B$3:$B$1315, "&lt;=" &amp; FZ$1, DataRegularSeason20242025!$E$3:$E$1315, $A13)</f>
        <v>33</v>
      </c>
      <c r="GA13">
        <f>SUMIFS(DataRegularSeason20242025!$AA$3:$AA$1315,DataRegularSeason20242025!$B$3:$B$1315, "&lt;=" &amp; GA$1, DataRegularSeason20242025!$D$3:$D$1315, $A13)+SUMIFS(DataRegularSeason20242025!$AB$3:$AB$1315,DataRegularSeason20242025!$B$3:$B$1315, "&lt;=" &amp; GA$1, DataRegularSeason20242025!$E$3:$E$1315, $A13)</f>
        <v>33</v>
      </c>
      <c r="GB13">
        <f>SUMIFS(DataRegularSeason20242025!$AA$3:$AA$1315,DataRegularSeason20242025!$B$3:$B$1315, "&lt;=" &amp; GB$1, DataRegularSeason20242025!$D$3:$D$1315, $A13)+SUMIFS(DataRegularSeason20242025!$AB$3:$AB$1315,DataRegularSeason20242025!$B$3:$B$1315, "&lt;=" &amp; GB$1, DataRegularSeason20242025!$E$3:$E$1315, $A13)</f>
        <v>33</v>
      </c>
      <c r="GC13">
        <f>SUMIFS(DataRegularSeason20242025!$AA$3:$AA$1315,DataRegularSeason20242025!$B$3:$B$1315, "&lt;=" &amp; GC$1, DataRegularSeason20242025!$D$3:$D$1315, $A13)+SUMIFS(DataRegularSeason20242025!$AB$3:$AB$1315,DataRegularSeason20242025!$B$3:$B$1315, "&lt;=" &amp; GC$1, DataRegularSeason20242025!$E$3:$E$1315, $A13)</f>
        <v>33</v>
      </c>
      <c r="GD13">
        <f>SUMIFS(DataRegularSeason20242025!$AA$3:$AA$1315,DataRegularSeason20242025!$B$3:$B$1315, "&lt;=" &amp; GD$1, DataRegularSeason20242025!$D$3:$D$1315, $A13)+SUMIFS(DataRegularSeason20242025!$AB$3:$AB$1315,DataRegularSeason20242025!$B$3:$B$1315, "&lt;=" &amp; GD$1, DataRegularSeason20242025!$E$3:$E$1315, $A13)</f>
        <v>33</v>
      </c>
      <c r="GE13">
        <f>SUMIFS(DataRegularSeason20242025!$AA$3:$AA$1315,DataRegularSeason20242025!$B$3:$B$1315, "&lt;=" &amp; GE$1, DataRegularSeason20242025!$D$3:$D$1315, $A13)+SUMIFS(DataRegularSeason20242025!$AB$3:$AB$1315,DataRegularSeason20242025!$B$3:$B$1315, "&lt;=" &amp; GE$1, DataRegularSeason20242025!$E$3:$E$1315, $A13)</f>
        <v>33</v>
      </c>
      <c r="GF13">
        <f>SUMIFS(DataRegularSeason20242025!$AA$3:$AA$1315,DataRegularSeason20242025!$B$3:$B$1315, "&lt;=" &amp; GF$1, DataRegularSeason20242025!$D$3:$D$1315, $A13)+SUMIFS(DataRegularSeason20242025!$AB$3:$AB$1315,DataRegularSeason20242025!$B$3:$B$1315, "&lt;=" &amp; GF$1, DataRegularSeason20242025!$E$3:$E$1315, $A13)</f>
        <v>33</v>
      </c>
      <c r="GG13">
        <f>SUMIFS(DataRegularSeason20242025!$AA$3:$AA$1315,DataRegularSeason20242025!$B$3:$B$1315, "&lt;=" &amp; GG$1, DataRegularSeason20242025!$D$3:$D$1315, $A13)+SUMIFS(DataRegularSeason20242025!$AB$3:$AB$1315,DataRegularSeason20242025!$B$3:$B$1315, "&lt;=" &amp; GG$1, DataRegularSeason20242025!$E$3:$E$1315, $A13)</f>
        <v>33</v>
      </c>
      <c r="GH13">
        <f>SUMIFS(DataRegularSeason20242025!$AA$3:$AA$1315,DataRegularSeason20242025!$B$3:$B$1315, "&lt;=" &amp; GH$1, DataRegularSeason20242025!$D$3:$D$1315, $A13)+SUMIFS(DataRegularSeason20242025!$AB$3:$AB$1315,DataRegularSeason20242025!$B$3:$B$1315, "&lt;=" &amp; GH$1, DataRegularSeason20242025!$E$3:$E$1315, $A13)</f>
        <v>33</v>
      </c>
      <c r="GI13">
        <f>SUMIFS(DataRegularSeason20242025!$AA$3:$AA$1315,DataRegularSeason20242025!$B$3:$B$1315, "&lt;=" &amp; GI$1, DataRegularSeason20242025!$D$3:$D$1315, $A13)+SUMIFS(DataRegularSeason20242025!$AB$3:$AB$1315,DataRegularSeason20242025!$B$3:$B$1315, "&lt;=" &amp; GI$1, DataRegularSeason20242025!$E$3:$E$1315, $A13)</f>
        <v>33</v>
      </c>
      <c r="GJ13">
        <f>SUMIFS(DataRegularSeason20242025!$AA$3:$AA$1315,DataRegularSeason20242025!$B$3:$B$1315, "&lt;=" &amp; GJ$1, DataRegularSeason20242025!$D$3:$D$1315, $A13)+SUMIFS(DataRegularSeason20242025!$AB$3:$AB$1315,DataRegularSeason20242025!$B$3:$B$1315, "&lt;=" &amp; GJ$1, DataRegularSeason20242025!$E$3:$E$1315, $A13)</f>
        <v>33</v>
      </c>
      <c r="GK13">
        <f>SUMIFS(DataRegularSeason20242025!$AA$3:$AA$1315,DataRegularSeason20242025!$B$3:$B$1315, "&lt;=" &amp; GK$1, DataRegularSeason20242025!$D$3:$D$1315, $A13)+SUMIFS(DataRegularSeason20242025!$AB$3:$AB$1315,DataRegularSeason20242025!$B$3:$B$1315, "&lt;=" &amp; GK$1, DataRegularSeason20242025!$E$3:$E$1315, $A13)</f>
        <v>33</v>
      </c>
      <c r="GL13">
        <f>SUMIFS(DataRegularSeason20242025!$AA$3:$AA$1315,DataRegularSeason20242025!$B$3:$B$1315, "&lt;=" &amp; GL$1, DataRegularSeason20242025!$D$3:$D$1315, $A13)+SUMIFS(DataRegularSeason20242025!$AB$3:$AB$1315,DataRegularSeason20242025!$B$3:$B$1315, "&lt;=" &amp; GL$1, DataRegularSeason20242025!$E$3:$E$1315, $A13)</f>
        <v>33</v>
      </c>
      <c r="GM13">
        <f>SUMIFS(DataRegularSeason20242025!$AA$3:$AA$1315,DataRegularSeason20242025!$B$3:$B$1315, "&lt;=" &amp; GM$1, DataRegularSeason20242025!$D$3:$D$1315, $A13)+SUMIFS(DataRegularSeason20242025!$AB$3:$AB$1315,DataRegularSeason20242025!$B$3:$B$1315, "&lt;=" &amp; GM$1, DataRegularSeason20242025!$E$3:$E$1315, $A13)</f>
        <v>33</v>
      </c>
      <c r="GN13">
        <f>SUMIFS(DataRegularSeason20242025!$AA$3:$AA$1315,DataRegularSeason20242025!$B$3:$B$1315, "&lt;=" &amp; GN$1, DataRegularSeason20242025!$D$3:$D$1315, $A13)+SUMIFS(DataRegularSeason20242025!$AB$3:$AB$1315,DataRegularSeason20242025!$B$3:$B$1315, "&lt;=" &amp; GN$1, DataRegularSeason20242025!$E$3:$E$1315, $A13)</f>
        <v>33</v>
      </c>
      <c r="GO13">
        <f>SUMIFS(DataRegularSeason20242025!$AA$3:$AA$1315,DataRegularSeason20242025!$B$3:$B$1315, "&lt;=" &amp; GO$1, DataRegularSeason20242025!$D$3:$D$1315, $A13)+SUMIFS(DataRegularSeason20242025!$AB$3:$AB$1315,DataRegularSeason20242025!$B$3:$B$1315, "&lt;=" &amp; GO$1, DataRegularSeason20242025!$E$3:$E$1315, $A13)</f>
        <v>33</v>
      </c>
      <c r="GP13">
        <f>SUMIFS(DataRegularSeason20242025!$AA$3:$AA$1315,DataRegularSeason20242025!$B$3:$B$1315, "&lt;=" &amp; GP$1, DataRegularSeason20242025!$D$3:$D$1315, $A13)+SUMIFS(DataRegularSeason20242025!$AB$3:$AB$1315,DataRegularSeason20242025!$B$3:$B$1315, "&lt;=" &amp; GP$1, DataRegularSeason20242025!$E$3:$E$1315, $A13)</f>
        <v>33</v>
      </c>
      <c r="GQ13">
        <f>SUMIFS(DataRegularSeason20242025!$AA$3:$AA$1315,DataRegularSeason20242025!$B$3:$B$1315, "&lt;=" &amp; GQ$1, DataRegularSeason20242025!$D$3:$D$1315, $A13)+SUMIFS(DataRegularSeason20242025!$AB$3:$AB$1315,DataRegularSeason20242025!$B$3:$B$1315, "&lt;=" &amp; GQ$1, DataRegularSeason20242025!$E$3:$E$1315, $A13)</f>
        <v>33</v>
      </c>
      <c r="GR13">
        <f>SUMIFS(DataRegularSeason20242025!$AA$3:$AA$1315,DataRegularSeason20242025!$B$3:$B$1315, "&lt;=" &amp; GR$1, DataRegularSeason20242025!$D$3:$D$1315, $A13)+SUMIFS(DataRegularSeason20242025!$AB$3:$AB$1315,DataRegularSeason20242025!$B$3:$B$1315, "&lt;=" &amp; GR$1, DataRegularSeason20242025!$E$3:$E$1315, $A13)</f>
        <v>33</v>
      </c>
      <c r="GS13">
        <f>SUMIFS(DataRegularSeason20242025!$AA$3:$AA$1315,DataRegularSeason20242025!$B$3:$B$1315, "&lt;=" &amp; GS$1, DataRegularSeason20242025!$D$3:$D$1315, $A13)+SUMIFS(DataRegularSeason20242025!$AB$3:$AB$1315,DataRegularSeason20242025!$B$3:$B$1315, "&lt;=" &amp; GS$1, DataRegularSeason20242025!$E$3:$E$1315, $A13)</f>
        <v>33</v>
      </c>
      <c r="GT13">
        <f>SUMIFS(DataRegularSeason20242025!$AA$3:$AA$1315,DataRegularSeason20242025!$B$3:$B$1315, "&lt;=" &amp; GT$1, DataRegularSeason20242025!$D$3:$D$1315, $A13)+SUMIFS(DataRegularSeason20242025!$AB$3:$AB$1315,DataRegularSeason20242025!$B$3:$B$1315, "&lt;=" &amp; GT$1, DataRegularSeason20242025!$E$3:$E$1315, $A13)</f>
        <v>33</v>
      </c>
      <c r="GU13">
        <f>SUMIFS(DataRegularSeason20242025!$AA$3:$AA$1315,DataRegularSeason20242025!$B$3:$B$1315, "&lt;=" &amp; GU$1, DataRegularSeason20242025!$D$3:$D$1315, $A13)+SUMIFS(DataRegularSeason20242025!$AB$3:$AB$1315,DataRegularSeason20242025!$B$3:$B$1315, "&lt;=" &amp; GU$1, DataRegularSeason20242025!$E$3:$E$1315, $A13)</f>
        <v>33</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30</v>
      </c>
      <c r="BU14">
        <f>SUMIFS(DataRegularSeason20242025!$AA$3:$AA$1315,DataRegularSeason20242025!$B$3:$B$1315, "&lt;=" &amp; BU$1, DataRegularSeason20242025!$D$3:$D$1315, $A14)+SUMIFS(DataRegularSeason20242025!$AB$3:$AB$1315,DataRegularSeason20242025!$B$3:$B$1315, "&lt;=" &amp; BU$1, DataRegularSeason20242025!$E$3:$E$1315, $A14)</f>
        <v>30</v>
      </c>
      <c r="BV14">
        <f>SUMIFS(DataRegularSeason20242025!$AA$3:$AA$1315,DataRegularSeason20242025!$B$3:$B$1315, "&lt;=" &amp; BV$1, DataRegularSeason20242025!$D$3:$D$1315, $A14)+SUMIFS(DataRegularSeason20242025!$AB$3:$AB$1315,DataRegularSeason20242025!$B$3:$B$1315, "&lt;=" &amp; BV$1, DataRegularSeason20242025!$E$3:$E$1315, $A14)</f>
        <v>32</v>
      </c>
      <c r="BW14">
        <f>SUMIFS(DataRegularSeason20242025!$AA$3:$AA$1315,DataRegularSeason20242025!$B$3:$B$1315, "&lt;=" &amp; BW$1, DataRegularSeason20242025!$D$3:$D$1315, $A14)+SUMIFS(DataRegularSeason20242025!$AB$3:$AB$1315,DataRegularSeason20242025!$B$3:$B$1315, "&lt;=" &amp; BW$1, DataRegularSeason20242025!$E$3:$E$1315, $A14)</f>
        <v>32</v>
      </c>
      <c r="BX14">
        <f>SUMIFS(DataRegularSeason20242025!$AA$3:$AA$1315,DataRegularSeason20242025!$B$3:$B$1315, "&lt;=" &amp; BX$1, DataRegularSeason20242025!$D$3:$D$1315, $A14)+SUMIFS(DataRegularSeason20242025!$AB$3:$AB$1315,DataRegularSeason20242025!$B$3:$B$1315, "&lt;=" &amp; BX$1, DataRegularSeason20242025!$E$3:$E$1315, $A14)</f>
        <v>32</v>
      </c>
      <c r="BY14">
        <f>SUMIFS(DataRegularSeason20242025!$AA$3:$AA$1315,DataRegularSeason20242025!$B$3:$B$1315, "&lt;=" &amp; BY$1, DataRegularSeason20242025!$D$3:$D$1315, $A14)+SUMIFS(DataRegularSeason20242025!$AB$3:$AB$1315,DataRegularSeason20242025!$B$3:$B$1315, "&lt;=" &amp; BY$1, DataRegularSeason20242025!$E$3:$E$1315, $A14)</f>
        <v>32</v>
      </c>
      <c r="BZ14">
        <f>SUMIFS(DataRegularSeason20242025!$AA$3:$AA$1315,DataRegularSeason20242025!$B$3:$B$1315, "&lt;=" &amp; BZ$1, DataRegularSeason20242025!$D$3:$D$1315, $A14)+SUMIFS(DataRegularSeason20242025!$AB$3:$AB$1315,DataRegularSeason20242025!$B$3:$B$1315, "&lt;=" &amp; BZ$1, DataRegularSeason20242025!$E$3:$E$1315, $A14)</f>
        <v>32</v>
      </c>
      <c r="CA14">
        <f>SUMIFS(DataRegularSeason20242025!$AA$3:$AA$1315,DataRegularSeason20242025!$B$3:$B$1315, "&lt;=" &amp; CA$1, DataRegularSeason20242025!$D$3:$D$1315, $A14)+SUMIFS(DataRegularSeason20242025!$AB$3:$AB$1315,DataRegularSeason20242025!$B$3:$B$1315, "&lt;=" &amp; CA$1, DataRegularSeason20242025!$E$3:$E$1315, $A14)</f>
        <v>32</v>
      </c>
      <c r="CB14">
        <f>SUMIFS(DataRegularSeason20242025!$AA$3:$AA$1315,DataRegularSeason20242025!$B$3:$B$1315, "&lt;=" &amp; CB$1, DataRegularSeason20242025!$D$3:$D$1315, $A14)+SUMIFS(DataRegularSeason20242025!$AB$3:$AB$1315,DataRegularSeason20242025!$B$3:$B$1315, "&lt;=" &amp; CB$1, DataRegularSeason20242025!$E$3:$E$1315, $A14)</f>
        <v>32</v>
      </c>
      <c r="CC14">
        <f>SUMIFS(DataRegularSeason20242025!$AA$3:$AA$1315,DataRegularSeason20242025!$B$3:$B$1315, "&lt;=" &amp; CC$1, DataRegularSeason20242025!$D$3:$D$1315, $A14)+SUMIFS(DataRegularSeason20242025!$AB$3:$AB$1315,DataRegularSeason20242025!$B$3:$B$1315, "&lt;=" &amp; CC$1, DataRegularSeason20242025!$E$3:$E$1315, $A14)</f>
        <v>32</v>
      </c>
      <c r="CD14">
        <f>SUMIFS(DataRegularSeason20242025!$AA$3:$AA$1315,DataRegularSeason20242025!$B$3:$B$1315, "&lt;=" &amp; CD$1, DataRegularSeason20242025!$D$3:$D$1315, $A14)+SUMIFS(DataRegularSeason20242025!$AB$3:$AB$1315,DataRegularSeason20242025!$B$3:$B$1315, "&lt;=" &amp; CD$1, DataRegularSeason20242025!$E$3:$E$1315, $A14)</f>
        <v>32</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32</v>
      </c>
      <c r="CH14">
        <f>SUMIFS(DataRegularSeason20242025!$AA$3:$AA$1315,DataRegularSeason20242025!$B$3:$B$1315, "&lt;=" &amp; CH$1, DataRegularSeason20242025!$D$3:$D$1315, $A14)+SUMIFS(DataRegularSeason20242025!$AB$3:$AB$1315,DataRegularSeason20242025!$B$3:$B$1315, "&lt;=" &amp; CH$1, DataRegularSeason20242025!$E$3:$E$1315, $A14)</f>
        <v>32</v>
      </c>
      <c r="CI14">
        <f>SUMIFS(DataRegularSeason20242025!$AA$3:$AA$1315,DataRegularSeason20242025!$B$3:$B$1315, "&lt;=" &amp; CI$1, DataRegularSeason20242025!$D$3:$D$1315, $A14)+SUMIFS(DataRegularSeason20242025!$AB$3:$AB$1315,DataRegularSeason20242025!$B$3:$B$1315, "&lt;=" &amp; CI$1, DataRegularSeason20242025!$E$3:$E$1315, $A14)</f>
        <v>32</v>
      </c>
      <c r="CJ14">
        <f>SUMIFS(DataRegularSeason20242025!$AA$3:$AA$1315,DataRegularSeason20242025!$B$3:$B$1315, "&lt;=" &amp; CJ$1, DataRegularSeason20242025!$D$3:$D$1315, $A14)+SUMIFS(DataRegularSeason20242025!$AB$3:$AB$1315,DataRegularSeason20242025!$B$3:$B$1315, "&lt;=" &amp; CJ$1, DataRegularSeason20242025!$E$3:$E$1315, $A14)</f>
        <v>32</v>
      </c>
      <c r="CK14">
        <f>SUMIFS(DataRegularSeason20242025!$AA$3:$AA$1315,DataRegularSeason20242025!$B$3:$B$1315, "&lt;=" &amp; CK$1, DataRegularSeason20242025!$D$3:$D$1315, $A14)+SUMIFS(DataRegularSeason20242025!$AB$3:$AB$1315,DataRegularSeason20242025!$B$3:$B$1315, "&lt;=" &amp; CK$1, DataRegularSeason20242025!$E$3:$E$1315, $A14)</f>
        <v>32</v>
      </c>
      <c r="CL14">
        <f>SUMIFS(DataRegularSeason20242025!$AA$3:$AA$1315,DataRegularSeason20242025!$B$3:$B$1315, "&lt;=" &amp; CL$1, DataRegularSeason20242025!$D$3:$D$1315, $A14)+SUMIFS(DataRegularSeason20242025!$AB$3:$AB$1315,DataRegularSeason20242025!$B$3:$B$1315, "&lt;=" &amp; CL$1, DataRegularSeason20242025!$E$3:$E$1315, $A14)</f>
        <v>32</v>
      </c>
      <c r="CM14">
        <f>SUMIFS(DataRegularSeason20242025!$AA$3:$AA$1315,DataRegularSeason20242025!$B$3:$B$1315, "&lt;=" &amp; CM$1, DataRegularSeason20242025!$D$3:$D$1315, $A14)+SUMIFS(DataRegularSeason20242025!$AB$3:$AB$1315,DataRegularSeason20242025!$B$3:$B$1315, "&lt;=" &amp; CM$1, DataRegularSeason20242025!$E$3:$E$1315, $A14)</f>
        <v>32</v>
      </c>
      <c r="CN14">
        <f>SUMIFS(DataRegularSeason20242025!$AA$3:$AA$1315,DataRegularSeason20242025!$B$3:$B$1315, "&lt;=" &amp; CN$1, DataRegularSeason20242025!$D$3:$D$1315, $A14)+SUMIFS(DataRegularSeason20242025!$AB$3:$AB$1315,DataRegularSeason20242025!$B$3:$B$1315, "&lt;=" &amp; CN$1, DataRegularSeason20242025!$E$3:$E$1315, $A14)</f>
        <v>32</v>
      </c>
      <c r="CO14">
        <f>SUMIFS(DataRegularSeason20242025!$AA$3:$AA$1315,DataRegularSeason20242025!$B$3:$B$1315, "&lt;=" &amp; CO$1, DataRegularSeason20242025!$D$3:$D$1315, $A14)+SUMIFS(DataRegularSeason20242025!$AB$3:$AB$1315,DataRegularSeason20242025!$B$3:$B$1315, "&lt;=" &amp; CO$1, DataRegularSeason20242025!$E$3:$E$1315, $A14)</f>
        <v>32</v>
      </c>
      <c r="CP14">
        <f>SUMIFS(DataRegularSeason20242025!$AA$3:$AA$1315,DataRegularSeason20242025!$B$3:$B$1315, "&lt;=" &amp; CP$1, DataRegularSeason20242025!$D$3:$D$1315, $A14)+SUMIFS(DataRegularSeason20242025!$AB$3:$AB$1315,DataRegularSeason20242025!$B$3:$B$1315, "&lt;=" &amp; CP$1, DataRegularSeason20242025!$E$3:$E$1315, $A14)</f>
        <v>32</v>
      </c>
      <c r="CQ14">
        <f>SUMIFS(DataRegularSeason20242025!$AA$3:$AA$1315,DataRegularSeason20242025!$B$3:$B$1315, "&lt;=" &amp; CQ$1, DataRegularSeason20242025!$D$3:$D$1315, $A14)+SUMIFS(DataRegularSeason20242025!$AB$3:$AB$1315,DataRegularSeason20242025!$B$3:$B$1315, "&lt;=" &amp; CQ$1, DataRegularSeason20242025!$E$3:$E$1315, $A14)</f>
        <v>32</v>
      </c>
      <c r="CR14">
        <f>SUMIFS(DataRegularSeason20242025!$AA$3:$AA$1315,DataRegularSeason20242025!$B$3:$B$1315, "&lt;=" &amp; CR$1, DataRegularSeason20242025!$D$3:$D$1315, $A14)+SUMIFS(DataRegularSeason20242025!$AB$3:$AB$1315,DataRegularSeason20242025!$B$3:$B$1315, "&lt;=" &amp; CR$1, DataRegularSeason20242025!$E$3:$E$1315, $A14)</f>
        <v>32</v>
      </c>
      <c r="CS14">
        <f>SUMIFS(DataRegularSeason20242025!$AA$3:$AA$1315,DataRegularSeason20242025!$B$3:$B$1315, "&lt;=" &amp; CS$1, DataRegularSeason20242025!$D$3:$D$1315, $A14)+SUMIFS(DataRegularSeason20242025!$AB$3:$AB$1315,DataRegularSeason20242025!$B$3:$B$1315, "&lt;=" &amp; CS$1, DataRegularSeason20242025!$E$3:$E$1315, $A14)</f>
        <v>32</v>
      </c>
      <c r="CT14">
        <f>SUMIFS(DataRegularSeason20242025!$AA$3:$AA$1315,DataRegularSeason20242025!$B$3:$B$1315, "&lt;=" &amp; CT$1, DataRegularSeason20242025!$D$3:$D$1315, $A14)+SUMIFS(DataRegularSeason20242025!$AB$3:$AB$1315,DataRegularSeason20242025!$B$3:$B$1315, "&lt;=" &amp; CT$1, DataRegularSeason20242025!$E$3:$E$1315, $A14)</f>
        <v>32</v>
      </c>
      <c r="CU14">
        <f>SUMIFS(DataRegularSeason20242025!$AA$3:$AA$1315,DataRegularSeason20242025!$B$3:$B$1315, "&lt;=" &amp; CU$1, DataRegularSeason20242025!$D$3:$D$1315, $A14)+SUMIFS(DataRegularSeason20242025!$AB$3:$AB$1315,DataRegularSeason20242025!$B$3:$B$1315, "&lt;=" &amp; CU$1, DataRegularSeason20242025!$E$3:$E$1315, $A14)</f>
        <v>32</v>
      </c>
      <c r="CV14">
        <f>SUMIFS(DataRegularSeason20242025!$AA$3:$AA$1315,DataRegularSeason20242025!$B$3:$B$1315, "&lt;=" &amp; CV$1, DataRegularSeason20242025!$D$3:$D$1315, $A14)+SUMIFS(DataRegularSeason20242025!$AB$3:$AB$1315,DataRegularSeason20242025!$B$3:$B$1315, "&lt;=" &amp; CV$1, DataRegularSeason20242025!$E$3:$E$1315, $A14)</f>
        <v>32</v>
      </c>
      <c r="CW14">
        <f>SUMIFS(DataRegularSeason20242025!$AA$3:$AA$1315,DataRegularSeason20242025!$B$3:$B$1315, "&lt;=" &amp; CW$1, DataRegularSeason20242025!$D$3:$D$1315, $A14)+SUMIFS(DataRegularSeason20242025!$AB$3:$AB$1315,DataRegularSeason20242025!$B$3:$B$1315, "&lt;=" &amp; CW$1, DataRegularSeason20242025!$E$3:$E$1315, $A14)</f>
        <v>32</v>
      </c>
      <c r="CX14">
        <f>SUMIFS(DataRegularSeason20242025!$AA$3:$AA$1315,DataRegularSeason20242025!$B$3:$B$1315, "&lt;=" &amp; CX$1, DataRegularSeason20242025!$D$3:$D$1315, $A14)+SUMIFS(DataRegularSeason20242025!$AB$3:$AB$1315,DataRegularSeason20242025!$B$3:$B$1315, "&lt;=" &amp; CX$1, DataRegularSeason20242025!$E$3:$E$1315, $A14)</f>
        <v>32</v>
      </c>
      <c r="CY14">
        <f>SUMIFS(DataRegularSeason20242025!$AA$3:$AA$1315,DataRegularSeason20242025!$B$3:$B$1315, "&lt;=" &amp; CY$1, DataRegularSeason20242025!$D$3:$D$1315, $A14)+SUMIFS(DataRegularSeason20242025!$AB$3:$AB$1315,DataRegularSeason20242025!$B$3:$B$1315, "&lt;=" &amp; CY$1, DataRegularSeason20242025!$E$3:$E$1315, $A14)</f>
        <v>32</v>
      </c>
      <c r="CZ14">
        <f>SUMIFS(DataRegularSeason20242025!$AA$3:$AA$1315,DataRegularSeason20242025!$B$3:$B$1315, "&lt;=" &amp; CZ$1, DataRegularSeason20242025!$D$3:$D$1315, $A14)+SUMIFS(DataRegularSeason20242025!$AB$3:$AB$1315,DataRegularSeason20242025!$B$3:$B$1315, "&lt;=" &amp; CZ$1, DataRegularSeason20242025!$E$3:$E$1315, $A14)</f>
        <v>32</v>
      </c>
      <c r="DA14">
        <f>SUMIFS(DataRegularSeason20242025!$AA$3:$AA$1315,DataRegularSeason20242025!$B$3:$B$1315, "&lt;=" &amp; DA$1, DataRegularSeason20242025!$D$3:$D$1315, $A14)+SUMIFS(DataRegularSeason20242025!$AB$3:$AB$1315,DataRegularSeason20242025!$B$3:$B$1315, "&lt;=" &amp; DA$1, DataRegularSeason20242025!$E$3:$E$1315, $A14)</f>
        <v>32</v>
      </c>
      <c r="DB14">
        <f>SUMIFS(DataRegularSeason20242025!$AA$3:$AA$1315,DataRegularSeason20242025!$B$3:$B$1315, "&lt;=" &amp; DB$1, DataRegularSeason20242025!$D$3:$D$1315, $A14)+SUMIFS(DataRegularSeason20242025!$AB$3:$AB$1315,DataRegularSeason20242025!$B$3:$B$1315, "&lt;=" &amp; DB$1, DataRegularSeason20242025!$E$3:$E$1315, $A14)</f>
        <v>32</v>
      </c>
      <c r="DC14">
        <f>SUMIFS(DataRegularSeason20242025!$AA$3:$AA$1315,DataRegularSeason20242025!$B$3:$B$1315, "&lt;=" &amp; DC$1, DataRegularSeason20242025!$D$3:$D$1315, $A14)+SUMIFS(DataRegularSeason20242025!$AB$3:$AB$1315,DataRegularSeason20242025!$B$3:$B$1315, "&lt;=" &amp; DC$1, DataRegularSeason20242025!$E$3:$E$1315, $A14)</f>
        <v>32</v>
      </c>
      <c r="DD14">
        <f>SUMIFS(DataRegularSeason20242025!$AA$3:$AA$1315,DataRegularSeason20242025!$B$3:$B$1315, "&lt;=" &amp; DD$1, DataRegularSeason20242025!$D$3:$D$1315, $A14)+SUMIFS(DataRegularSeason20242025!$AB$3:$AB$1315,DataRegularSeason20242025!$B$3:$B$1315, "&lt;=" &amp; DD$1, DataRegularSeason20242025!$E$3:$E$1315, $A14)</f>
        <v>32</v>
      </c>
      <c r="DE14">
        <f>SUMIFS(DataRegularSeason20242025!$AA$3:$AA$1315,DataRegularSeason20242025!$B$3:$B$1315, "&lt;=" &amp; DE$1, DataRegularSeason20242025!$D$3:$D$1315, $A14)+SUMIFS(DataRegularSeason20242025!$AB$3:$AB$1315,DataRegularSeason20242025!$B$3:$B$1315, "&lt;=" &amp; DE$1, DataRegularSeason20242025!$E$3:$E$1315, $A14)</f>
        <v>32</v>
      </c>
      <c r="DF14">
        <f>SUMIFS(DataRegularSeason20242025!$AA$3:$AA$1315,DataRegularSeason20242025!$B$3:$B$1315, "&lt;=" &amp; DF$1, DataRegularSeason20242025!$D$3:$D$1315, $A14)+SUMIFS(DataRegularSeason20242025!$AB$3:$AB$1315,DataRegularSeason20242025!$B$3:$B$1315, "&lt;=" &amp; DF$1, DataRegularSeason20242025!$E$3:$E$1315, $A14)</f>
        <v>32</v>
      </c>
      <c r="DG14">
        <f>SUMIFS(DataRegularSeason20242025!$AA$3:$AA$1315,DataRegularSeason20242025!$B$3:$B$1315, "&lt;=" &amp; DG$1, DataRegularSeason20242025!$D$3:$D$1315, $A14)+SUMIFS(DataRegularSeason20242025!$AB$3:$AB$1315,DataRegularSeason20242025!$B$3:$B$1315, "&lt;=" &amp; DG$1, DataRegularSeason20242025!$E$3:$E$1315, $A14)</f>
        <v>32</v>
      </c>
      <c r="DH14">
        <f>SUMIFS(DataRegularSeason20242025!$AA$3:$AA$1315,DataRegularSeason20242025!$B$3:$B$1315, "&lt;=" &amp; DH$1, DataRegularSeason20242025!$D$3:$D$1315, $A14)+SUMIFS(DataRegularSeason20242025!$AB$3:$AB$1315,DataRegularSeason20242025!$B$3:$B$1315, "&lt;=" &amp; DH$1, DataRegularSeason20242025!$E$3:$E$1315, $A14)</f>
        <v>32</v>
      </c>
      <c r="DI14">
        <f>SUMIFS(DataRegularSeason20242025!$AA$3:$AA$1315,DataRegularSeason20242025!$B$3:$B$1315, "&lt;=" &amp; DI$1, DataRegularSeason20242025!$D$3:$D$1315, $A14)+SUMIFS(DataRegularSeason20242025!$AB$3:$AB$1315,DataRegularSeason20242025!$B$3:$B$1315, "&lt;=" &amp; DI$1, DataRegularSeason20242025!$E$3:$E$1315, $A14)</f>
        <v>32</v>
      </c>
      <c r="DJ14">
        <f>SUMIFS(DataRegularSeason20242025!$AA$3:$AA$1315,DataRegularSeason20242025!$B$3:$B$1315, "&lt;=" &amp; DJ$1, DataRegularSeason20242025!$D$3:$D$1315, $A14)+SUMIFS(DataRegularSeason20242025!$AB$3:$AB$1315,DataRegularSeason20242025!$B$3:$B$1315, "&lt;=" &amp; DJ$1, DataRegularSeason20242025!$E$3:$E$1315, $A14)</f>
        <v>32</v>
      </c>
      <c r="DK14">
        <f>SUMIFS(DataRegularSeason20242025!$AA$3:$AA$1315,DataRegularSeason20242025!$B$3:$B$1315, "&lt;=" &amp; DK$1, DataRegularSeason20242025!$D$3:$D$1315, $A14)+SUMIFS(DataRegularSeason20242025!$AB$3:$AB$1315,DataRegularSeason20242025!$B$3:$B$1315, "&lt;=" &amp; DK$1, DataRegularSeason20242025!$E$3:$E$1315, $A14)</f>
        <v>32</v>
      </c>
      <c r="DL14">
        <f>SUMIFS(DataRegularSeason20242025!$AA$3:$AA$1315,DataRegularSeason20242025!$B$3:$B$1315, "&lt;=" &amp; DL$1, DataRegularSeason20242025!$D$3:$D$1315, $A14)+SUMIFS(DataRegularSeason20242025!$AB$3:$AB$1315,DataRegularSeason20242025!$B$3:$B$1315, "&lt;=" &amp; DL$1, DataRegularSeason20242025!$E$3:$E$1315, $A14)</f>
        <v>32</v>
      </c>
      <c r="DM14">
        <f>SUMIFS(DataRegularSeason20242025!$AA$3:$AA$1315,DataRegularSeason20242025!$B$3:$B$1315, "&lt;=" &amp; DM$1, DataRegularSeason20242025!$D$3:$D$1315, $A14)+SUMIFS(DataRegularSeason20242025!$AB$3:$AB$1315,DataRegularSeason20242025!$B$3:$B$1315, "&lt;=" &amp; DM$1, DataRegularSeason20242025!$E$3:$E$1315, $A14)</f>
        <v>32</v>
      </c>
      <c r="DN14">
        <f>SUMIFS(DataRegularSeason20242025!$AA$3:$AA$1315,DataRegularSeason20242025!$B$3:$B$1315, "&lt;=" &amp; DN$1, DataRegularSeason20242025!$D$3:$D$1315, $A14)+SUMIFS(DataRegularSeason20242025!$AB$3:$AB$1315,DataRegularSeason20242025!$B$3:$B$1315, "&lt;=" &amp; DN$1, DataRegularSeason20242025!$E$3:$E$1315, $A14)</f>
        <v>32</v>
      </c>
      <c r="DO14">
        <f>SUMIFS(DataRegularSeason20242025!$AA$3:$AA$1315,DataRegularSeason20242025!$B$3:$B$1315, "&lt;=" &amp; DO$1, DataRegularSeason20242025!$D$3:$D$1315, $A14)+SUMIFS(DataRegularSeason20242025!$AB$3:$AB$1315,DataRegularSeason20242025!$B$3:$B$1315, "&lt;=" &amp; DO$1, DataRegularSeason20242025!$E$3:$E$1315, $A14)</f>
        <v>32</v>
      </c>
      <c r="DP14">
        <f>SUMIFS(DataRegularSeason20242025!$AA$3:$AA$1315,DataRegularSeason20242025!$B$3:$B$1315, "&lt;=" &amp; DP$1, DataRegularSeason20242025!$D$3:$D$1315, $A14)+SUMIFS(DataRegularSeason20242025!$AB$3:$AB$1315,DataRegularSeason20242025!$B$3:$B$1315, "&lt;=" &amp; DP$1, DataRegularSeason20242025!$E$3:$E$1315, $A14)</f>
        <v>32</v>
      </c>
      <c r="DQ14">
        <f>SUMIFS(DataRegularSeason20242025!$AA$3:$AA$1315,DataRegularSeason20242025!$B$3:$B$1315, "&lt;=" &amp; DQ$1, DataRegularSeason20242025!$D$3:$D$1315, $A14)+SUMIFS(DataRegularSeason20242025!$AB$3:$AB$1315,DataRegularSeason20242025!$B$3:$B$1315, "&lt;=" &amp; DQ$1, DataRegularSeason20242025!$E$3:$E$1315, $A14)</f>
        <v>32</v>
      </c>
      <c r="DR14">
        <f>SUMIFS(DataRegularSeason20242025!$AA$3:$AA$1315,DataRegularSeason20242025!$B$3:$B$1315, "&lt;=" &amp; DR$1, DataRegularSeason20242025!$D$3:$D$1315, $A14)+SUMIFS(DataRegularSeason20242025!$AB$3:$AB$1315,DataRegularSeason20242025!$B$3:$B$1315, "&lt;=" &amp; DR$1, DataRegularSeason20242025!$E$3:$E$1315, $A14)</f>
        <v>32</v>
      </c>
      <c r="DS14">
        <f>SUMIFS(DataRegularSeason20242025!$AA$3:$AA$1315,DataRegularSeason20242025!$B$3:$B$1315, "&lt;=" &amp; DS$1, DataRegularSeason20242025!$D$3:$D$1315, $A14)+SUMIFS(DataRegularSeason20242025!$AB$3:$AB$1315,DataRegularSeason20242025!$B$3:$B$1315, "&lt;=" &amp; DS$1, DataRegularSeason20242025!$E$3:$E$1315, $A14)</f>
        <v>32</v>
      </c>
      <c r="DT14">
        <f>SUMIFS(DataRegularSeason20242025!$AA$3:$AA$1315,DataRegularSeason20242025!$B$3:$B$1315, "&lt;=" &amp; DT$1, DataRegularSeason20242025!$D$3:$D$1315, $A14)+SUMIFS(DataRegularSeason20242025!$AB$3:$AB$1315,DataRegularSeason20242025!$B$3:$B$1315, "&lt;=" &amp; DT$1, DataRegularSeason20242025!$E$3:$E$1315, $A14)</f>
        <v>32</v>
      </c>
      <c r="DU14">
        <f>SUMIFS(DataRegularSeason20242025!$AA$3:$AA$1315,DataRegularSeason20242025!$B$3:$B$1315, "&lt;=" &amp; DU$1, DataRegularSeason20242025!$D$3:$D$1315, $A14)+SUMIFS(DataRegularSeason20242025!$AB$3:$AB$1315,DataRegularSeason20242025!$B$3:$B$1315, "&lt;=" &amp; DU$1, DataRegularSeason20242025!$E$3:$E$1315, $A14)</f>
        <v>32</v>
      </c>
      <c r="DV14">
        <f>SUMIFS(DataRegularSeason20242025!$AA$3:$AA$1315,DataRegularSeason20242025!$B$3:$B$1315, "&lt;=" &amp; DV$1, DataRegularSeason20242025!$D$3:$D$1315, $A14)+SUMIFS(DataRegularSeason20242025!$AB$3:$AB$1315,DataRegularSeason20242025!$B$3:$B$1315, "&lt;=" &amp; DV$1, DataRegularSeason20242025!$E$3:$E$1315, $A14)</f>
        <v>32</v>
      </c>
      <c r="DW14">
        <f>SUMIFS(DataRegularSeason20242025!$AA$3:$AA$1315,DataRegularSeason20242025!$B$3:$B$1315, "&lt;=" &amp; DW$1, DataRegularSeason20242025!$D$3:$D$1315, $A14)+SUMIFS(DataRegularSeason20242025!$AB$3:$AB$1315,DataRegularSeason20242025!$B$3:$B$1315, "&lt;=" &amp; DW$1, DataRegularSeason20242025!$E$3:$E$1315, $A14)</f>
        <v>32</v>
      </c>
      <c r="DX14">
        <f>SUMIFS(DataRegularSeason20242025!$AA$3:$AA$1315,DataRegularSeason20242025!$B$3:$B$1315, "&lt;=" &amp; DX$1, DataRegularSeason20242025!$D$3:$D$1315, $A14)+SUMIFS(DataRegularSeason20242025!$AB$3:$AB$1315,DataRegularSeason20242025!$B$3:$B$1315, "&lt;=" &amp; DX$1, DataRegularSeason20242025!$E$3:$E$1315, $A14)</f>
        <v>32</v>
      </c>
      <c r="DY14">
        <f>SUMIFS(DataRegularSeason20242025!$AA$3:$AA$1315,DataRegularSeason20242025!$B$3:$B$1315, "&lt;=" &amp; DY$1, DataRegularSeason20242025!$D$3:$D$1315, $A14)+SUMIFS(DataRegularSeason20242025!$AB$3:$AB$1315,DataRegularSeason20242025!$B$3:$B$1315, "&lt;=" &amp; DY$1, DataRegularSeason20242025!$E$3:$E$1315, $A14)</f>
        <v>32</v>
      </c>
      <c r="DZ14">
        <f>SUMIFS(DataRegularSeason20242025!$AA$3:$AA$1315,DataRegularSeason20242025!$B$3:$B$1315, "&lt;=" &amp; DZ$1, DataRegularSeason20242025!$D$3:$D$1315, $A14)+SUMIFS(DataRegularSeason20242025!$AB$3:$AB$1315,DataRegularSeason20242025!$B$3:$B$1315, "&lt;=" &amp; DZ$1, DataRegularSeason20242025!$E$3:$E$1315, $A14)</f>
        <v>32</v>
      </c>
      <c r="EA14">
        <f>SUMIFS(DataRegularSeason20242025!$AA$3:$AA$1315,DataRegularSeason20242025!$B$3:$B$1315, "&lt;=" &amp; EA$1, DataRegularSeason20242025!$D$3:$D$1315, $A14)+SUMIFS(DataRegularSeason20242025!$AB$3:$AB$1315,DataRegularSeason20242025!$B$3:$B$1315, "&lt;=" &amp; EA$1, DataRegularSeason20242025!$E$3:$E$1315, $A14)</f>
        <v>32</v>
      </c>
      <c r="EB14">
        <f>SUMIFS(DataRegularSeason20242025!$AA$3:$AA$1315,DataRegularSeason20242025!$B$3:$B$1315, "&lt;=" &amp; EB$1, DataRegularSeason20242025!$D$3:$D$1315, $A14)+SUMIFS(DataRegularSeason20242025!$AB$3:$AB$1315,DataRegularSeason20242025!$B$3:$B$1315, "&lt;=" &amp; EB$1, DataRegularSeason20242025!$E$3:$E$1315, $A14)</f>
        <v>32</v>
      </c>
      <c r="EC14">
        <f>SUMIFS(DataRegularSeason20242025!$AA$3:$AA$1315,DataRegularSeason20242025!$B$3:$B$1315, "&lt;=" &amp; EC$1, DataRegularSeason20242025!$D$3:$D$1315, $A14)+SUMIFS(DataRegularSeason20242025!$AB$3:$AB$1315,DataRegularSeason20242025!$B$3:$B$1315, "&lt;=" &amp; EC$1, DataRegularSeason20242025!$E$3:$E$1315, $A14)</f>
        <v>32</v>
      </c>
      <c r="ED14">
        <f>SUMIFS(DataRegularSeason20242025!$AA$3:$AA$1315,DataRegularSeason20242025!$B$3:$B$1315, "&lt;=" &amp; ED$1, DataRegularSeason20242025!$D$3:$D$1315, $A14)+SUMIFS(DataRegularSeason20242025!$AB$3:$AB$1315,DataRegularSeason20242025!$B$3:$B$1315, "&lt;=" &amp; ED$1, DataRegularSeason20242025!$E$3:$E$1315, $A14)</f>
        <v>32</v>
      </c>
      <c r="EE14">
        <f>SUMIFS(DataRegularSeason20242025!$AA$3:$AA$1315,DataRegularSeason20242025!$B$3:$B$1315, "&lt;=" &amp; EE$1, DataRegularSeason20242025!$D$3:$D$1315, $A14)+SUMIFS(DataRegularSeason20242025!$AB$3:$AB$1315,DataRegularSeason20242025!$B$3:$B$1315, "&lt;=" &amp; EE$1, DataRegularSeason20242025!$E$3:$E$1315, $A14)</f>
        <v>32</v>
      </c>
      <c r="EF14">
        <f>SUMIFS(DataRegularSeason20242025!$AA$3:$AA$1315,DataRegularSeason20242025!$B$3:$B$1315, "&lt;=" &amp; EF$1, DataRegularSeason20242025!$D$3:$D$1315, $A14)+SUMIFS(DataRegularSeason20242025!$AB$3:$AB$1315,DataRegularSeason20242025!$B$3:$B$1315, "&lt;=" &amp; EF$1, DataRegularSeason20242025!$E$3:$E$1315, $A14)</f>
        <v>32</v>
      </c>
      <c r="EG14">
        <f>SUMIFS(DataRegularSeason20242025!$AA$3:$AA$1315,DataRegularSeason20242025!$B$3:$B$1315, "&lt;=" &amp; EG$1, DataRegularSeason20242025!$D$3:$D$1315, $A14)+SUMIFS(DataRegularSeason20242025!$AB$3:$AB$1315,DataRegularSeason20242025!$B$3:$B$1315, "&lt;=" &amp; EG$1, DataRegularSeason20242025!$E$3:$E$1315, $A14)</f>
        <v>32</v>
      </c>
      <c r="EH14">
        <f>SUMIFS(DataRegularSeason20242025!$AA$3:$AA$1315,DataRegularSeason20242025!$B$3:$B$1315, "&lt;=" &amp; EH$1, DataRegularSeason20242025!$D$3:$D$1315, $A14)+SUMIFS(DataRegularSeason20242025!$AB$3:$AB$1315,DataRegularSeason20242025!$B$3:$B$1315, "&lt;=" &amp; EH$1, DataRegularSeason20242025!$E$3:$E$1315, $A14)</f>
        <v>32</v>
      </c>
      <c r="EI14">
        <f>SUMIFS(DataRegularSeason20242025!$AA$3:$AA$1315,DataRegularSeason20242025!$B$3:$B$1315, "&lt;=" &amp; EI$1, DataRegularSeason20242025!$D$3:$D$1315, $A14)+SUMIFS(DataRegularSeason20242025!$AB$3:$AB$1315,DataRegularSeason20242025!$B$3:$B$1315, "&lt;=" &amp; EI$1, DataRegularSeason20242025!$E$3:$E$1315, $A14)</f>
        <v>32</v>
      </c>
      <c r="EJ14">
        <f>SUMIFS(DataRegularSeason20242025!$AA$3:$AA$1315,DataRegularSeason20242025!$B$3:$B$1315, "&lt;=" &amp; EJ$1, DataRegularSeason20242025!$D$3:$D$1315, $A14)+SUMIFS(DataRegularSeason20242025!$AB$3:$AB$1315,DataRegularSeason20242025!$B$3:$B$1315, "&lt;=" &amp; EJ$1, DataRegularSeason20242025!$E$3:$E$1315, $A14)</f>
        <v>32</v>
      </c>
      <c r="EK14">
        <f>SUMIFS(DataRegularSeason20242025!$AA$3:$AA$1315,DataRegularSeason20242025!$B$3:$B$1315, "&lt;=" &amp; EK$1, DataRegularSeason20242025!$D$3:$D$1315, $A14)+SUMIFS(DataRegularSeason20242025!$AB$3:$AB$1315,DataRegularSeason20242025!$B$3:$B$1315, "&lt;=" &amp; EK$1, DataRegularSeason20242025!$E$3:$E$1315, $A14)</f>
        <v>32</v>
      </c>
      <c r="EL14">
        <f>SUMIFS(DataRegularSeason20242025!$AA$3:$AA$1315,DataRegularSeason20242025!$B$3:$B$1315, "&lt;=" &amp; EL$1, DataRegularSeason20242025!$D$3:$D$1315, $A14)+SUMIFS(DataRegularSeason20242025!$AB$3:$AB$1315,DataRegularSeason20242025!$B$3:$B$1315, "&lt;=" &amp; EL$1, DataRegularSeason20242025!$E$3:$E$1315, $A14)</f>
        <v>32</v>
      </c>
      <c r="EM14">
        <f>SUMIFS(DataRegularSeason20242025!$AA$3:$AA$1315,DataRegularSeason20242025!$B$3:$B$1315, "&lt;=" &amp; EM$1, DataRegularSeason20242025!$D$3:$D$1315, $A14)+SUMIFS(DataRegularSeason20242025!$AB$3:$AB$1315,DataRegularSeason20242025!$B$3:$B$1315, "&lt;=" &amp; EM$1, DataRegularSeason20242025!$E$3:$E$1315, $A14)</f>
        <v>32</v>
      </c>
      <c r="EN14">
        <f>SUMIFS(DataRegularSeason20242025!$AA$3:$AA$1315,DataRegularSeason20242025!$B$3:$B$1315, "&lt;=" &amp; EN$1, DataRegularSeason20242025!$D$3:$D$1315, $A14)+SUMIFS(DataRegularSeason20242025!$AB$3:$AB$1315,DataRegularSeason20242025!$B$3:$B$1315, "&lt;=" &amp; EN$1, DataRegularSeason20242025!$E$3:$E$1315, $A14)</f>
        <v>32</v>
      </c>
      <c r="EO14">
        <f>SUMIFS(DataRegularSeason20242025!$AA$3:$AA$1315,DataRegularSeason20242025!$B$3:$B$1315, "&lt;=" &amp; EO$1, DataRegularSeason20242025!$D$3:$D$1315, $A14)+SUMIFS(DataRegularSeason20242025!$AB$3:$AB$1315,DataRegularSeason20242025!$B$3:$B$1315, "&lt;=" &amp; EO$1, DataRegularSeason20242025!$E$3:$E$1315, $A14)</f>
        <v>32</v>
      </c>
      <c r="EP14">
        <f>SUMIFS(DataRegularSeason20242025!$AA$3:$AA$1315,DataRegularSeason20242025!$B$3:$B$1315, "&lt;=" &amp; EP$1, DataRegularSeason20242025!$D$3:$D$1315, $A14)+SUMIFS(DataRegularSeason20242025!$AB$3:$AB$1315,DataRegularSeason20242025!$B$3:$B$1315, "&lt;=" &amp; EP$1, DataRegularSeason20242025!$E$3:$E$1315, $A14)</f>
        <v>32</v>
      </c>
      <c r="EQ14">
        <f>SUMIFS(DataRegularSeason20242025!$AA$3:$AA$1315,DataRegularSeason20242025!$B$3:$B$1315, "&lt;=" &amp; EQ$1, DataRegularSeason20242025!$D$3:$D$1315, $A14)+SUMIFS(DataRegularSeason20242025!$AB$3:$AB$1315,DataRegularSeason20242025!$B$3:$B$1315, "&lt;=" &amp; EQ$1, DataRegularSeason20242025!$E$3:$E$1315, $A14)</f>
        <v>32</v>
      </c>
      <c r="ER14">
        <f>SUMIFS(DataRegularSeason20242025!$AA$3:$AA$1315,DataRegularSeason20242025!$B$3:$B$1315, "&lt;=" &amp; ER$1, DataRegularSeason20242025!$D$3:$D$1315, $A14)+SUMIFS(DataRegularSeason20242025!$AB$3:$AB$1315,DataRegularSeason20242025!$B$3:$B$1315, "&lt;=" &amp; ER$1, DataRegularSeason20242025!$E$3:$E$1315, $A14)</f>
        <v>32</v>
      </c>
      <c r="ES14">
        <f>SUMIFS(DataRegularSeason20242025!$AA$3:$AA$1315,DataRegularSeason20242025!$B$3:$B$1315, "&lt;=" &amp; ES$1, DataRegularSeason20242025!$D$3:$D$1315, $A14)+SUMIFS(DataRegularSeason20242025!$AB$3:$AB$1315,DataRegularSeason20242025!$B$3:$B$1315, "&lt;=" &amp; ES$1, DataRegularSeason20242025!$E$3:$E$1315, $A14)</f>
        <v>32</v>
      </c>
      <c r="ET14">
        <f>SUMIFS(DataRegularSeason20242025!$AA$3:$AA$1315,DataRegularSeason20242025!$B$3:$B$1315, "&lt;=" &amp; ET$1, DataRegularSeason20242025!$D$3:$D$1315, $A14)+SUMIFS(DataRegularSeason20242025!$AB$3:$AB$1315,DataRegularSeason20242025!$B$3:$B$1315, "&lt;=" &amp; ET$1, DataRegularSeason20242025!$E$3:$E$1315, $A14)</f>
        <v>32</v>
      </c>
      <c r="EU14">
        <f>SUMIFS(DataRegularSeason20242025!$AA$3:$AA$1315,DataRegularSeason20242025!$B$3:$B$1315, "&lt;=" &amp; EU$1, DataRegularSeason20242025!$D$3:$D$1315, $A14)+SUMIFS(DataRegularSeason20242025!$AB$3:$AB$1315,DataRegularSeason20242025!$B$3:$B$1315, "&lt;=" &amp; EU$1, DataRegularSeason20242025!$E$3:$E$1315, $A14)</f>
        <v>32</v>
      </c>
      <c r="EV14">
        <f>SUMIFS(DataRegularSeason20242025!$AA$3:$AA$1315,DataRegularSeason20242025!$B$3:$B$1315, "&lt;=" &amp; EV$1, DataRegularSeason20242025!$D$3:$D$1315, $A14)+SUMIFS(DataRegularSeason20242025!$AB$3:$AB$1315,DataRegularSeason20242025!$B$3:$B$1315, "&lt;=" &amp; EV$1, DataRegularSeason20242025!$E$3:$E$1315, $A14)</f>
        <v>32</v>
      </c>
      <c r="EW14">
        <f>SUMIFS(DataRegularSeason20242025!$AA$3:$AA$1315,DataRegularSeason20242025!$B$3:$B$1315, "&lt;=" &amp; EW$1, DataRegularSeason20242025!$D$3:$D$1315, $A14)+SUMIFS(DataRegularSeason20242025!$AB$3:$AB$1315,DataRegularSeason20242025!$B$3:$B$1315, "&lt;=" &amp; EW$1, DataRegularSeason20242025!$E$3:$E$1315, $A14)</f>
        <v>32</v>
      </c>
      <c r="EX14">
        <f>SUMIFS(DataRegularSeason20242025!$AA$3:$AA$1315,DataRegularSeason20242025!$B$3:$B$1315, "&lt;=" &amp; EX$1, DataRegularSeason20242025!$D$3:$D$1315, $A14)+SUMIFS(DataRegularSeason20242025!$AB$3:$AB$1315,DataRegularSeason20242025!$B$3:$B$1315, "&lt;=" &amp; EX$1, DataRegularSeason20242025!$E$3:$E$1315, $A14)</f>
        <v>32</v>
      </c>
      <c r="EY14">
        <f>SUMIFS(DataRegularSeason20242025!$AA$3:$AA$1315,DataRegularSeason20242025!$B$3:$B$1315, "&lt;=" &amp; EY$1, DataRegularSeason20242025!$D$3:$D$1315, $A14)+SUMIFS(DataRegularSeason20242025!$AB$3:$AB$1315,DataRegularSeason20242025!$B$3:$B$1315, "&lt;=" &amp; EY$1, DataRegularSeason20242025!$E$3:$E$1315, $A14)</f>
        <v>32</v>
      </c>
      <c r="EZ14">
        <f>SUMIFS(DataRegularSeason20242025!$AA$3:$AA$1315,DataRegularSeason20242025!$B$3:$B$1315, "&lt;=" &amp; EZ$1, DataRegularSeason20242025!$D$3:$D$1315, $A14)+SUMIFS(DataRegularSeason20242025!$AB$3:$AB$1315,DataRegularSeason20242025!$B$3:$B$1315, "&lt;=" &amp; EZ$1, DataRegularSeason20242025!$E$3:$E$1315, $A14)</f>
        <v>32</v>
      </c>
      <c r="FA14">
        <f>SUMIFS(DataRegularSeason20242025!$AA$3:$AA$1315,DataRegularSeason20242025!$B$3:$B$1315, "&lt;=" &amp; FA$1, DataRegularSeason20242025!$D$3:$D$1315, $A14)+SUMIFS(DataRegularSeason20242025!$AB$3:$AB$1315,DataRegularSeason20242025!$B$3:$B$1315, "&lt;=" &amp; FA$1, DataRegularSeason20242025!$E$3:$E$1315, $A14)</f>
        <v>32</v>
      </c>
      <c r="FB14">
        <f>SUMIFS(DataRegularSeason20242025!$AA$3:$AA$1315,DataRegularSeason20242025!$B$3:$B$1315, "&lt;=" &amp; FB$1, DataRegularSeason20242025!$D$3:$D$1315, $A14)+SUMIFS(DataRegularSeason20242025!$AB$3:$AB$1315,DataRegularSeason20242025!$B$3:$B$1315, "&lt;=" &amp; FB$1, DataRegularSeason20242025!$E$3:$E$1315, $A14)</f>
        <v>32</v>
      </c>
      <c r="FC14">
        <f>SUMIFS(DataRegularSeason20242025!$AA$3:$AA$1315,DataRegularSeason20242025!$B$3:$B$1315, "&lt;=" &amp; FC$1, DataRegularSeason20242025!$D$3:$D$1315, $A14)+SUMIFS(DataRegularSeason20242025!$AB$3:$AB$1315,DataRegularSeason20242025!$B$3:$B$1315, "&lt;=" &amp; FC$1, DataRegularSeason20242025!$E$3:$E$1315, $A14)</f>
        <v>32</v>
      </c>
      <c r="FD14">
        <f>SUMIFS(DataRegularSeason20242025!$AA$3:$AA$1315,DataRegularSeason20242025!$B$3:$B$1315, "&lt;=" &amp; FD$1, DataRegularSeason20242025!$D$3:$D$1315, $A14)+SUMIFS(DataRegularSeason20242025!$AB$3:$AB$1315,DataRegularSeason20242025!$B$3:$B$1315, "&lt;=" &amp; FD$1, DataRegularSeason20242025!$E$3:$E$1315, $A14)</f>
        <v>32</v>
      </c>
      <c r="FE14">
        <f>SUMIFS(DataRegularSeason20242025!$AA$3:$AA$1315,DataRegularSeason20242025!$B$3:$B$1315, "&lt;=" &amp; FE$1, DataRegularSeason20242025!$D$3:$D$1315, $A14)+SUMIFS(DataRegularSeason20242025!$AB$3:$AB$1315,DataRegularSeason20242025!$B$3:$B$1315, "&lt;=" &amp; FE$1, DataRegularSeason20242025!$E$3:$E$1315, $A14)</f>
        <v>32</v>
      </c>
      <c r="FF14">
        <f>SUMIFS(DataRegularSeason20242025!$AA$3:$AA$1315,DataRegularSeason20242025!$B$3:$B$1315, "&lt;=" &amp; FF$1, DataRegularSeason20242025!$D$3:$D$1315, $A14)+SUMIFS(DataRegularSeason20242025!$AB$3:$AB$1315,DataRegularSeason20242025!$B$3:$B$1315, "&lt;=" &amp; FF$1, DataRegularSeason20242025!$E$3:$E$1315, $A14)</f>
        <v>32</v>
      </c>
      <c r="FG14">
        <f>SUMIFS(DataRegularSeason20242025!$AA$3:$AA$1315,DataRegularSeason20242025!$B$3:$B$1315, "&lt;=" &amp; FG$1, DataRegularSeason20242025!$D$3:$D$1315, $A14)+SUMIFS(DataRegularSeason20242025!$AB$3:$AB$1315,DataRegularSeason20242025!$B$3:$B$1315, "&lt;=" &amp; FG$1, DataRegularSeason20242025!$E$3:$E$1315, $A14)</f>
        <v>32</v>
      </c>
      <c r="FH14">
        <f>SUMIFS(DataRegularSeason20242025!$AA$3:$AA$1315,DataRegularSeason20242025!$B$3:$B$1315, "&lt;=" &amp; FH$1, DataRegularSeason20242025!$D$3:$D$1315, $A14)+SUMIFS(DataRegularSeason20242025!$AB$3:$AB$1315,DataRegularSeason20242025!$B$3:$B$1315, "&lt;=" &amp; FH$1, DataRegularSeason20242025!$E$3:$E$1315, $A14)</f>
        <v>32</v>
      </c>
      <c r="FI14">
        <f>SUMIFS(DataRegularSeason20242025!$AA$3:$AA$1315,DataRegularSeason20242025!$B$3:$B$1315, "&lt;=" &amp; FI$1, DataRegularSeason20242025!$D$3:$D$1315, $A14)+SUMIFS(DataRegularSeason20242025!$AB$3:$AB$1315,DataRegularSeason20242025!$B$3:$B$1315, "&lt;=" &amp; FI$1, DataRegularSeason20242025!$E$3:$E$1315, $A14)</f>
        <v>32</v>
      </c>
      <c r="FJ14">
        <f>SUMIFS(DataRegularSeason20242025!$AA$3:$AA$1315,DataRegularSeason20242025!$B$3:$B$1315, "&lt;=" &amp; FJ$1, DataRegularSeason20242025!$D$3:$D$1315, $A14)+SUMIFS(DataRegularSeason20242025!$AB$3:$AB$1315,DataRegularSeason20242025!$B$3:$B$1315, "&lt;=" &amp; FJ$1, DataRegularSeason20242025!$E$3:$E$1315, $A14)</f>
        <v>32</v>
      </c>
      <c r="FK14">
        <f>SUMIFS(DataRegularSeason20242025!$AA$3:$AA$1315,DataRegularSeason20242025!$B$3:$B$1315, "&lt;=" &amp; FK$1, DataRegularSeason20242025!$D$3:$D$1315, $A14)+SUMIFS(DataRegularSeason20242025!$AB$3:$AB$1315,DataRegularSeason20242025!$B$3:$B$1315, "&lt;=" &amp; FK$1, DataRegularSeason20242025!$E$3:$E$1315, $A14)</f>
        <v>32</v>
      </c>
      <c r="FL14">
        <f>SUMIFS(DataRegularSeason20242025!$AA$3:$AA$1315,DataRegularSeason20242025!$B$3:$B$1315, "&lt;=" &amp; FL$1, DataRegularSeason20242025!$D$3:$D$1315, $A14)+SUMIFS(DataRegularSeason20242025!$AB$3:$AB$1315,DataRegularSeason20242025!$B$3:$B$1315, "&lt;=" &amp; FL$1, DataRegularSeason20242025!$E$3:$E$1315, $A14)</f>
        <v>32</v>
      </c>
      <c r="FM14">
        <f>SUMIFS(DataRegularSeason20242025!$AA$3:$AA$1315,DataRegularSeason20242025!$B$3:$B$1315, "&lt;=" &amp; FM$1, DataRegularSeason20242025!$D$3:$D$1315, $A14)+SUMIFS(DataRegularSeason20242025!$AB$3:$AB$1315,DataRegularSeason20242025!$B$3:$B$1315, "&lt;=" &amp; FM$1, DataRegularSeason20242025!$E$3:$E$1315, $A14)</f>
        <v>32</v>
      </c>
      <c r="FN14">
        <f>SUMIFS(DataRegularSeason20242025!$AA$3:$AA$1315,DataRegularSeason20242025!$B$3:$B$1315, "&lt;=" &amp; FN$1, DataRegularSeason20242025!$D$3:$D$1315, $A14)+SUMIFS(DataRegularSeason20242025!$AB$3:$AB$1315,DataRegularSeason20242025!$B$3:$B$1315, "&lt;=" &amp; FN$1, DataRegularSeason20242025!$E$3:$E$1315, $A14)</f>
        <v>32</v>
      </c>
      <c r="FO14">
        <f>SUMIFS(DataRegularSeason20242025!$AA$3:$AA$1315,DataRegularSeason20242025!$B$3:$B$1315, "&lt;=" &amp; FO$1, DataRegularSeason20242025!$D$3:$D$1315, $A14)+SUMIFS(DataRegularSeason20242025!$AB$3:$AB$1315,DataRegularSeason20242025!$B$3:$B$1315, "&lt;=" &amp; FO$1, DataRegularSeason20242025!$E$3:$E$1315, $A14)</f>
        <v>32</v>
      </c>
      <c r="FP14">
        <f>SUMIFS(DataRegularSeason20242025!$AA$3:$AA$1315,DataRegularSeason20242025!$B$3:$B$1315, "&lt;=" &amp; FP$1, DataRegularSeason20242025!$D$3:$D$1315, $A14)+SUMIFS(DataRegularSeason20242025!$AB$3:$AB$1315,DataRegularSeason20242025!$B$3:$B$1315, "&lt;=" &amp; FP$1, DataRegularSeason20242025!$E$3:$E$1315, $A14)</f>
        <v>32</v>
      </c>
      <c r="FQ14">
        <f>SUMIFS(DataRegularSeason20242025!$AA$3:$AA$1315,DataRegularSeason20242025!$B$3:$B$1315, "&lt;=" &amp; FQ$1, DataRegularSeason20242025!$D$3:$D$1315, $A14)+SUMIFS(DataRegularSeason20242025!$AB$3:$AB$1315,DataRegularSeason20242025!$B$3:$B$1315, "&lt;=" &amp; FQ$1, DataRegularSeason20242025!$E$3:$E$1315, $A14)</f>
        <v>32</v>
      </c>
      <c r="FR14">
        <f>SUMIFS(DataRegularSeason20242025!$AA$3:$AA$1315,DataRegularSeason20242025!$B$3:$B$1315, "&lt;=" &amp; FR$1, DataRegularSeason20242025!$D$3:$D$1315, $A14)+SUMIFS(DataRegularSeason20242025!$AB$3:$AB$1315,DataRegularSeason20242025!$B$3:$B$1315, "&lt;=" &amp; FR$1, DataRegularSeason20242025!$E$3:$E$1315, $A14)</f>
        <v>32</v>
      </c>
      <c r="FS14">
        <f>SUMIFS(DataRegularSeason20242025!$AA$3:$AA$1315,DataRegularSeason20242025!$B$3:$B$1315, "&lt;=" &amp; FS$1, DataRegularSeason20242025!$D$3:$D$1315, $A14)+SUMIFS(DataRegularSeason20242025!$AB$3:$AB$1315,DataRegularSeason20242025!$B$3:$B$1315, "&lt;=" &amp; FS$1, DataRegularSeason20242025!$E$3:$E$1315, $A14)</f>
        <v>32</v>
      </c>
      <c r="FT14">
        <f>SUMIFS(DataRegularSeason20242025!$AA$3:$AA$1315,DataRegularSeason20242025!$B$3:$B$1315, "&lt;=" &amp; FT$1, DataRegularSeason20242025!$D$3:$D$1315, $A14)+SUMIFS(DataRegularSeason20242025!$AB$3:$AB$1315,DataRegularSeason20242025!$B$3:$B$1315, "&lt;=" &amp; FT$1, DataRegularSeason20242025!$E$3:$E$1315, $A14)</f>
        <v>32</v>
      </c>
      <c r="FU14">
        <f>SUMIFS(DataRegularSeason20242025!$AA$3:$AA$1315,DataRegularSeason20242025!$B$3:$B$1315, "&lt;=" &amp; FU$1, DataRegularSeason20242025!$D$3:$D$1315, $A14)+SUMIFS(DataRegularSeason20242025!$AB$3:$AB$1315,DataRegularSeason20242025!$B$3:$B$1315, "&lt;=" &amp; FU$1, DataRegularSeason20242025!$E$3:$E$1315, $A14)</f>
        <v>32</v>
      </c>
      <c r="FV14">
        <f>SUMIFS(DataRegularSeason20242025!$AA$3:$AA$1315,DataRegularSeason20242025!$B$3:$B$1315, "&lt;=" &amp; FV$1, DataRegularSeason20242025!$D$3:$D$1315, $A14)+SUMIFS(DataRegularSeason20242025!$AB$3:$AB$1315,DataRegularSeason20242025!$B$3:$B$1315, "&lt;=" &amp; FV$1, DataRegularSeason20242025!$E$3:$E$1315, $A14)</f>
        <v>32</v>
      </c>
      <c r="FW14">
        <f>SUMIFS(DataRegularSeason20242025!$AA$3:$AA$1315,DataRegularSeason20242025!$B$3:$B$1315, "&lt;=" &amp; FW$1, DataRegularSeason20242025!$D$3:$D$1315, $A14)+SUMIFS(DataRegularSeason20242025!$AB$3:$AB$1315,DataRegularSeason20242025!$B$3:$B$1315, "&lt;=" &amp; FW$1, DataRegularSeason20242025!$E$3:$E$1315, $A14)</f>
        <v>32</v>
      </c>
      <c r="FX14">
        <f>SUMIFS(DataRegularSeason20242025!$AA$3:$AA$1315,DataRegularSeason20242025!$B$3:$B$1315, "&lt;=" &amp; FX$1, DataRegularSeason20242025!$D$3:$D$1315, $A14)+SUMIFS(DataRegularSeason20242025!$AB$3:$AB$1315,DataRegularSeason20242025!$B$3:$B$1315, "&lt;=" &amp; FX$1, DataRegularSeason20242025!$E$3:$E$1315, $A14)</f>
        <v>32</v>
      </c>
      <c r="FY14">
        <f>SUMIFS(DataRegularSeason20242025!$AA$3:$AA$1315,DataRegularSeason20242025!$B$3:$B$1315, "&lt;=" &amp; FY$1, DataRegularSeason20242025!$D$3:$D$1315, $A14)+SUMIFS(DataRegularSeason20242025!$AB$3:$AB$1315,DataRegularSeason20242025!$B$3:$B$1315, "&lt;=" &amp; FY$1, DataRegularSeason20242025!$E$3:$E$1315, $A14)</f>
        <v>32</v>
      </c>
      <c r="FZ14">
        <f>SUMIFS(DataRegularSeason20242025!$AA$3:$AA$1315,DataRegularSeason20242025!$B$3:$B$1315, "&lt;=" &amp; FZ$1, DataRegularSeason20242025!$D$3:$D$1315, $A14)+SUMIFS(DataRegularSeason20242025!$AB$3:$AB$1315,DataRegularSeason20242025!$B$3:$B$1315, "&lt;=" &amp; FZ$1, DataRegularSeason20242025!$E$3:$E$1315, $A14)</f>
        <v>32</v>
      </c>
      <c r="GA14">
        <f>SUMIFS(DataRegularSeason20242025!$AA$3:$AA$1315,DataRegularSeason20242025!$B$3:$B$1315, "&lt;=" &amp; GA$1, DataRegularSeason20242025!$D$3:$D$1315, $A14)+SUMIFS(DataRegularSeason20242025!$AB$3:$AB$1315,DataRegularSeason20242025!$B$3:$B$1315, "&lt;=" &amp; GA$1, DataRegularSeason20242025!$E$3:$E$1315, $A14)</f>
        <v>32</v>
      </c>
      <c r="GB14">
        <f>SUMIFS(DataRegularSeason20242025!$AA$3:$AA$1315,DataRegularSeason20242025!$B$3:$B$1315, "&lt;=" &amp; GB$1, DataRegularSeason20242025!$D$3:$D$1315, $A14)+SUMIFS(DataRegularSeason20242025!$AB$3:$AB$1315,DataRegularSeason20242025!$B$3:$B$1315, "&lt;=" &amp; GB$1, DataRegularSeason20242025!$E$3:$E$1315, $A14)</f>
        <v>32</v>
      </c>
      <c r="GC14">
        <f>SUMIFS(DataRegularSeason20242025!$AA$3:$AA$1315,DataRegularSeason20242025!$B$3:$B$1315, "&lt;=" &amp; GC$1, DataRegularSeason20242025!$D$3:$D$1315, $A14)+SUMIFS(DataRegularSeason20242025!$AB$3:$AB$1315,DataRegularSeason20242025!$B$3:$B$1315, "&lt;=" &amp; GC$1, DataRegularSeason20242025!$E$3:$E$1315, $A14)</f>
        <v>32</v>
      </c>
      <c r="GD14">
        <f>SUMIFS(DataRegularSeason20242025!$AA$3:$AA$1315,DataRegularSeason20242025!$B$3:$B$1315, "&lt;=" &amp; GD$1, DataRegularSeason20242025!$D$3:$D$1315, $A14)+SUMIFS(DataRegularSeason20242025!$AB$3:$AB$1315,DataRegularSeason20242025!$B$3:$B$1315, "&lt;=" &amp; GD$1, DataRegularSeason20242025!$E$3:$E$1315, $A14)</f>
        <v>32</v>
      </c>
      <c r="GE14">
        <f>SUMIFS(DataRegularSeason20242025!$AA$3:$AA$1315,DataRegularSeason20242025!$B$3:$B$1315, "&lt;=" &amp; GE$1, DataRegularSeason20242025!$D$3:$D$1315, $A14)+SUMIFS(DataRegularSeason20242025!$AB$3:$AB$1315,DataRegularSeason20242025!$B$3:$B$1315, "&lt;=" &amp; GE$1, DataRegularSeason20242025!$E$3:$E$1315, $A14)</f>
        <v>32</v>
      </c>
      <c r="GF14">
        <f>SUMIFS(DataRegularSeason20242025!$AA$3:$AA$1315,DataRegularSeason20242025!$B$3:$B$1315, "&lt;=" &amp; GF$1, DataRegularSeason20242025!$D$3:$D$1315, $A14)+SUMIFS(DataRegularSeason20242025!$AB$3:$AB$1315,DataRegularSeason20242025!$B$3:$B$1315, "&lt;=" &amp; GF$1, DataRegularSeason20242025!$E$3:$E$1315, $A14)</f>
        <v>32</v>
      </c>
      <c r="GG14">
        <f>SUMIFS(DataRegularSeason20242025!$AA$3:$AA$1315,DataRegularSeason20242025!$B$3:$B$1315, "&lt;=" &amp; GG$1, DataRegularSeason20242025!$D$3:$D$1315, $A14)+SUMIFS(DataRegularSeason20242025!$AB$3:$AB$1315,DataRegularSeason20242025!$B$3:$B$1315, "&lt;=" &amp; GG$1, DataRegularSeason20242025!$E$3:$E$1315, $A14)</f>
        <v>32</v>
      </c>
      <c r="GH14">
        <f>SUMIFS(DataRegularSeason20242025!$AA$3:$AA$1315,DataRegularSeason20242025!$B$3:$B$1315, "&lt;=" &amp; GH$1, DataRegularSeason20242025!$D$3:$D$1315, $A14)+SUMIFS(DataRegularSeason20242025!$AB$3:$AB$1315,DataRegularSeason20242025!$B$3:$B$1315, "&lt;=" &amp; GH$1, DataRegularSeason20242025!$E$3:$E$1315, $A14)</f>
        <v>32</v>
      </c>
      <c r="GI14">
        <f>SUMIFS(DataRegularSeason20242025!$AA$3:$AA$1315,DataRegularSeason20242025!$B$3:$B$1315, "&lt;=" &amp; GI$1, DataRegularSeason20242025!$D$3:$D$1315, $A14)+SUMIFS(DataRegularSeason20242025!$AB$3:$AB$1315,DataRegularSeason20242025!$B$3:$B$1315, "&lt;=" &amp; GI$1, DataRegularSeason20242025!$E$3:$E$1315, $A14)</f>
        <v>32</v>
      </c>
      <c r="GJ14">
        <f>SUMIFS(DataRegularSeason20242025!$AA$3:$AA$1315,DataRegularSeason20242025!$B$3:$B$1315, "&lt;=" &amp; GJ$1, DataRegularSeason20242025!$D$3:$D$1315, $A14)+SUMIFS(DataRegularSeason20242025!$AB$3:$AB$1315,DataRegularSeason20242025!$B$3:$B$1315, "&lt;=" &amp; GJ$1, DataRegularSeason20242025!$E$3:$E$1315, $A14)</f>
        <v>32</v>
      </c>
      <c r="GK14">
        <f>SUMIFS(DataRegularSeason20242025!$AA$3:$AA$1315,DataRegularSeason20242025!$B$3:$B$1315, "&lt;=" &amp; GK$1, DataRegularSeason20242025!$D$3:$D$1315, $A14)+SUMIFS(DataRegularSeason20242025!$AB$3:$AB$1315,DataRegularSeason20242025!$B$3:$B$1315, "&lt;=" &amp; GK$1, DataRegularSeason20242025!$E$3:$E$1315, $A14)</f>
        <v>32</v>
      </c>
      <c r="GL14">
        <f>SUMIFS(DataRegularSeason20242025!$AA$3:$AA$1315,DataRegularSeason20242025!$B$3:$B$1315, "&lt;=" &amp; GL$1, DataRegularSeason20242025!$D$3:$D$1315, $A14)+SUMIFS(DataRegularSeason20242025!$AB$3:$AB$1315,DataRegularSeason20242025!$B$3:$B$1315, "&lt;=" &amp; GL$1, DataRegularSeason20242025!$E$3:$E$1315, $A14)</f>
        <v>32</v>
      </c>
      <c r="GM14">
        <f>SUMIFS(DataRegularSeason20242025!$AA$3:$AA$1315,DataRegularSeason20242025!$B$3:$B$1315, "&lt;=" &amp; GM$1, DataRegularSeason20242025!$D$3:$D$1315, $A14)+SUMIFS(DataRegularSeason20242025!$AB$3:$AB$1315,DataRegularSeason20242025!$B$3:$B$1315, "&lt;=" &amp; GM$1, DataRegularSeason20242025!$E$3:$E$1315, $A14)</f>
        <v>32</v>
      </c>
      <c r="GN14">
        <f>SUMIFS(DataRegularSeason20242025!$AA$3:$AA$1315,DataRegularSeason20242025!$B$3:$B$1315, "&lt;=" &amp; GN$1, DataRegularSeason20242025!$D$3:$D$1315, $A14)+SUMIFS(DataRegularSeason20242025!$AB$3:$AB$1315,DataRegularSeason20242025!$B$3:$B$1315, "&lt;=" &amp; GN$1, DataRegularSeason20242025!$E$3:$E$1315, $A14)</f>
        <v>32</v>
      </c>
      <c r="GO14">
        <f>SUMIFS(DataRegularSeason20242025!$AA$3:$AA$1315,DataRegularSeason20242025!$B$3:$B$1315, "&lt;=" &amp; GO$1, DataRegularSeason20242025!$D$3:$D$1315, $A14)+SUMIFS(DataRegularSeason20242025!$AB$3:$AB$1315,DataRegularSeason20242025!$B$3:$B$1315, "&lt;=" &amp; GO$1, DataRegularSeason20242025!$E$3:$E$1315, $A14)</f>
        <v>32</v>
      </c>
      <c r="GP14">
        <f>SUMIFS(DataRegularSeason20242025!$AA$3:$AA$1315,DataRegularSeason20242025!$B$3:$B$1315, "&lt;=" &amp; GP$1, DataRegularSeason20242025!$D$3:$D$1315, $A14)+SUMIFS(DataRegularSeason20242025!$AB$3:$AB$1315,DataRegularSeason20242025!$B$3:$B$1315, "&lt;=" &amp; GP$1, DataRegularSeason20242025!$E$3:$E$1315, $A14)</f>
        <v>32</v>
      </c>
      <c r="GQ14">
        <f>SUMIFS(DataRegularSeason20242025!$AA$3:$AA$1315,DataRegularSeason20242025!$B$3:$B$1315, "&lt;=" &amp; GQ$1, DataRegularSeason20242025!$D$3:$D$1315, $A14)+SUMIFS(DataRegularSeason20242025!$AB$3:$AB$1315,DataRegularSeason20242025!$B$3:$B$1315, "&lt;=" &amp; GQ$1, DataRegularSeason20242025!$E$3:$E$1315, $A14)</f>
        <v>32</v>
      </c>
      <c r="GR14">
        <f>SUMIFS(DataRegularSeason20242025!$AA$3:$AA$1315,DataRegularSeason20242025!$B$3:$B$1315, "&lt;=" &amp; GR$1, DataRegularSeason20242025!$D$3:$D$1315, $A14)+SUMIFS(DataRegularSeason20242025!$AB$3:$AB$1315,DataRegularSeason20242025!$B$3:$B$1315, "&lt;=" &amp; GR$1, DataRegularSeason20242025!$E$3:$E$1315, $A14)</f>
        <v>32</v>
      </c>
      <c r="GS14">
        <f>SUMIFS(DataRegularSeason20242025!$AA$3:$AA$1315,DataRegularSeason20242025!$B$3:$B$1315, "&lt;=" &amp; GS$1, DataRegularSeason20242025!$D$3:$D$1315, $A14)+SUMIFS(DataRegularSeason20242025!$AB$3:$AB$1315,DataRegularSeason20242025!$B$3:$B$1315, "&lt;=" &amp; GS$1, DataRegularSeason20242025!$E$3:$E$1315, $A14)</f>
        <v>32</v>
      </c>
      <c r="GT14">
        <f>SUMIFS(DataRegularSeason20242025!$AA$3:$AA$1315,DataRegularSeason20242025!$B$3:$B$1315, "&lt;=" &amp; GT$1, DataRegularSeason20242025!$D$3:$D$1315, $A14)+SUMIFS(DataRegularSeason20242025!$AB$3:$AB$1315,DataRegularSeason20242025!$B$3:$B$1315, "&lt;=" &amp; GT$1, DataRegularSeason20242025!$E$3:$E$1315, $A14)</f>
        <v>32</v>
      </c>
      <c r="GU14">
        <f>SUMIFS(DataRegularSeason20242025!$AA$3:$AA$1315,DataRegularSeason20242025!$B$3:$B$1315, "&lt;=" &amp; GU$1, DataRegularSeason20242025!$D$3:$D$1315, $A14)+SUMIFS(DataRegularSeason20242025!$AB$3:$AB$1315,DataRegularSeason20242025!$B$3:$B$1315, "&lt;=" &amp; GU$1, DataRegularSeason20242025!$E$3:$E$1315, $A14)</f>
        <v>32</v>
      </c>
    </row>
    <row r="15" spans="1:275" x14ac:dyDescent="0.25">
      <c r="A15" t="s">
        <v>20</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2</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3</v>
      </c>
      <c r="N15">
        <f>SUMIFS(DataRegularSeason20242025!$AA$3:$AA$1315,DataRegularSeason20242025!$B$3:$B$1315, "&lt;=" &amp; N$1, DataRegularSeason20242025!$D$3:$D$1315, $A15)+SUMIFS(DataRegularSeason20242025!$AB$3:$AB$1315,DataRegularSeason20242025!$B$3:$B$1315, "&lt;=" &amp; N$1, DataRegularSeason20242025!$E$3:$E$1315, $A15)</f>
        <v>3</v>
      </c>
      <c r="O15">
        <f>SUMIFS(DataRegularSeason20242025!$AA$3:$AA$1315,DataRegularSeason20242025!$B$3:$B$1315, "&lt;=" &amp; O$1, DataRegularSeason20242025!$D$3:$D$1315, $A15)+SUMIFS(DataRegularSeason20242025!$AB$3:$AB$1315,DataRegularSeason20242025!$B$3:$B$1315, "&lt;=" &amp; O$1, DataRegularSeason20242025!$E$3:$E$1315, $A15)</f>
        <v>5</v>
      </c>
      <c r="P15">
        <f>SUMIFS(DataRegularSeason20242025!$AA$3:$AA$1315,DataRegularSeason20242025!$B$3:$B$1315, "&lt;=" &amp; P$1, DataRegularSeason20242025!$D$3:$D$1315, $A15)+SUMIFS(DataRegularSeason20242025!$AB$3:$AB$1315,DataRegularSeason20242025!$B$3:$B$1315, "&lt;=" &amp; P$1, DataRegularSeason20242025!$E$3:$E$1315, $A15)</f>
        <v>5</v>
      </c>
      <c r="Q15">
        <f>SUMIFS(DataRegularSeason20242025!$AA$3:$AA$1315,DataRegularSeason20242025!$B$3:$B$1315, "&lt;=" &amp; Q$1, DataRegularSeason20242025!$D$3:$D$1315, $A15)+SUMIFS(DataRegularSeason20242025!$AB$3:$AB$1315,DataRegularSeason20242025!$B$3:$B$1315, "&lt;=" &amp; Q$1, DataRegularSeason20242025!$E$3:$E$1315, $A15)</f>
        <v>5</v>
      </c>
      <c r="R15">
        <f>SUMIFS(DataRegularSeason20242025!$AA$3:$AA$1315,DataRegularSeason20242025!$B$3:$B$1315, "&lt;=" &amp; R$1, DataRegularSeason20242025!$D$3:$D$1315, $A15)+SUMIFS(DataRegularSeason20242025!$AB$3:$AB$1315,DataRegularSeason20242025!$B$3:$B$1315, "&lt;=" &amp; R$1, DataRegularSeason20242025!$E$3:$E$1315, $A15)</f>
        <v>7</v>
      </c>
      <c r="S15">
        <f>SUMIFS(DataRegularSeason20242025!$AA$3:$AA$1315,DataRegularSeason20242025!$B$3:$B$1315, "&lt;=" &amp; S$1, DataRegularSeason20242025!$D$3:$D$1315, $A15)+SUMIFS(DataRegularSeason20242025!$AB$3:$AB$1315,DataRegularSeason20242025!$B$3:$B$1315, "&lt;=" &amp; S$1, DataRegularSeason20242025!$E$3:$E$1315, $A15)</f>
        <v>7</v>
      </c>
      <c r="T15">
        <f>SUMIFS(DataRegularSeason20242025!$AA$3:$AA$1315,DataRegularSeason20242025!$B$3:$B$1315, "&lt;=" &amp; T$1, DataRegularSeason20242025!$D$3:$D$1315, $A15)+SUMIFS(DataRegularSeason20242025!$AB$3:$AB$1315,DataRegularSeason20242025!$B$3:$B$1315, "&lt;=" &amp; T$1, DataRegularSeason20242025!$E$3:$E$1315, $A15)</f>
        <v>9</v>
      </c>
      <c r="U15">
        <f>SUMIFS(DataRegularSeason20242025!$AA$3:$AA$1315,DataRegularSeason20242025!$B$3:$B$1315, "&lt;=" &amp; U$1, DataRegularSeason20242025!$D$3:$D$1315, $A15)+SUMIFS(DataRegularSeason20242025!$AB$3:$AB$1315,DataRegularSeason20242025!$B$3:$B$1315, "&lt;=" &amp; U$1, DataRegularSeason20242025!$E$3:$E$1315, $A15)</f>
        <v>9</v>
      </c>
      <c r="V15">
        <f>SUMIFS(DataRegularSeason20242025!$AA$3:$AA$1315,DataRegularSeason20242025!$B$3:$B$1315, "&lt;=" &amp; V$1, DataRegularSeason20242025!$D$3:$D$1315, $A15)+SUMIFS(DataRegularSeason20242025!$AB$3:$AB$1315,DataRegularSeason20242025!$B$3:$B$1315, "&lt;=" &amp; V$1, DataRegularSeason20242025!$E$3:$E$1315, $A15)</f>
        <v>9</v>
      </c>
      <c r="W15">
        <f>SUMIFS(DataRegularSeason20242025!$AA$3:$AA$1315,DataRegularSeason20242025!$B$3:$B$1315, "&lt;=" &amp; W$1, DataRegularSeason20242025!$D$3:$D$1315, $A15)+SUMIFS(DataRegularSeason20242025!$AB$3:$AB$1315,DataRegularSeason20242025!$B$3:$B$1315, "&lt;=" &amp; W$1, DataRegularSeason20242025!$E$3:$E$1315, $A15)</f>
        <v>11</v>
      </c>
      <c r="X15">
        <f>SUMIFS(DataRegularSeason20242025!$AA$3:$AA$1315,DataRegularSeason20242025!$B$3:$B$1315, "&lt;=" &amp; X$1, DataRegularSeason20242025!$D$3:$D$1315, $A15)+SUMIFS(DataRegularSeason20242025!$AB$3:$AB$1315,DataRegularSeason20242025!$B$3:$B$1315, "&lt;=" &amp; X$1, DataRegularSeason20242025!$E$3:$E$1315, $A15)</f>
        <v>11</v>
      </c>
      <c r="Y15">
        <f>SUMIFS(DataRegularSeason20242025!$AA$3:$AA$1315,DataRegularSeason20242025!$B$3:$B$1315, "&lt;=" &amp; Y$1, DataRegularSeason20242025!$D$3:$D$1315, $A15)+SUMIFS(DataRegularSeason20242025!$AB$3:$AB$1315,DataRegularSeason20242025!$B$3:$B$1315, "&lt;=" &amp; Y$1, DataRegularSeason20242025!$E$3:$E$1315, $A15)</f>
        <v>11</v>
      </c>
      <c r="Z15">
        <f>SUMIFS(DataRegularSeason20242025!$AA$3:$AA$1315,DataRegularSeason20242025!$B$3:$B$1315, "&lt;=" &amp; Z$1, DataRegularSeason20242025!$D$3:$D$1315, $A15)+SUMIFS(DataRegularSeason20242025!$AB$3:$AB$1315,DataRegularSeason20242025!$B$3:$B$1315, "&lt;=" &amp; Z$1, DataRegularSeason20242025!$E$3:$E$1315, $A15)</f>
        <v>11</v>
      </c>
      <c r="AA15">
        <f>SUMIFS(DataRegularSeason20242025!$AA$3:$AA$1315,DataRegularSeason20242025!$B$3:$B$1315, "&lt;=" &amp; AA$1, DataRegularSeason20242025!$D$3:$D$1315, $A15)+SUMIFS(DataRegularSeason20242025!$AB$3:$AB$1315,DataRegularSeason20242025!$B$3:$B$1315, "&lt;=" &amp; AA$1, DataRegularSeason20242025!$E$3:$E$1315, $A15)</f>
        <v>13</v>
      </c>
      <c r="AB15">
        <f>SUMIFS(DataRegularSeason20242025!$AA$3:$AA$1315,DataRegularSeason20242025!$B$3:$B$1315, "&lt;=" &amp; AB$1, DataRegularSeason20242025!$D$3:$D$1315, $A15)+SUMIFS(DataRegularSeason20242025!$AB$3:$AB$1315,DataRegularSeason20242025!$B$3:$B$1315, "&lt;=" &amp; AB$1, DataRegularSeason20242025!$E$3:$E$1315, $A15)</f>
        <v>13</v>
      </c>
      <c r="AC15">
        <f>SUMIFS(DataRegularSeason20242025!$AA$3:$AA$1315,DataRegularSeason20242025!$B$3:$B$1315, "&lt;=" &amp; AC$1, DataRegularSeason20242025!$D$3:$D$1315, $A15)+SUMIFS(DataRegularSeason20242025!$AB$3:$AB$1315,DataRegularSeason20242025!$B$3:$B$1315, "&lt;=" &amp; AC$1, DataRegularSeason20242025!$E$3:$E$1315, $A15)</f>
        <v>13</v>
      </c>
      <c r="AD15">
        <f>SUMIFS(DataRegularSeason20242025!$AA$3:$AA$1315,DataRegularSeason20242025!$B$3:$B$1315, "&lt;=" &amp; AD$1, DataRegularSeason20242025!$D$3:$D$1315, $A15)+SUMIFS(DataRegularSeason20242025!$AB$3:$AB$1315,DataRegularSeason20242025!$B$3:$B$1315, "&lt;=" &amp; AD$1, DataRegularSeason20242025!$E$3:$E$1315, $A15)</f>
        <v>13</v>
      </c>
      <c r="AE15">
        <f>SUMIFS(DataRegularSeason20242025!$AA$3:$AA$1315,DataRegularSeason20242025!$B$3:$B$1315, "&lt;=" &amp; AE$1, DataRegularSeason20242025!$D$3:$D$1315, $A15)+SUMIFS(DataRegularSeason20242025!$AB$3:$AB$1315,DataRegularSeason20242025!$B$3:$B$1315, "&lt;=" &amp; AE$1, DataRegularSeason20242025!$E$3:$E$1315, $A15)</f>
        <v>13</v>
      </c>
      <c r="AF15">
        <f>SUMIFS(DataRegularSeason20242025!$AA$3:$AA$1315,DataRegularSeason20242025!$B$3:$B$1315, "&lt;=" &amp; AF$1, DataRegularSeason20242025!$D$3:$D$1315, $A15)+SUMIFS(DataRegularSeason20242025!$AB$3:$AB$1315,DataRegularSeason20242025!$B$3:$B$1315, "&lt;=" &amp; AF$1, DataRegularSeason20242025!$E$3:$E$1315, $A15)</f>
        <v>13</v>
      </c>
      <c r="AG15">
        <f>SUMIFS(DataRegularSeason20242025!$AA$3:$AA$1315,DataRegularSeason20242025!$B$3:$B$1315, "&lt;=" &amp; AG$1, DataRegularSeason20242025!$D$3:$D$1315, $A15)+SUMIFS(DataRegularSeason20242025!$AB$3:$AB$1315,DataRegularSeason20242025!$B$3:$B$1315, "&lt;=" &amp; AG$1, DataRegularSeason20242025!$E$3:$E$1315, $A15)</f>
        <v>15</v>
      </c>
      <c r="AH15">
        <f>SUMIFS(DataRegularSeason20242025!$AA$3:$AA$1315,DataRegularSeason20242025!$B$3:$B$1315, "&lt;=" &amp; AH$1, DataRegularSeason20242025!$D$3:$D$1315, $A15)+SUMIFS(DataRegularSeason20242025!$AB$3:$AB$1315,DataRegularSeason20242025!$B$3:$B$1315, "&lt;=" &amp; AH$1, DataRegularSeason20242025!$E$3:$E$1315, $A15)</f>
        <v>15</v>
      </c>
      <c r="AI15">
        <f>SUMIFS(DataRegularSeason20242025!$AA$3:$AA$1315,DataRegularSeason20242025!$B$3:$B$1315, "&lt;=" &amp; AI$1, DataRegularSeason20242025!$D$3:$D$1315, $A15)+SUMIFS(DataRegularSeason20242025!$AB$3:$AB$1315,DataRegularSeason20242025!$B$3:$B$1315, "&lt;=" &amp; AI$1, DataRegularSeason20242025!$E$3:$E$1315, $A15)</f>
        <v>17</v>
      </c>
      <c r="AJ15">
        <f>SUMIFS(DataRegularSeason20242025!$AA$3:$AA$1315,DataRegularSeason20242025!$B$3:$B$1315, "&lt;=" &amp; AJ$1, DataRegularSeason20242025!$D$3:$D$1315, $A15)+SUMIFS(DataRegularSeason20242025!$AB$3:$AB$1315,DataRegularSeason20242025!$B$3:$B$1315, "&lt;=" &amp; AJ$1, DataRegularSeason20242025!$E$3:$E$1315, $A15)</f>
        <v>17</v>
      </c>
      <c r="AK15">
        <f>SUMIFS(DataRegularSeason20242025!$AA$3:$AA$1315,DataRegularSeason20242025!$B$3:$B$1315, "&lt;=" &amp; AK$1, DataRegularSeason20242025!$D$3:$D$1315, $A15)+SUMIFS(DataRegularSeason20242025!$AB$3:$AB$1315,DataRegularSeason20242025!$B$3:$B$1315, "&lt;=" &amp; AK$1, DataRegularSeason20242025!$E$3:$E$1315, $A15)</f>
        <v>17</v>
      </c>
      <c r="AL15">
        <f>SUMIFS(DataRegularSeason20242025!$AA$3:$AA$1315,DataRegularSeason20242025!$B$3:$B$1315, "&lt;=" &amp; AL$1, DataRegularSeason20242025!$D$3:$D$1315, $A15)+SUMIFS(DataRegularSeason20242025!$AB$3:$AB$1315,DataRegularSeason20242025!$B$3:$B$1315, "&lt;=" &amp; AL$1, DataRegularSeason20242025!$E$3:$E$1315, $A15)</f>
        <v>17</v>
      </c>
      <c r="AM15">
        <f>SUMIFS(DataRegularSeason20242025!$AA$3:$AA$1315,DataRegularSeason20242025!$B$3:$B$1315, "&lt;=" &amp; AM$1, DataRegularSeason20242025!$D$3:$D$1315, $A15)+SUMIFS(DataRegularSeason20242025!$AB$3:$AB$1315,DataRegularSeason20242025!$B$3:$B$1315, "&lt;=" &amp; AM$1, DataRegularSeason20242025!$E$3:$E$1315, $A15)</f>
        <v>17</v>
      </c>
      <c r="AN15">
        <f>SUMIFS(DataRegularSeason20242025!$AA$3:$AA$1315,DataRegularSeason20242025!$B$3:$B$1315, "&lt;=" &amp; AN$1, DataRegularSeason20242025!$D$3:$D$1315, $A15)+SUMIFS(DataRegularSeason20242025!$AB$3:$AB$1315,DataRegularSeason20242025!$B$3:$B$1315, "&lt;=" &amp; AN$1, DataRegularSeason20242025!$E$3:$E$1315, $A15)</f>
        <v>17</v>
      </c>
      <c r="AO15">
        <f>SUMIFS(DataRegularSeason20242025!$AA$3:$AA$1315,DataRegularSeason20242025!$B$3:$B$1315, "&lt;=" &amp; AO$1, DataRegularSeason20242025!$D$3:$D$1315, $A15)+SUMIFS(DataRegularSeason20242025!$AB$3:$AB$1315,DataRegularSeason20242025!$B$3:$B$1315, "&lt;=" &amp; AO$1, DataRegularSeason20242025!$E$3:$E$1315, $A15)</f>
        <v>19</v>
      </c>
      <c r="AP15">
        <f>SUMIFS(DataRegularSeason20242025!$AA$3:$AA$1315,DataRegularSeason20242025!$B$3:$B$1315, "&lt;=" &amp; AP$1, DataRegularSeason20242025!$D$3:$D$1315, $A15)+SUMIFS(DataRegularSeason20242025!$AB$3:$AB$1315,DataRegularSeason20242025!$B$3:$B$1315, "&lt;=" &amp; AP$1, DataRegularSeason20242025!$E$3:$E$1315, $A15)</f>
        <v>19</v>
      </c>
      <c r="AQ15">
        <f>SUMIFS(DataRegularSeason20242025!$AA$3:$AA$1315,DataRegularSeason20242025!$B$3:$B$1315, "&lt;=" &amp; AQ$1, DataRegularSeason20242025!$D$3:$D$1315, $A15)+SUMIFS(DataRegularSeason20242025!$AB$3:$AB$1315,DataRegularSeason20242025!$B$3:$B$1315, "&lt;=" &amp; AQ$1, DataRegularSeason20242025!$E$3:$E$1315, $A15)</f>
        <v>19</v>
      </c>
      <c r="AR15">
        <f>SUMIFS(DataRegularSeason20242025!$AA$3:$AA$1315,DataRegularSeason20242025!$B$3:$B$1315, "&lt;=" &amp; AR$1, DataRegularSeason20242025!$D$3:$D$1315, $A15)+SUMIFS(DataRegularSeason20242025!$AB$3:$AB$1315,DataRegularSeason20242025!$B$3:$B$1315, "&lt;=" &amp; AR$1, DataRegularSeason20242025!$E$3:$E$1315, $A15)</f>
        <v>19</v>
      </c>
      <c r="AS15">
        <f>SUMIFS(DataRegularSeason20242025!$AA$3:$AA$1315,DataRegularSeason20242025!$B$3:$B$1315, "&lt;=" &amp; AS$1, DataRegularSeason20242025!$D$3:$D$1315, $A15)+SUMIFS(DataRegularSeason20242025!$AB$3:$AB$1315,DataRegularSeason20242025!$B$3:$B$1315, "&lt;=" &amp; AS$1, DataRegularSeason20242025!$E$3:$E$1315, $A15)</f>
        <v>19</v>
      </c>
      <c r="AT15">
        <f>SUMIFS(DataRegularSeason20242025!$AA$3:$AA$1315,DataRegularSeason20242025!$B$3:$B$1315, "&lt;=" &amp; AT$1, DataRegularSeason20242025!$D$3:$D$1315, $A15)+SUMIFS(DataRegularSeason20242025!$AB$3:$AB$1315,DataRegularSeason20242025!$B$3:$B$1315, "&lt;=" &amp; AT$1, DataRegularSeason20242025!$E$3:$E$1315, $A15)</f>
        <v>21</v>
      </c>
      <c r="AU15">
        <f>SUMIFS(DataRegularSeason20242025!$AA$3:$AA$1315,DataRegularSeason20242025!$B$3:$B$1315, "&lt;=" &amp; AU$1, DataRegularSeason20242025!$D$3:$D$1315, $A15)+SUMIFS(DataRegularSeason20242025!$AB$3:$AB$1315,DataRegularSeason20242025!$B$3:$B$1315, "&lt;=" &amp; AU$1, DataRegularSeason20242025!$E$3:$E$1315, $A15)</f>
        <v>21</v>
      </c>
      <c r="AV15">
        <f>SUMIFS(DataRegularSeason20242025!$AA$3:$AA$1315,DataRegularSeason20242025!$B$3:$B$1315, "&lt;=" &amp; AV$1, DataRegularSeason20242025!$D$3:$D$1315, $A15)+SUMIFS(DataRegularSeason20242025!$AB$3:$AB$1315,DataRegularSeason20242025!$B$3:$B$1315, "&lt;=" &amp; AV$1, DataRegularSeason20242025!$E$3:$E$1315, $A15)</f>
        <v>21</v>
      </c>
      <c r="AW15">
        <f>SUMIFS(DataRegularSeason20242025!$AA$3:$AA$1315,DataRegularSeason20242025!$B$3:$B$1315, "&lt;=" &amp; AW$1, DataRegularSeason20242025!$D$3:$D$1315, $A15)+SUMIFS(DataRegularSeason20242025!$AB$3:$AB$1315,DataRegularSeason20242025!$B$3:$B$1315, "&lt;=" &amp; AW$1, DataRegularSeason20242025!$E$3:$E$1315, $A15)</f>
        <v>23</v>
      </c>
      <c r="AX15">
        <f>SUMIFS(DataRegularSeason20242025!$AA$3:$AA$1315,DataRegularSeason20242025!$B$3:$B$1315, "&lt;=" &amp; AX$1, DataRegularSeason20242025!$D$3:$D$1315, $A15)+SUMIFS(DataRegularSeason20242025!$AB$3:$AB$1315,DataRegularSeason20242025!$B$3:$B$1315, "&lt;=" &amp; AX$1, DataRegularSeason20242025!$E$3:$E$1315, $A15)</f>
        <v>23</v>
      </c>
      <c r="AY15">
        <f>SUMIFS(DataRegularSeason20242025!$AA$3:$AA$1315,DataRegularSeason20242025!$B$3:$B$1315, "&lt;=" &amp; AY$1, DataRegularSeason20242025!$D$3:$D$1315, $A15)+SUMIFS(DataRegularSeason20242025!$AB$3:$AB$1315,DataRegularSeason20242025!$B$3:$B$1315, "&lt;=" &amp; AY$1, DataRegularSeason20242025!$E$3:$E$1315, $A15)</f>
        <v>25</v>
      </c>
      <c r="AZ15">
        <f>SUMIFS(DataRegularSeason20242025!$AA$3:$AA$1315,DataRegularSeason20242025!$B$3:$B$1315, "&lt;=" &amp; AZ$1, DataRegularSeason20242025!$D$3:$D$1315, $A15)+SUMIFS(DataRegularSeason20242025!$AB$3:$AB$1315,DataRegularSeason20242025!$B$3:$B$1315, "&lt;=" &amp; AZ$1, DataRegularSeason20242025!$E$3:$E$1315, $A15)</f>
        <v>25</v>
      </c>
      <c r="BA15">
        <f>SUMIFS(DataRegularSeason20242025!$AA$3:$AA$1315,DataRegularSeason20242025!$B$3:$B$1315, "&lt;=" &amp; BA$1, DataRegularSeason20242025!$D$3:$D$1315, $A15)+SUMIFS(DataRegularSeason20242025!$AB$3:$AB$1315,DataRegularSeason20242025!$B$3:$B$1315, "&lt;=" &amp; BA$1, DataRegularSeason20242025!$E$3:$E$1315, $A15)</f>
        <v>25</v>
      </c>
      <c r="BB15">
        <f>SUMIFS(DataRegularSeason20242025!$AA$3:$AA$1315,DataRegularSeason20242025!$B$3:$B$1315, "&lt;=" &amp; BB$1, DataRegularSeason20242025!$D$3:$D$1315, $A15)+SUMIFS(DataRegularSeason20242025!$AB$3:$AB$1315,DataRegularSeason20242025!$B$3:$B$1315, "&lt;=" &amp; BB$1, DataRegularSeason20242025!$E$3:$E$1315, $A15)</f>
        <v>25</v>
      </c>
      <c r="BC15">
        <f>SUMIFS(DataRegularSeason20242025!$AA$3:$AA$1315,DataRegularSeason20242025!$B$3:$B$1315, "&lt;=" &amp; BC$1, DataRegularSeason20242025!$D$3:$D$1315, $A15)+SUMIFS(DataRegularSeason20242025!$AB$3:$AB$1315,DataRegularSeason20242025!$B$3:$B$1315, "&lt;=" &amp; BC$1, DataRegularSeason20242025!$E$3:$E$1315, $A15)</f>
        <v>25</v>
      </c>
      <c r="BD15">
        <f>SUMIFS(DataRegularSeason20242025!$AA$3:$AA$1315,DataRegularSeason20242025!$B$3:$B$1315, "&lt;=" &amp; BD$1, DataRegularSeason20242025!$D$3:$D$1315, $A15)+SUMIFS(DataRegularSeason20242025!$AB$3:$AB$1315,DataRegularSeason20242025!$B$3:$B$1315, "&lt;=" &amp; BD$1, DataRegularSeason20242025!$E$3:$E$1315, $A15)</f>
        <v>25</v>
      </c>
      <c r="BE15">
        <f>SUMIFS(DataRegularSeason20242025!$AA$3:$AA$1315,DataRegularSeason20242025!$B$3:$B$1315, "&lt;=" &amp; BE$1, DataRegularSeason20242025!$D$3:$D$1315, $A15)+SUMIFS(DataRegularSeason20242025!$AB$3:$AB$1315,DataRegularSeason20242025!$B$3:$B$1315, "&lt;=" &amp; BE$1, DataRegularSeason20242025!$E$3:$E$1315, $A15)</f>
        <v>25</v>
      </c>
      <c r="BF15">
        <f>SUMIFS(DataRegularSeason20242025!$AA$3:$AA$1315,DataRegularSeason20242025!$B$3:$B$1315, "&lt;=" &amp; BF$1, DataRegularSeason20242025!$D$3:$D$1315, $A15)+SUMIFS(DataRegularSeason20242025!$AB$3:$AB$1315,DataRegularSeason20242025!$B$3:$B$1315, "&lt;=" &amp; BF$1, DataRegularSeason20242025!$E$3:$E$1315, $A15)</f>
        <v>25</v>
      </c>
      <c r="BG15">
        <f>SUMIFS(DataRegularSeason20242025!$AA$3:$AA$1315,DataRegularSeason20242025!$B$3:$B$1315, "&lt;=" &amp; BG$1, DataRegularSeason20242025!$D$3:$D$1315, $A15)+SUMIFS(DataRegularSeason20242025!$AB$3:$AB$1315,DataRegularSeason20242025!$B$3:$B$1315, "&lt;=" &amp; BG$1, DataRegularSeason20242025!$E$3:$E$1315, $A15)</f>
        <v>25</v>
      </c>
      <c r="BH15">
        <f>SUMIFS(DataRegularSeason20242025!$AA$3:$AA$1315,DataRegularSeason20242025!$B$3:$B$1315, "&lt;=" &amp; BH$1, DataRegularSeason20242025!$D$3:$D$1315, $A15)+SUMIFS(DataRegularSeason20242025!$AB$3:$AB$1315,DataRegularSeason20242025!$B$3:$B$1315, "&lt;=" &amp; BH$1, DataRegularSeason20242025!$E$3:$E$1315, $A15)</f>
        <v>25</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29</v>
      </c>
      <c r="BQ15">
        <f>SUMIFS(DataRegularSeason20242025!$AA$3:$AA$1315,DataRegularSeason20242025!$B$3:$B$1315, "&lt;=" &amp; BQ$1, DataRegularSeason20242025!$D$3:$D$1315, $A15)+SUMIFS(DataRegularSeason20242025!$AB$3:$AB$1315,DataRegularSeason20242025!$B$3:$B$1315, "&lt;=" &amp; BQ$1, DataRegularSeason20242025!$E$3:$E$1315, $A15)</f>
        <v>29</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31</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31</v>
      </c>
      <c r="CE15">
        <f>SUMIFS(DataRegularSeason20242025!$AA$3:$AA$1315,DataRegularSeason20242025!$B$3:$B$1315, "&lt;=" &amp; CE$1, DataRegularSeason20242025!$D$3:$D$1315, $A15)+SUMIFS(DataRegularSeason20242025!$AB$3:$AB$1315,DataRegularSeason20242025!$B$3:$B$1315, "&lt;=" &amp; CE$1, DataRegularSeason20242025!$E$3:$E$1315, $A15)</f>
        <v>31</v>
      </c>
      <c r="CF15">
        <f>SUMIFS(DataRegularSeason20242025!$AA$3:$AA$1315,DataRegularSeason20242025!$B$3:$B$1315, "&lt;=" &amp; CF$1, DataRegularSeason20242025!$D$3:$D$1315, $A15)+SUMIFS(DataRegularSeason20242025!$AB$3:$AB$1315,DataRegularSeason20242025!$B$3:$B$1315, "&lt;=" &amp; CF$1, DataRegularSeason20242025!$E$3:$E$1315, $A15)</f>
        <v>31</v>
      </c>
      <c r="CG15">
        <f>SUMIFS(DataRegularSeason20242025!$AA$3:$AA$1315,DataRegularSeason20242025!$B$3:$B$1315, "&lt;=" &amp; CG$1, DataRegularSeason20242025!$D$3:$D$1315, $A15)+SUMIFS(DataRegularSeason20242025!$AB$3:$AB$1315,DataRegularSeason20242025!$B$3:$B$1315, "&lt;=" &amp; CG$1, DataRegularSeason20242025!$E$3:$E$1315, $A15)</f>
        <v>31</v>
      </c>
      <c r="CH15">
        <f>SUMIFS(DataRegularSeason20242025!$AA$3:$AA$1315,DataRegularSeason20242025!$B$3:$B$1315, "&lt;=" &amp; CH$1, DataRegularSeason20242025!$D$3:$D$1315, $A15)+SUMIFS(DataRegularSeason20242025!$AB$3:$AB$1315,DataRegularSeason20242025!$B$3:$B$1315, "&lt;=" &amp; CH$1, DataRegularSeason20242025!$E$3:$E$1315, $A15)</f>
        <v>31</v>
      </c>
      <c r="CI15">
        <f>SUMIFS(DataRegularSeason20242025!$AA$3:$AA$1315,DataRegularSeason20242025!$B$3:$B$1315, "&lt;=" &amp; CI$1, DataRegularSeason20242025!$D$3:$D$1315, $A15)+SUMIFS(DataRegularSeason20242025!$AB$3:$AB$1315,DataRegularSeason20242025!$B$3:$B$1315, "&lt;=" &amp; CI$1, DataRegularSeason20242025!$E$3:$E$1315, $A15)</f>
        <v>31</v>
      </c>
      <c r="CJ15">
        <f>SUMIFS(DataRegularSeason20242025!$AA$3:$AA$1315,DataRegularSeason20242025!$B$3:$B$1315, "&lt;=" &amp; CJ$1, DataRegularSeason20242025!$D$3:$D$1315, $A15)+SUMIFS(DataRegularSeason20242025!$AB$3:$AB$1315,DataRegularSeason20242025!$B$3:$B$1315, "&lt;=" &amp; CJ$1, DataRegularSeason20242025!$E$3:$E$1315, $A15)</f>
        <v>31</v>
      </c>
      <c r="CK15">
        <f>SUMIFS(DataRegularSeason20242025!$AA$3:$AA$1315,DataRegularSeason20242025!$B$3:$B$1315, "&lt;=" &amp; CK$1, DataRegularSeason20242025!$D$3:$D$1315, $A15)+SUMIFS(DataRegularSeason20242025!$AB$3:$AB$1315,DataRegularSeason20242025!$B$3:$B$1315, "&lt;=" &amp; CK$1, DataRegularSeason20242025!$E$3:$E$1315, $A15)</f>
        <v>31</v>
      </c>
      <c r="CL15">
        <f>SUMIFS(DataRegularSeason20242025!$AA$3:$AA$1315,DataRegularSeason20242025!$B$3:$B$1315, "&lt;=" &amp; CL$1, DataRegularSeason20242025!$D$3:$D$1315, $A15)+SUMIFS(DataRegularSeason20242025!$AB$3:$AB$1315,DataRegularSeason20242025!$B$3:$B$1315, "&lt;=" &amp; CL$1, DataRegularSeason20242025!$E$3:$E$1315, $A15)</f>
        <v>31</v>
      </c>
      <c r="CM15">
        <f>SUMIFS(DataRegularSeason20242025!$AA$3:$AA$1315,DataRegularSeason20242025!$B$3:$B$1315, "&lt;=" &amp; CM$1, DataRegularSeason20242025!$D$3:$D$1315, $A15)+SUMIFS(DataRegularSeason20242025!$AB$3:$AB$1315,DataRegularSeason20242025!$B$3:$B$1315, "&lt;=" &amp; CM$1, DataRegularSeason20242025!$E$3:$E$1315, $A15)</f>
        <v>31</v>
      </c>
      <c r="CN15">
        <f>SUMIFS(DataRegularSeason20242025!$AA$3:$AA$1315,DataRegularSeason20242025!$B$3:$B$1315, "&lt;=" &amp; CN$1, DataRegularSeason20242025!$D$3:$D$1315, $A15)+SUMIFS(DataRegularSeason20242025!$AB$3:$AB$1315,DataRegularSeason20242025!$B$3:$B$1315, "&lt;=" &amp; CN$1, DataRegularSeason20242025!$E$3:$E$1315, $A15)</f>
        <v>31</v>
      </c>
      <c r="CO15">
        <f>SUMIFS(DataRegularSeason20242025!$AA$3:$AA$1315,DataRegularSeason20242025!$B$3:$B$1315, "&lt;=" &amp; CO$1, DataRegularSeason20242025!$D$3:$D$1315, $A15)+SUMIFS(DataRegularSeason20242025!$AB$3:$AB$1315,DataRegularSeason20242025!$B$3:$B$1315, "&lt;=" &amp; CO$1, DataRegularSeason20242025!$E$3:$E$1315, $A15)</f>
        <v>31</v>
      </c>
      <c r="CP15">
        <f>SUMIFS(DataRegularSeason20242025!$AA$3:$AA$1315,DataRegularSeason20242025!$B$3:$B$1315, "&lt;=" &amp; CP$1, DataRegularSeason20242025!$D$3:$D$1315, $A15)+SUMIFS(DataRegularSeason20242025!$AB$3:$AB$1315,DataRegularSeason20242025!$B$3:$B$1315, "&lt;=" &amp; CP$1, DataRegularSeason20242025!$E$3:$E$1315, $A15)</f>
        <v>31</v>
      </c>
      <c r="CQ15">
        <f>SUMIFS(DataRegularSeason20242025!$AA$3:$AA$1315,DataRegularSeason20242025!$B$3:$B$1315, "&lt;=" &amp; CQ$1, DataRegularSeason20242025!$D$3:$D$1315, $A15)+SUMIFS(DataRegularSeason20242025!$AB$3:$AB$1315,DataRegularSeason20242025!$B$3:$B$1315, "&lt;=" &amp; CQ$1, DataRegularSeason20242025!$E$3:$E$1315, $A15)</f>
        <v>31</v>
      </c>
      <c r="CR15">
        <f>SUMIFS(DataRegularSeason20242025!$AA$3:$AA$1315,DataRegularSeason20242025!$B$3:$B$1315, "&lt;=" &amp; CR$1, DataRegularSeason20242025!$D$3:$D$1315, $A15)+SUMIFS(DataRegularSeason20242025!$AB$3:$AB$1315,DataRegularSeason20242025!$B$3:$B$1315, "&lt;=" &amp; CR$1, DataRegularSeason20242025!$E$3:$E$1315, $A15)</f>
        <v>31</v>
      </c>
      <c r="CS15">
        <f>SUMIFS(DataRegularSeason20242025!$AA$3:$AA$1315,DataRegularSeason20242025!$B$3:$B$1315, "&lt;=" &amp; CS$1, DataRegularSeason20242025!$D$3:$D$1315, $A15)+SUMIFS(DataRegularSeason20242025!$AB$3:$AB$1315,DataRegularSeason20242025!$B$3:$B$1315, "&lt;=" &amp; CS$1, DataRegularSeason20242025!$E$3:$E$1315, $A15)</f>
        <v>31</v>
      </c>
      <c r="CT15">
        <f>SUMIFS(DataRegularSeason20242025!$AA$3:$AA$1315,DataRegularSeason20242025!$B$3:$B$1315, "&lt;=" &amp; CT$1, DataRegularSeason20242025!$D$3:$D$1315, $A15)+SUMIFS(DataRegularSeason20242025!$AB$3:$AB$1315,DataRegularSeason20242025!$B$3:$B$1315, "&lt;=" &amp; CT$1, DataRegularSeason20242025!$E$3:$E$1315, $A15)</f>
        <v>31</v>
      </c>
      <c r="CU15">
        <f>SUMIFS(DataRegularSeason20242025!$AA$3:$AA$1315,DataRegularSeason20242025!$B$3:$B$1315, "&lt;=" &amp; CU$1, DataRegularSeason20242025!$D$3:$D$1315, $A15)+SUMIFS(DataRegularSeason20242025!$AB$3:$AB$1315,DataRegularSeason20242025!$B$3:$B$1315, "&lt;=" &amp; CU$1, DataRegularSeason20242025!$E$3:$E$1315, $A15)</f>
        <v>31</v>
      </c>
      <c r="CV15">
        <f>SUMIFS(DataRegularSeason20242025!$AA$3:$AA$1315,DataRegularSeason20242025!$B$3:$B$1315, "&lt;=" &amp; CV$1, DataRegularSeason20242025!$D$3:$D$1315, $A15)+SUMIFS(DataRegularSeason20242025!$AB$3:$AB$1315,DataRegularSeason20242025!$B$3:$B$1315, "&lt;=" &amp; CV$1, DataRegularSeason20242025!$E$3:$E$1315, $A15)</f>
        <v>31</v>
      </c>
      <c r="CW15">
        <f>SUMIFS(DataRegularSeason20242025!$AA$3:$AA$1315,DataRegularSeason20242025!$B$3:$B$1315, "&lt;=" &amp; CW$1, DataRegularSeason20242025!$D$3:$D$1315, $A15)+SUMIFS(DataRegularSeason20242025!$AB$3:$AB$1315,DataRegularSeason20242025!$B$3:$B$1315, "&lt;=" &amp; CW$1, DataRegularSeason20242025!$E$3:$E$1315, $A15)</f>
        <v>31</v>
      </c>
      <c r="CX15">
        <f>SUMIFS(DataRegularSeason20242025!$AA$3:$AA$1315,DataRegularSeason20242025!$B$3:$B$1315, "&lt;=" &amp; CX$1, DataRegularSeason20242025!$D$3:$D$1315, $A15)+SUMIFS(DataRegularSeason20242025!$AB$3:$AB$1315,DataRegularSeason20242025!$B$3:$B$1315, "&lt;=" &amp; CX$1, DataRegularSeason20242025!$E$3:$E$1315, $A15)</f>
        <v>31</v>
      </c>
      <c r="CY15">
        <f>SUMIFS(DataRegularSeason20242025!$AA$3:$AA$1315,DataRegularSeason20242025!$B$3:$B$1315, "&lt;=" &amp; CY$1, DataRegularSeason20242025!$D$3:$D$1315, $A15)+SUMIFS(DataRegularSeason20242025!$AB$3:$AB$1315,DataRegularSeason20242025!$B$3:$B$1315, "&lt;=" &amp; CY$1, DataRegularSeason20242025!$E$3:$E$1315, $A15)</f>
        <v>31</v>
      </c>
      <c r="CZ15">
        <f>SUMIFS(DataRegularSeason20242025!$AA$3:$AA$1315,DataRegularSeason20242025!$B$3:$B$1315, "&lt;=" &amp; CZ$1, DataRegularSeason20242025!$D$3:$D$1315, $A15)+SUMIFS(DataRegularSeason20242025!$AB$3:$AB$1315,DataRegularSeason20242025!$B$3:$B$1315, "&lt;=" &amp; CZ$1, DataRegularSeason20242025!$E$3:$E$1315, $A15)</f>
        <v>31</v>
      </c>
      <c r="DA15">
        <f>SUMIFS(DataRegularSeason20242025!$AA$3:$AA$1315,DataRegularSeason20242025!$B$3:$B$1315, "&lt;=" &amp; DA$1, DataRegularSeason20242025!$D$3:$D$1315, $A15)+SUMIFS(DataRegularSeason20242025!$AB$3:$AB$1315,DataRegularSeason20242025!$B$3:$B$1315, "&lt;=" &amp; DA$1, DataRegularSeason20242025!$E$3:$E$1315, $A15)</f>
        <v>31</v>
      </c>
      <c r="DB15">
        <f>SUMIFS(DataRegularSeason20242025!$AA$3:$AA$1315,DataRegularSeason20242025!$B$3:$B$1315, "&lt;=" &amp; DB$1, DataRegularSeason20242025!$D$3:$D$1315, $A15)+SUMIFS(DataRegularSeason20242025!$AB$3:$AB$1315,DataRegularSeason20242025!$B$3:$B$1315, "&lt;=" &amp; DB$1, DataRegularSeason20242025!$E$3:$E$1315, $A15)</f>
        <v>31</v>
      </c>
      <c r="DC15">
        <f>SUMIFS(DataRegularSeason20242025!$AA$3:$AA$1315,DataRegularSeason20242025!$B$3:$B$1315, "&lt;=" &amp; DC$1, DataRegularSeason20242025!$D$3:$D$1315, $A15)+SUMIFS(DataRegularSeason20242025!$AB$3:$AB$1315,DataRegularSeason20242025!$B$3:$B$1315, "&lt;=" &amp; DC$1, DataRegularSeason20242025!$E$3:$E$1315, $A15)</f>
        <v>31</v>
      </c>
      <c r="DD15">
        <f>SUMIFS(DataRegularSeason20242025!$AA$3:$AA$1315,DataRegularSeason20242025!$B$3:$B$1315, "&lt;=" &amp; DD$1, DataRegularSeason20242025!$D$3:$D$1315, $A15)+SUMIFS(DataRegularSeason20242025!$AB$3:$AB$1315,DataRegularSeason20242025!$B$3:$B$1315, "&lt;=" &amp; DD$1, DataRegularSeason20242025!$E$3:$E$1315, $A15)</f>
        <v>31</v>
      </c>
      <c r="DE15">
        <f>SUMIFS(DataRegularSeason20242025!$AA$3:$AA$1315,DataRegularSeason20242025!$B$3:$B$1315, "&lt;=" &amp; DE$1, DataRegularSeason20242025!$D$3:$D$1315, $A15)+SUMIFS(DataRegularSeason20242025!$AB$3:$AB$1315,DataRegularSeason20242025!$B$3:$B$1315, "&lt;=" &amp; DE$1, DataRegularSeason20242025!$E$3:$E$1315, $A15)</f>
        <v>31</v>
      </c>
      <c r="DF15">
        <f>SUMIFS(DataRegularSeason20242025!$AA$3:$AA$1315,DataRegularSeason20242025!$B$3:$B$1315, "&lt;=" &amp; DF$1, DataRegularSeason20242025!$D$3:$D$1315, $A15)+SUMIFS(DataRegularSeason20242025!$AB$3:$AB$1315,DataRegularSeason20242025!$B$3:$B$1315, "&lt;=" &amp; DF$1, DataRegularSeason20242025!$E$3:$E$1315, $A15)</f>
        <v>31</v>
      </c>
      <c r="DG15">
        <f>SUMIFS(DataRegularSeason20242025!$AA$3:$AA$1315,DataRegularSeason20242025!$B$3:$B$1315, "&lt;=" &amp; DG$1, DataRegularSeason20242025!$D$3:$D$1315, $A15)+SUMIFS(DataRegularSeason20242025!$AB$3:$AB$1315,DataRegularSeason20242025!$B$3:$B$1315, "&lt;=" &amp; DG$1, DataRegularSeason20242025!$E$3:$E$1315, $A15)</f>
        <v>31</v>
      </c>
      <c r="DH15">
        <f>SUMIFS(DataRegularSeason20242025!$AA$3:$AA$1315,DataRegularSeason20242025!$B$3:$B$1315, "&lt;=" &amp; DH$1, DataRegularSeason20242025!$D$3:$D$1315, $A15)+SUMIFS(DataRegularSeason20242025!$AB$3:$AB$1315,DataRegularSeason20242025!$B$3:$B$1315, "&lt;=" &amp; DH$1, DataRegularSeason20242025!$E$3:$E$1315, $A15)</f>
        <v>31</v>
      </c>
      <c r="DI15">
        <f>SUMIFS(DataRegularSeason20242025!$AA$3:$AA$1315,DataRegularSeason20242025!$B$3:$B$1315, "&lt;=" &amp; DI$1, DataRegularSeason20242025!$D$3:$D$1315, $A15)+SUMIFS(DataRegularSeason20242025!$AB$3:$AB$1315,DataRegularSeason20242025!$B$3:$B$1315, "&lt;=" &amp; DI$1, DataRegularSeason20242025!$E$3:$E$1315, $A15)</f>
        <v>31</v>
      </c>
      <c r="DJ15">
        <f>SUMIFS(DataRegularSeason20242025!$AA$3:$AA$1315,DataRegularSeason20242025!$B$3:$B$1315, "&lt;=" &amp; DJ$1, DataRegularSeason20242025!$D$3:$D$1315, $A15)+SUMIFS(DataRegularSeason20242025!$AB$3:$AB$1315,DataRegularSeason20242025!$B$3:$B$1315, "&lt;=" &amp; DJ$1, DataRegularSeason20242025!$E$3:$E$1315, $A15)</f>
        <v>31</v>
      </c>
      <c r="DK15">
        <f>SUMIFS(DataRegularSeason20242025!$AA$3:$AA$1315,DataRegularSeason20242025!$B$3:$B$1315, "&lt;=" &amp; DK$1, DataRegularSeason20242025!$D$3:$D$1315, $A15)+SUMIFS(DataRegularSeason20242025!$AB$3:$AB$1315,DataRegularSeason20242025!$B$3:$B$1315, "&lt;=" &amp; DK$1, DataRegularSeason20242025!$E$3:$E$1315, $A15)</f>
        <v>31</v>
      </c>
      <c r="DL15">
        <f>SUMIFS(DataRegularSeason20242025!$AA$3:$AA$1315,DataRegularSeason20242025!$B$3:$B$1315, "&lt;=" &amp; DL$1, DataRegularSeason20242025!$D$3:$D$1315, $A15)+SUMIFS(DataRegularSeason20242025!$AB$3:$AB$1315,DataRegularSeason20242025!$B$3:$B$1315, "&lt;=" &amp; DL$1, DataRegularSeason20242025!$E$3:$E$1315, $A15)</f>
        <v>31</v>
      </c>
      <c r="DM15">
        <f>SUMIFS(DataRegularSeason20242025!$AA$3:$AA$1315,DataRegularSeason20242025!$B$3:$B$1315, "&lt;=" &amp; DM$1, DataRegularSeason20242025!$D$3:$D$1315, $A15)+SUMIFS(DataRegularSeason20242025!$AB$3:$AB$1315,DataRegularSeason20242025!$B$3:$B$1315, "&lt;=" &amp; DM$1, DataRegularSeason20242025!$E$3:$E$1315, $A15)</f>
        <v>31</v>
      </c>
      <c r="DN15">
        <f>SUMIFS(DataRegularSeason20242025!$AA$3:$AA$1315,DataRegularSeason20242025!$B$3:$B$1315, "&lt;=" &amp; DN$1, DataRegularSeason20242025!$D$3:$D$1315, $A15)+SUMIFS(DataRegularSeason20242025!$AB$3:$AB$1315,DataRegularSeason20242025!$B$3:$B$1315, "&lt;=" &amp; DN$1, DataRegularSeason20242025!$E$3:$E$1315, $A15)</f>
        <v>31</v>
      </c>
      <c r="DO15">
        <f>SUMIFS(DataRegularSeason20242025!$AA$3:$AA$1315,DataRegularSeason20242025!$B$3:$B$1315, "&lt;=" &amp; DO$1, DataRegularSeason20242025!$D$3:$D$1315, $A15)+SUMIFS(DataRegularSeason20242025!$AB$3:$AB$1315,DataRegularSeason20242025!$B$3:$B$1315, "&lt;=" &amp; DO$1, DataRegularSeason20242025!$E$3:$E$1315, $A15)</f>
        <v>31</v>
      </c>
      <c r="DP15">
        <f>SUMIFS(DataRegularSeason20242025!$AA$3:$AA$1315,DataRegularSeason20242025!$B$3:$B$1315, "&lt;=" &amp; DP$1, DataRegularSeason20242025!$D$3:$D$1315, $A15)+SUMIFS(DataRegularSeason20242025!$AB$3:$AB$1315,DataRegularSeason20242025!$B$3:$B$1315, "&lt;=" &amp; DP$1, DataRegularSeason20242025!$E$3:$E$1315, $A15)</f>
        <v>31</v>
      </c>
      <c r="DQ15">
        <f>SUMIFS(DataRegularSeason20242025!$AA$3:$AA$1315,DataRegularSeason20242025!$B$3:$B$1315, "&lt;=" &amp; DQ$1, DataRegularSeason20242025!$D$3:$D$1315, $A15)+SUMIFS(DataRegularSeason20242025!$AB$3:$AB$1315,DataRegularSeason20242025!$B$3:$B$1315, "&lt;=" &amp; DQ$1, DataRegularSeason20242025!$E$3:$E$1315, $A15)</f>
        <v>31</v>
      </c>
      <c r="DR15">
        <f>SUMIFS(DataRegularSeason20242025!$AA$3:$AA$1315,DataRegularSeason20242025!$B$3:$B$1315, "&lt;=" &amp; DR$1, DataRegularSeason20242025!$D$3:$D$1315, $A15)+SUMIFS(DataRegularSeason20242025!$AB$3:$AB$1315,DataRegularSeason20242025!$B$3:$B$1315, "&lt;=" &amp; DR$1, DataRegularSeason20242025!$E$3:$E$1315, $A15)</f>
        <v>31</v>
      </c>
      <c r="DS15">
        <f>SUMIFS(DataRegularSeason20242025!$AA$3:$AA$1315,DataRegularSeason20242025!$B$3:$B$1315, "&lt;=" &amp; DS$1, DataRegularSeason20242025!$D$3:$D$1315, $A15)+SUMIFS(DataRegularSeason20242025!$AB$3:$AB$1315,DataRegularSeason20242025!$B$3:$B$1315, "&lt;=" &amp; DS$1, DataRegularSeason20242025!$E$3:$E$1315, $A15)</f>
        <v>31</v>
      </c>
      <c r="DT15">
        <f>SUMIFS(DataRegularSeason20242025!$AA$3:$AA$1315,DataRegularSeason20242025!$B$3:$B$1315, "&lt;=" &amp; DT$1, DataRegularSeason20242025!$D$3:$D$1315, $A15)+SUMIFS(DataRegularSeason20242025!$AB$3:$AB$1315,DataRegularSeason20242025!$B$3:$B$1315, "&lt;=" &amp; DT$1, DataRegularSeason20242025!$E$3:$E$1315, $A15)</f>
        <v>31</v>
      </c>
      <c r="DU15">
        <f>SUMIFS(DataRegularSeason20242025!$AA$3:$AA$1315,DataRegularSeason20242025!$B$3:$B$1315, "&lt;=" &amp; DU$1, DataRegularSeason20242025!$D$3:$D$1315, $A15)+SUMIFS(DataRegularSeason20242025!$AB$3:$AB$1315,DataRegularSeason20242025!$B$3:$B$1315, "&lt;=" &amp; DU$1, DataRegularSeason20242025!$E$3:$E$1315, $A15)</f>
        <v>31</v>
      </c>
      <c r="DV15">
        <f>SUMIFS(DataRegularSeason20242025!$AA$3:$AA$1315,DataRegularSeason20242025!$B$3:$B$1315, "&lt;=" &amp; DV$1, DataRegularSeason20242025!$D$3:$D$1315, $A15)+SUMIFS(DataRegularSeason20242025!$AB$3:$AB$1315,DataRegularSeason20242025!$B$3:$B$1315, "&lt;=" &amp; DV$1, DataRegularSeason20242025!$E$3:$E$1315, $A15)</f>
        <v>31</v>
      </c>
      <c r="DW15">
        <f>SUMIFS(DataRegularSeason20242025!$AA$3:$AA$1315,DataRegularSeason20242025!$B$3:$B$1315, "&lt;=" &amp; DW$1, DataRegularSeason20242025!$D$3:$D$1315, $A15)+SUMIFS(DataRegularSeason20242025!$AB$3:$AB$1315,DataRegularSeason20242025!$B$3:$B$1315, "&lt;=" &amp; DW$1, DataRegularSeason20242025!$E$3:$E$1315, $A15)</f>
        <v>31</v>
      </c>
      <c r="DX15">
        <f>SUMIFS(DataRegularSeason20242025!$AA$3:$AA$1315,DataRegularSeason20242025!$B$3:$B$1315, "&lt;=" &amp; DX$1, DataRegularSeason20242025!$D$3:$D$1315, $A15)+SUMIFS(DataRegularSeason20242025!$AB$3:$AB$1315,DataRegularSeason20242025!$B$3:$B$1315, "&lt;=" &amp; DX$1, DataRegularSeason20242025!$E$3:$E$1315, $A15)</f>
        <v>31</v>
      </c>
      <c r="DY15">
        <f>SUMIFS(DataRegularSeason20242025!$AA$3:$AA$1315,DataRegularSeason20242025!$B$3:$B$1315, "&lt;=" &amp; DY$1, DataRegularSeason20242025!$D$3:$D$1315, $A15)+SUMIFS(DataRegularSeason20242025!$AB$3:$AB$1315,DataRegularSeason20242025!$B$3:$B$1315, "&lt;=" &amp; DY$1, DataRegularSeason20242025!$E$3:$E$1315, $A15)</f>
        <v>31</v>
      </c>
      <c r="DZ15">
        <f>SUMIFS(DataRegularSeason20242025!$AA$3:$AA$1315,DataRegularSeason20242025!$B$3:$B$1315, "&lt;=" &amp; DZ$1, DataRegularSeason20242025!$D$3:$D$1315, $A15)+SUMIFS(DataRegularSeason20242025!$AB$3:$AB$1315,DataRegularSeason20242025!$B$3:$B$1315, "&lt;=" &amp; DZ$1, DataRegularSeason20242025!$E$3:$E$1315, $A15)</f>
        <v>31</v>
      </c>
      <c r="EA15">
        <f>SUMIFS(DataRegularSeason20242025!$AA$3:$AA$1315,DataRegularSeason20242025!$B$3:$B$1315, "&lt;=" &amp; EA$1, DataRegularSeason20242025!$D$3:$D$1315, $A15)+SUMIFS(DataRegularSeason20242025!$AB$3:$AB$1315,DataRegularSeason20242025!$B$3:$B$1315, "&lt;=" &amp; EA$1, DataRegularSeason20242025!$E$3:$E$1315, $A15)</f>
        <v>31</v>
      </c>
      <c r="EB15">
        <f>SUMIFS(DataRegularSeason20242025!$AA$3:$AA$1315,DataRegularSeason20242025!$B$3:$B$1315, "&lt;=" &amp; EB$1, DataRegularSeason20242025!$D$3:$D$1315, $A15)+SUMIFS(DataRegularSeason20242025!$AB$3:$AB$1315,DataRegularSeason20242025!$B$3:$B$1315, "&lt;=" &amp; EB$1, DataRegularSeason20242025!$E$3:$E$1315, $A15)</f>
        <v>31</v>
      </c>
      <c r="EC15">
        <f>SUMIFS(DataRegularSeason20242025!$AA$3:$AA$1315,DataRegularSeason20242025!$B$3:$B$1315, "&lt;=" &amp; EC$1, DataRegularSeason20242025!$D$3:$D$1315, $A15)+SUMIFS(DataRegularSeason20242025!$AB$3:$AB$1315,DataRegularSeason20242025!$B$3:$B$1315, "&lt;=" &amp; EC$1, DataRegularSeason20242025!$E$3:$E$1315, $A15)</f>
        <v>31</v>
      </c>
      <c r="ED15">
        <f>SUMIFS(DataRegularSeason20242025!$AA$3:$AA$1315,DataRegularSeason20242025!$B$3:$B$1315, "&lt;=" &amp; ED$1, DataRegularSeason20242025!$D$3:$D$1315, $A15)+SUMIFS(DataRegularSeason20242025!$AB$3:$AB$1315,DataRegularSeason20242025!$B$3:$B$1315, "&lt;=" &amp; ED$1, DataRegularSeason20242025!$E$3:$E$1315, $A15)</f>
        <v>31</v>
      </c>
      <c r="EE15">
        <f>SUMIFS(DataRegularSeason20242025!$AA$3:$AA$1315,DataRegularSeason20242025!$B$3:$B$1315, "&lt;=" &amp; EE$1, DataRegularSeason20242025!$D$3:$D$1315, $A15)+SUMIFS(DataRegularSeason20242025!$AB$3:$AB$1315,DataRegularSeason20242025!$B$3:$B$1315, "&lt;=" &amp; EE$1, DataRegularSeason20242025!$E$3:$E$1315, $A15)</f>
        <v>31</v>
      </c>
      <c r="EF15">
        <f>SUMIFS(DataRegularSeason20242025!$AA$3:$AA$1315,DataRegularSeason20242025!$B$3:$B$1315, "&lt;=" &amp; EF$1, DataRegularSeason20242025!$D$3:$D$1315, $A15)+SUMIFS(DataRegularSeason20242025!$AB$3:$AB$1315,DataRegularSeason20242025!$B$3:$B$1315, "&lt;=" &amp; EF$1, DataRegularSeason20242025!$E$3:$E$1315, $A15)</f>
        <v>31</v>
      </c>
      <c r="EG15">
        <f>SUMIFS(DataRegularSeason20242025!$AA$3:$AA$1315,DataRegularSeason20242025!$B$3:$B$1315, "&lt;=" &amp; EG$1, DataRegularSeason20242025!$D$3:$D$1315, $A15)+SUMIFS(DataRegularSeason20242025!$AB$3:$AB$1315,DataRegularSeason20242025!$B$3:$B$1315, "&lt;=" &amp; EG$1, DataRegularSeason20242025!$E$3:$E$1315, $A15)</f>
        <v>31</v>
      </c>
      <c r="EH15">
        <f>SUMIFS(DataRegularSeason20242025!$AA$3:$AA$1315,DataRegularSeason20242025!$B$3:$B$1315, "&lt;=" &amp; EH$1, DataRegularSeason20242025!$D$3:$D$1315, $A15)+SUMIFS(DataRegularSeason20242025!$AB$3:$AB$1315,DataRegularSeason20242025!$B$3:$B$1315, "&lt;=" &amp; EH$1, DataRegularSeason20242025!$E$3:$E$1315, $A15)</f>
        <v>31</v>
      </c>
      <c r="EI15">
        <f>SUMIFS(DataRegularSeason20242025!$AA$3:$AA$1315,DataRegularSeason20242025!$B$3:$B$1315, "&lt;=" &amp; EI$1, DataRegularSeason20242025!$D$3:$D$1315, $A15)+SUMIFS(DataRegularSeason20242025!$AB$3:$AB$1315,DataRegularSeason20242025!$B$3:$B$1315, "&lt;=" &amp; EI$1, DataRegularSeason20242025!$E$3:$E$1315, $A15)</f>
        <v>31</v>
      </c>
      <c r="EJ15">
        <f>SUMIFS(DataRegularSeason20242025!$AA$3:$AA$1315,DataRegularSeason20242025!$B$3:$B$1315, "&lt;=" &amp; EJ$1, DataRegularSeason20242025!$D$3:$D$1315, $A15)+SUMIFS(DataRegularSeason20242025!$AB$3:$AB$1315,DataRegularSeason20242025!$B$3:$B$1315, "&lt;=" &amp; EJ$1, DataRegularSeason20242025!$E$3:$E$1315, $A15)</f>
        <v>31</v>
      </c>
      <c r="EK15">
        <f>SUMIFS(DataRegularSeason20242025!$AA$3:$AA$1315,DataRegularSeason20242025!$B$3:$B$1315, "&lt;=" &amp; EK$1, DataRegularSeason20242025!$D$3:$D$1315, $A15)+SUMIFS(DataRegularSeason20242025!$AB$3:$AB$1315,DataRegularSeason20242025!$B$3:$B$1315, "&lt;=" &amp; EK$1, DataRegularSeason20242025!$E$3:$E$1315, $A15)</f>
        <v>31</v>
      </c>
      <c r="EL15">
        <f>SUMIFS(DataRegularSeason20242025!$AA$3:$AA$1315,DataRegularSeason20242025!$B$3:$B$1315, "&lt;=" &amp; EL$1, DataRegularSeason20242025!$D$3:$D$1315, $A15)+SUMIFS(DataRegularSeason20242025!$AB$3:$AB$1315,DataRegularSeason20242025!$B$3:$B$1315, "&lt;=" &amp; EL$1, DataRegularSeason20242025!$E$3:$E$1315, $A15)</f>
        <v>31</v>
      </c>
      <c r="EM15">
        <f>SUMIFS(DataRegularSeason20242025!$AA$3:$AA$1315,DataRegularSeason20242025!$B$3:$B$1315, "&lt;=" &amp; EM$1, DataRegularSeason20242025!$D$3:$D$1315, $A15)+SUMIFS(DataRegularSeason20242025!$AB$3:$AB$1315,DataRegularSeason20242025!$B$3:$B$1315, "&lt;=" &amp; EM$1, DataRegularSeason20242025!$E$3:$E$1315, $A15)</f>
        <v>31</v>
      </c>
      <c r="EN15">
        <f>SUMIFS(DataRegularSeason20242025!$AA$3:$AA$1315,DataRegularSeason20242025!$B$3:$B$1315, "&lt;=" &amp; EN$1, DataRegularSeason20242025!$D$3:$D$1315, $A15)+SUMIFS(DataRegularSeason20242025!$AB$3:$AB$1315,DataRegularSeason20242025!$B$3:$B$1315, "&lt;=" &amp; EN$1, DataRegularSeason20242025!$E$3:$E$1315, $A15)</f>
        <v>31</v>
      </c>
      <c r="EO15">
        <f>SUMIFS(DataRegularSeason20242025!$AA$3:$AA$1315,DataRegularSeason20242025!$B$3:$B$1315, "&lt;=" &amp; EO$1, DataRegularSeason20242025!$D$3:$D$1315, $A15)+SUMIFS(DataRegularSeason20242025!$AB$3:$AB$1315,DataRegularSeason20242025!$B$3:$B$1315, "&lt;=" &amp; EO$1, DataRegularSeason20242025!$E$3:$E$1315, $A15)</f>
        <v>31</v>
      </c>
      <c r="EP15">
        <f>SUMIFS(DataRegularSeason20242025!$AA$3:$AA$1315,DataRegularSeason20242025!$B$3:$B$1315, "&lt;=" &amp; EP$1, DataRegularSeason20242025!$D$3:$D$1315, $A15)+SUMIFS(DataRegularSeason20242025!$AB$3:$AB$1315,DataRegularSeason20242025!$B$3:$B$1315, "&lt;=" &amp; EP$1, DataRegularSeason20242025!$E$3:$E$1315, $A15)</f>
        <v>31</v>
      </c>
      <c r="EQ15">
        <f>SUMIFS(DataRegularSeason20242025!$AA$3:$AA$1315,DataRegularSeason20242025!$B$3:$B$1315, "&lt;=" &amp; EQ$1, DataRegularSeason20242025!$D$3:$D$1315, $A15)+SUMIFS(DataRegularSeason20242025!$AB$3:$AB$1315,DataRegularSeason20242025!$B$3:$B$1315, "&lt;=" &amp; EQ$1, DataRegularSeason20242025!$E$3:$E$1315, $A15)</f>
        <v>31</v>
      </c>
      <c r="ER15">
        <f>SUMIFS(DataRegularSeason20242025!$AA$3:$AA$1315,DataRegularSeason20242025!$B$3:$B$1315, "&lt;=" &amp; ER$1, DataRegularSeason20242025!$D$3:$D$1315, $A15)+SUMIFS(DataRegularSeason20242025!$AB$3:$AB$1315,DataRegularSeason20242025!$B$3:$B$1315, "&lt;=" &amp; ER$1, DataRegularSeason20242025!$E$3:$E$1315, $A15)</f>
        <v>31</v>
      </c>
      <c r="ES15">
        <f>SUMIFS(DataRegularSeason20242025!$AA$3:$AA$1315,DataRegularSeason20242025!$B$3:$B$1315, "&lt;=" &amp; ES$1, DataRegularSeason20242025!$D$3:$D$1315, $A15)+SUMIFS(DataRegularSeason20242025!$AB$3:$AB$1315,DataRegularSeason20242025!$B$3:$B$1315, "&lt;=" &amp; ES$1, DataRegularSeason20242025!$E$3:$E$1315, $A15)</f>
        <v>31</v>
      </c>
      <c r="ET15">
        <f>SUMIFS(DataRegularSeason20242025!$AA$3:$AA$1315,DataRegularSeason20242025!$B$3:$B$1315, "&lt;=" &amp; ET$1, DataRegularSeason20242025!$D$3:$D$1315, $A15)+SUMIFS(DataRegularSeason20242025!$AB$3:$AB$1315,DataRegularSeason20242025!$B$3:$B$1315, "&lt;=" &amp; ET$1, DataRegularSeason20242025!$E$3:$E$1315, $A15)</f>
        <v>31</v>
      </c>
      <c r="EU15">
        <f>SUMIFS(DataRegularSeason20242025!$AA$3:$AA$1315,DataRegularSeason20242025!$B$3:$B$1315, "&lt;=" &amp; EU$1, DataRegularSeason20242025!$D$3:$D$1315, $A15)+SUMIFS(DataRegularSeason20242025!$AB$3:$AB$1315,DataRegularSeason20242025!$B$3:$B$1315, "&lt;=" &amp; EU$1, DataRegularSeason20242025!$E$3:$E$1315, $A15)</f>
        <v>31</v>
      </c>
      <c r="EV15">
        <f>SUMIFS(DataRegularSeason20242025!$AA$3:$AA$1315,DataRegularSeason20242025!$B$3:$B$1315, "&lt;=" &amp; EV$1, DataRegularSeason20242025!$D$3:$D$1315, $A15)+SUMIFS(DataRegularSeason20242025!$AB$3:$AB$1315,DataRegularSeason20242025!$B$3:$B$1315, "&lt;=" &amp; EV$1, DataRegularSeason20242025!$E$3:$E$1315, $A15)</f>
        <v>31</v>
      </c>
      <c r="EW15">
        <f>SUMIFS(DataRegularSeason20242025!$AA$3:$AA$1315,DataRegularSeason20242025!$B$3:$B$1315, "&lt;=" &amp; EW$1, DataRegularSeason20242025!$D$3:$D$1315, $A15)+SUMIFS(DataRegularSeason20242025!$AB$3:$AB$1315,DataRegularSeason20242025!$B$3:$B$1315, "&lt;=" &amp; EW$1, DataRegularSeason20242025!$E$3:$E$1315, $A15)</f>
        <v>31</v>
      </c>
      <c r="EX15">
        <f>SUMIFS(DataRegularSeason20242025!$AA$3:$AA$1315,DataRegularSeason20242025!$B$3:$B$1315, "&lt;=" &amp; EX$1, DataRegularSeason20242025!$D$3:$D$1315, $A15)+SUMIFS(DataRegularSeason20242025!$AB$3:$AB$1315,DataRegularSeason20242025!$B$3:$B$1315, "&lt;=" &amp; EX$1, DataRegularSeason20242025!$E$3:$E$1315, $A15)</f>
        <v>31</v>
      </c>
      <c r="EY15">
        <f>SUMIFS(DataRegularSeason20242025!$AA$3:$AA$1315,DataRegularSeason20242025!$B$3:$B$1315, "&lt;=" &amp; EY$1, DataRegularSeason20242025!$D$3:$D$1315, $A15)+SUMIFS(DataRegularSeason20242025!$AB$3:$AB$1315,DataRegularSeason20242025!$B$3:$B$1315, "&lt;=" &amp; EY$1, DataRegularSeason20242025!$E$3:$E$1315, $A15)</f>
        <v>31</v>
      </c>
      <c r="EZ15">
        <f>SUMIFS(DataRegularSeason20242025!$AA$3:$AA$1315,DataRegularSeason20242025!$B$3:$B$1315, "&lt;=" &amp; EZ$1, DataRegularSeason20242025!$D$3:$D$1315, $A15)+SUMIFS(DataRegularSeason20242025!$AB$3:$AB$1315,DataRegularSeason20242025!$B$3:$B$1315, "&lt;=" &amp; EZ$1, DataRegularSeason20242025!$E$3:$E$1315, $A15)</f>
        <v>31</v>
      </c>
      <c r="FA15">
        <f>SUMIFS(DataRegularSeason20242025!$AA$3:$AA$1315,DataRegularSeason20242025!$B$3:$B$1315, "&lt;=" &amp; FA$1, DataRegularSeason20242025!$D$3:$D$1315, $A15)+SUMIFS(DataRegularSeason20242025!$AB$3:$AB$1315,DataRegularSeason20242025!$B$3:$B$1315, "&lt;=" &amp; FA$1, DataRegularSeason20242025!$E$3:$E$1315, $A15)</f>
        <v>31</v>
      </c>
      <c r="FB15">
        <f>SUMIFS(DataRegularSeason20242025!$AA$3:$AA$1315,DataRegularSeason20242025!$B$3:$B$1315, "&lt;=" &amp; FB$1, DataRegularSeason20242025!$D$3:$D$1315, $A15)+SUMIFS(DataRegularSeason20242025!$AB$3:$AB$1315,DataRegularSeason20242025!$B$3:$B$1315, "&lt;=" &amp; FB$1, DataRegularSeason20242025!$E$3:$E$1315, $A15)</f>
        <v>31</v>
      </c>
      <c r="FC15">
        <f>SUMIFS(DataRegularSeason20242025!$AA$3:$AA$1315,DataRegularSeason20242025!$B$3:$B$1315, "&lt;=" &amp; FC$1, DataRegularSeason20242025!$D$3:$D$1315, $A15)+SUMIFS(DataRegularSeason20242025!$AB$3:$AB$1315,DataRegularSeason20242025!$B$3:$B$1315, "&lt;=" &amp; FC$1, DataRegularSeason20242025!$E$3:$E$1315, $A15)</f>
        <v>31</v>
      </c>
      <c r="FD15">
        <f>SUMIFS(DataRegularSeason20242025!$AA$3:$AA$1315,DataRegularSeason20242025!$B$3:$B$1315, "&lt;=" &amp; FD$1, DataRegularSeason20242025!$D$3:$D$1315, $A15)+SUMIFS(DataRegularSeason20242025!$AB$3:$AB$1315,DataRegularSeason20242025!$B$3:$B$1315, "&lt;=" &amp; FD$1, DataRegularSeason20242025!$E$3:$E$1315, $A15)</f>
        <v>31</v>
      </c>
      <c r="FE15">
        <f>SUMIFS(DataRegularSeason20242025!$AA$3:$AA$1315,DataRegularSeason20242025!$B$3:$B$1315, "&lt;=" &amp; FE$1, DataRegularSeason20242025!$D$3:$D$1315, $A15)+SUMIFS(DataRegularSeason20242025!$AB$3:$AB$1315,DataRegularSeason20242025!$B$3:$B$1315, "&lt;=" &amp; FE$1, DataRegularSeason20242025!$E$3:$E$1315, $A15)</f>
        <v>31</v>
      </c>
      <c r="FF15">
        <f>SUMIFS(DataRegularSeason20242025!$AA$3:$AA$1315,DataRegularSeason20242025!$B$3:$B$1315, "&lt;=" &amp; FF$1, DataRegularSeason20242025!$D$3:$D$1315, $A15)+SUMIFS(DataRegularSeason20242025!$AB$3:$AB$1315,DataRegularSeason20242025!$B$3:$B$1315, "&lt;=" &amp; FF$1, DataRegularSeason20242025!$E$3:$E$1315, $A15)</f>
        <v>31</v>
      </c>
      <c r="FG15">
        <f>SUMIFS(DataRegularSeason20242025!$AA$3:$AA$1315,DataRegularSeason20242025!$B$3:$B$1315, "&lt;=" &amp; FG$1, DataRegularSeason20242025!$D$3:$D$1315, $A15)+SUMIFS(DataRegularSeason20242025!$AB$3:$AB$1315,DataRegularSeason20242025!$B$3:$B$1315, "&lt;=" &amp; FG$1, DataRegularSeason20242025!$E$3:$E$1315, $A15)</f>
        <v>31</v>
      </c>
      <c r="FH15">
        <f>SUMIFS(DataRegularSeason20242025!$AA$3:$AA$1315,DataRegularSeason20242025!$B$3:$B$1315, "&lt;=" &amp; FH$1, DataRegularSeason20242025!$D$3:$D$1315, $A15)+SUMIFS(DataRegularSeason20242025!$AB$3:$AB$1315,DataRegularSeason20242025!$B$3:$B$1315, "&lt;=" &amp; FH$1, DataRegularSeason20242025!$E$3:$E$1315, $A15)</f>
        <v>31</v>
      </c>
      <c r="FI15">
        <f>SUMIFS(DataRegularSeason20242025!$AA$3:$AA$1315,DataRegularSeason20242025!$B$3:$B$1315, "&lt;=" &amp; FI$1, DataRegularSeason20242025!$D$3:$D$1315, $A15)+SUMIFS(DataRegularSeason20242025!$AB$3:$AB$1315,DataRegularSeason20242025!$B$3:$B$1315, "&lt;=" &amp; FI$1, DataRegularSeason20242025!$E$3:$E$1315, $A15)</f>
        <v>31</v>
      </c>
      <c r="FJ15">
        <f>SUMIFS(DataRegularSeason20242025!$AA$3:$AA$1315,DataRegularSeason20242025!$B$3:$B$1315, "&lt;=" &amp; FJ$1, DataRegularSeason20242025!$D$3:$D$1315, $A15)+SUMIFS(DataRegularSeason20242025!$AB$3:$AB$1315,DataRegularSeason20242025!$B$3:$B$1315, "&lt;=" &amp; FJ$1, DataRegularSeason20242025!$E$3:$E$1315, $A15)</f>
        <v>31</v>
      </c>
      <c r="FK15">
        <f>SUMIFS(DataRegularSeason20242025!$AA$3:$AA$1315,DataRegularSeason20242025!$B$3:$B$1315, "&lt;=" &amp; FK$1, DataRegularSeason20242025!$D$3:$D$1315, $A15)+SUMIFS(DataRegularSeason20242025!$AB$3:$AB$1315,DataRegularSeason20242025!$B$3:$B$1315, "&lt;=" &amp; FK$1, DataRegularSeason20242025!$E$3:$E$1315, $A15)</f>
        <v>31</v>
      </c>
      <c r="FL15">
        <f>SUMIFS(DataRegularSeason20242025!$AA$3:$AA$1315,DataRegularSeason20242025!$B$3:$B$1315, "&lt;=" &amp; FL$1, DataRegularSeason20242025!$D$3:$D$1315, $A15)+SUMIFS(DataRegularSeason20242025!$AB$3:$AB$1315,DataRegularSeason20242025!$B$3:$B$1315, "&lt;=" &amp; FL$1, DataRegularSeason20242025!$E$3:$E$1315, $A15)</f>
        <v>31</v>
      </c>
      <c r="FM15">
        <f>SUMIFS(DataRegularSeason20242025!$AA$3:$AA$1315,DataRegularSeason20242025!$B$3:$B$1315, "&lt;=" &amp; FM$1, DataRegularSeason20242025!$D$3:$D$1315, $A15)+SUMIFS(DataRegularSeason20242025!$AB$3:$AB$1315,DataRegularSeason20242025!$B$3:$B$1315, "&lt;=" &amp; FM$1, DataRegularSeason20242025!$E$3:$E$1315, $A15)</f>
        <v>31</v>
      </c>
      <c r="FN15">
        <f>SUMIFS(DataRegularSeason20242025!$AA$3:$AA$1315,DataRegularSeason20242025!$B$3:$B$1315, "&lt;=" &amp; FN$1, DataRegularSeason20242025!$D$3:$D$1315, $A15)+SUMIFS(DataRegularSeason20242025!$AB$3:$AB$1315,DataRegularSeason20242025!$B$3:$B$1315, "&lt;=" &amp; FN$1, DataRegularSeason20242025!$E$3:$E$1315, $A15)</f>
        <v>31</v>
      </c>
      <c r="FO15">
        <f>SUMIFS(DataRegularSeason20242025!$AA$3:$AA$1315,DataRegularSeason20242025!$B$3:$B$1315, "&lt;=" &amp; FO$1, DataRegularSeason20242025!$D$3:$D$1315, $A15)+SUMIFS(DataRegularSeason20242025!$AB$3:$AB$1315,DataRegularSeason20242025!$B$3:$B$1315, "&lt;=" &amp; FO$1, DataRegularSeason20242025!$E$3:$E$1315, $A15)</f>
        <v>31</v>
      </c>
      <c r="FP15">
        <f>SUMIFS(DataRegularSeason20242025!$AA$3:$AA$1315,DataRegularSeason20242025!$B$3:$B$1315, "&lt;=" &amp; FP$1, DataRegularSeason20242025!$D$3:$D$1315, $A15)+SUMIFS(DataRegularSeason20242025!$AB$3:$AB$1315,DataRegularSeason20242025!$B$3:$B$1315, "&lt;=" &amp; FP$1, DataRegularSeason20242025!$E$3:$E$1315, $A15)</f>
        <v>31</v>
      </c>
      <c r="FQ15">
        <f>SUMIFS(DataRegularSeason20242025!$AA$3:$AA$1315,DataRegularSeason20242025!$B$3:$B$1315, "&lt;=" &amp; FQ$1, DataRegularSeason20242025!$D$3:$D$1315, $A15)+SUMIFS(DataRegularSeason20242025!$AB$3:$AB$1315,DataRegularSeason20242025!$B$3:$B$1315, "&lt;=" &amp; FQ$1, DataRegularSeason20242025!$E$3:$E$1315, $A15)</f>
        <v>31</v>
      </c>
      <c r="FR15">
        <f>SUMIFS(DataRegularSeason20242025!$AA$3:$AA$1315,DataRegularSeason20242025!$B$3:$B$1315, "&lt;=" &amp; FR$1, DataRegularSeason20242025!$D$3:$D$1315, $A15)+SUMIFS(DataRegularSeason20242025!$AB$3:$AB$1315,DataRegularSeason20242025!$B$3:$B$1315, "&lt;=" &amp; FR$1, DataRegularSeason20242025!$E$3:$E$1315, $A15)</f>
        <v>31</v>
      </c>
      <c r="FS15">
        <f>SUMIFS(DataRegularSeason20242025!$AA$3:$AA$1315,DataRegularSeason20242025!$B$3:$B$1315, "&lt;=" &amp; FS$1, DataRegularSeason20242025!$D$3:$D$1315, $A15)+SUMIFS(DataRegularSeason20242025!$AB$3:$AB$1315,DataRegularSeason20242025!$B$3:$B$1315, "&lt;=" &amp; FS$1, DataRegularSeason20242025!$E$3:$E$1315, $A15)</f>
        <v>31</v>
      </c>
      <c r="FT15">
        <f>SUMIFS(DataRegularSeason20242025!$AA$3:$AA$1315,DataRegularSeason20242025!$B$3:$B$1315, "&lt;=" &amp; FT$1, DataRegularSeason20242025!$D$3:$D$1315, $A15)+SUMIFS(DataRegularSeason20242025!$AB$3:$AB$1315,DataRegularSeason20242025!$B$3:$B$1315, "&lt;=" &amp; FT$1, DataRegularSeason20242025!$E$3:$E$1315, $A15)</f>
        <v>31</v>
      </c>
      <c r="FU15">
        <f>SUMIFS(DataRegularSeason20242025!$AA$3:$AA$1315,DataRegularSeason20242025!$B$3:$B$1315, "&lt;=" &amp; FU$1, DataRegularSeason20242025!$D$3:$D$1315, $A15)+SUMIFS(DataRegularSeason20242025!$AB$3:$AB$1315,DataRegularSeason20242025!$B$3:$B$1315, "&lt;=" &amp; FU$1, DataRegularSeason20242025!$E$3:$E$1315, $A15)</f>
        <v>31</v>
      </c>
      <c r="FV15">
        <f>SUMIFS(DataRegularSeason20242025!$AA$3:$AA$1315,DataRegularSeason20242025!$B$3:$B$1315, "&lt;=" &amp; FV$1, DataRegularSeason20242025!$D$3:$D$1315, $A15)+SUMIFS(DataRegularSeason20242025!$AB$3:$AB$1315,DataRegularSeason20242025!$B$3:$B$1315, "&lt;=" &amp; FV$1, DataRegularSeason20242025!$E$3:$E$1315, $A15)</f>
        <v>31</v>
      </c>
      <c r="FW15">
        <f>SUMIFS(DataRegularSeason20242025!$AA$3:$AA$1315,DataRegularSeason20242025!$B$3:$B$1315, "&lt;=" &amp; FW$1, DataRegularSeason20242025!$D$3:$D$1315, $A15)+SUMIFS(DataRegularSeason20242025!$AB$3:$AB$1315,DataRegularSeason20242025!$B$3:$B$1315, "&lt;=" &amp; FW$1, DataRegularSeason20242025!$E$3:$E$1315, $A15)</f>
        <v>31</v>
      </c>
      <c r="FX15">
        <f>SUMIFS(DataRegularSeason20242025!$AA$3:$AA$1315,DataRegularSeason20242025!$B$3:$B$1315, "&lt;=" &amp; FX$1, DataRegularSeason20242025!$D$3:$D$1315, $A15)+SUMIFS(DataRegularSeason20242025!$AB$3:$AB$1315,DataRegularSeason20242025!$B$3:$B$1315, "&lt;=" &amp; FX$1, DataRegularSeason20242025!$E$3:$E$1315, $A15)</f>
        <v>31</v>
      </c>
      <c r="FY15">
        <f>SUMIFS(DataRegularSeason20242025!$AA$3:$AA$1315,DataRegularSeason20242025!$B$3:$B$1315, "&lt;=" &amp; FY$1, DataRegularSeason20242025!$D$3:$D$1315, $A15)+SUMIFS(DataRegularSeason20242025!$AB$3:$AB$1315,DataRegularSeason20242025!$B$3:$B$1315, "&lt;=" &amp; FY$1, DataRegularSeason20242025!$E$3:$E$1315, $A15)</f>
        <v>31</v>
      </c>
      <c r="FZ15">
        <f>SUMIFS(DataRegularSeason20242025!$AA$3:$AA$1315,DataRegularSeason20242025!$B$3:$B$1315, "&lt;=" &amp; FZ$1, DataRegularSeason20242025!$D$3:$D$1315, $A15)+SUMIFS(DataRegularSeason20242025!$AB$3:$AB$1315,DataRegularSeason20242025!$B$3:$B$1315, "&lt;=" &amp; FZ$1, DataRegularSeason20242025!$E$3:$E$1315, $A15)</f>
        <v>31</v>
      </c>
      <c r="GA15">
        <f>SUMIFS(DataRegularSeason20242025!$AA$3:$AA$1315,DataRegularSeason20242025!$B$3:$B$1315, "&lt;=" &amp; GA$1, DataRegularSeason20242025!$D$3:$D$1315, $A15)+SUMIFS(DataRegularSeason20242025!$AB$3:$AB$1315,DataRegularSeason20242025!$B$3:$B$1315, "&lt;=" &amp; GA$1, DataRegularSeason20242025!$E$3:$E$1315, $A15)</f>
        <v>31</v>
      </c>
      <c r="GB15">
        <f>SUMIFS(DataRegularSeason20242025!$AA$3:$AA$1315,DataRegularSeason20242025!$B$3:$B$1315, "&lt;=" &amp; GB$1, DataRegularSeason20242025!$D$3:$D$1315, $A15)+SUMIFS(DataRegularSeason20242025!$AB$3:$AB$1315,DataRegularSeason20242025!$B$3:$B$1315, "&lt;=" &amp; GB$1, DataRegularSeason20242025!$E$3:$E$1315, $A15)</f>
        <v>31</v>
      </c>
      <c r="GC15">
        <f>SUMIFS(DataRegularSeason20242025!$AA$3:$AA$1315,DataRegularSeason20242025!$B$3:$B$1315, "&lt;=" &amp; GC$1, DataRegularSeason20242025!$D$3:$D$1315, $A15)+SUMIFS(DataRegularSeason20242025!$AB$3:$AB$1315,DataRegularSeason20242025!$B$3:$B$1315, "&lt;=" &amp; GC$1, DataRegularSeason20242025!$E$3:$E$1315, $A15)</f>
        <v>31</v>
      </c>
      <c r="GD15">
        <f>SUMIFS(DataRegularSeason20242025!$AA$3:$AA$1315,DataRegularSeason20242025!$B$3:$B$1315, "&lt;=" &amp; GD$1, DataRegularSeason20242025!$D$3:$D$1315, $A15)+SUMIFS(DataRegularSeason20242025!$AB$3:$AB$1315,DataRegularSeason20242025!$B$3:$B$1315, "&lt;=" &amp; GD$1, DataRegularSeason20242025!$E$3:$E$1315, $A15)</f>
        <v>31</v>
      </c>
      <c r="GE15">
        <f>SUMIFS(DataRegularSeason20242025!$AA$3:$AA$1315,DataRegularSeason20242025!$B$3:$B$1315, "&lt;=" &amp; GE$1, DataRegularSeason20242025!$D$3:$D$1315, $A15)+SUMIFS(DataRegularSeason20242025!$AB$3:$AB$1315,DataRegularSeason20242025!$B$3:$B$1315, "&lt;=" &amp; GE$1, DataRegularSeason20242025!$E$3:$E$1315, $A15)</f>
        <v>31</v>
      </c>
      <c r="GF15">
        <f>SUMIFS(DataRegularSeason20242025!$AA$3:$AA$1315,DataRegularSeason20242025!$B$3:$B$1315, "&lt;=" &amp; GF$1, DataRegularSeason20242025!$D$3:$D$1315, $A15)+SUMIFS(DataRegularSeason20242025!$AB$3:$AB$1315,DataRegularSeason20242025!$B$3:$B$1315, "&lt;=" &amp; GF$1, DataRegularSeason20242025!$E$3:$E$1315, $A15)</f>
        <v>31</v>
      </c>
      <c r="GG15">
        <f>SUMIFS(DataRegularSeason20242025!$AA$3:$AA$1315,DataRegularSeason20242025!$B$3:$B$1315, "&lt;=" &amp; GG$1, DataRegularSeason20242025!$D$3:$D$1315, $A15)+SUMIFS(DataRegularSeason20242025!$AB$3:$AB$1315,DataRegularSeason20242025!$B$3:$B$1315, "&lt;=" &amp; GG$1, DataRegularSeason20242025!$E$3:$E$1315, $A15)</f>
        <v>31</v>
      </c>
      <c r="GH15">
        <f>SUMIFS(DataRegularSeason20242025!$AA$3:$AA$1315,DataRegularSeason20242025!$B$3:$B$1315, "&lt;=" &amp; GH$1, DataRegularSeason20242025!$D$3:$D$1315, $A15)+SUMIFS(DataRegularSeason20242025!$AB$3:$AB$1315,DataRegularSeason20242025!$B$3:$B$1315, "&lt;=" &amp; GH$1, DataRegularSeason20242025!$E$3:$E$1315, $A15)</f>
        <v>31</v>
      </c>
      <c r="GI15">
        <f>SUMIFS(DataRegularSeason20242025!$AA$3:$AA$1315,DataRegularSeason20242025!$B$3:$B$1315, "&lt;=" &amp; GI$1, DataRegularSeason20242025!$D$3:$D$1315, $A15)+SUMIFS(DataRegularSeason20242025!$AB$3:$AB$1315,DataRegularSeason20242025!$B$3:$B$1315, "&lt;=" &amp; GI$1, DataRegularSeason20242025!$E$3:$E$1315, $A15)</f>
        <v>31</v>
      </c>
      <c r="GJ15">
        <f>SUMIFS(DataRegularSeason20242025!$AA$3:$AA$1315,DataRegularSeason20242025!$B$3:$B$1315, "&lt;=" &amp; GJ$1, DataRegularSeason20242025!$D$3:$D$1315, $A15)+SUMIFS(DataRegularSeason20242025!$AB$3:$AB$1315,DataRegularSeason20242025!$B$3:$B$1315, "&lt;=" &amp; GJ$1, DataRegularSeason20242025!$E$3:$E$1315, $A15)</f>
        <v>31</v>
      </c>
      <c r="GK15">
        <f>SUMIFS(DataRegularSeason20242025!$AA$3:$AA$1315,DataRegularSeason20242025!$B$3:$B$1315, "&lt;=" &amp; GK$1, DataRegularSeason20242025!$D$3:$D$1315, $A15)+SUMIFS(DataRegularSeason20242025!$AB$3:$AB$1315,DataRegularSeason20242025!$B$3:$B$1315, "&lt;=" &amp; GK$1, DataRegularSeason20242025!$E$3:$E$1315, $A15)</f>
        <v>31</v>
      </c>
      <c r="GL15">
        <f>SUMIFS(DataRegularSeason20242025!$AA$3:$AA$1315,DataRegularSeason20242025!$B$3:$B$1315, "&lt;=" &amp; GL$1, DataRegularSeason20242025!$D$3:$D$1315, $A15)+SUMIFS(DataRegularSeason20242025!$AB$3:$AB$1315,DataRegularSeason20242025!$B$3:$B$1315, "&lt;=" &amp; GL$1, DataRegularSeason20242025!$E$3:$E$1315, $A15)</f>
        <v>31</v>
      </c>
      <c r="GM15">
        <f>SUMIFS(DataRegularSeason20242025!$AA$3:$AA$1315,DataRegularSeason20242025!$B$3:$B$1315, "&lt;=" &amp; GM$1, DataRegularSeason20242025!$D$3:$D$1315, $A15)+SUMIFS(DataRegularSeason20242025!$AB$3:$AB$1315,DataRegularSeason20242025!$B$3:$B$1315, "&lt;=" &amp; GM$1, DataRegularSeason20242025!$E$3:$E$1315, $A15)</f>
        <v>31</v>
      </c>
      <c r="GN15">
        <f>SUMIFS(DataRegularSeason20242025!$AA$3:$AA$1315,DataRegularSeason20242025!$B$3:$B$1315, "&lt;=" &amp; GN$1, DataRegularSeason20242025!$D$3:$D$1315, $A15)+SUMIFS(DataRegularSeason20242025!$AB$3:$AB$1315,DataRegularSeason20242025!$B$3:$B$1315, "&lt;=" &amp; GN$1, DataRegularSeason20242025!$E$3:$E$1315, $A15)</f>
        <v>31</v>
      </c>
      <c r="GO15">
        <f>SUMIFS(DataRegularSeason20242025!$AA$3:$AA$1315,DataRegularSeason20242025!$B$3:$B$1315, "&lt;=" &amp; GO$1, DataRegularSeason20242025!$D$3:$D$1315, $A15)+SUMIFS(DataRegularSeason20242025!$AB$3:$AB$1315,DataRegularSeason20242025!$B$3:$B$1315, "&lt;=" &amp; GO$1, DataRegularSeason20242025!$E$3:$E$1315, $A15)</f>
        <v>31</v>
      </c>
      <c r="GP15">
        <f>SUMIFS(DataRegularSeason20242025!$AA$3:$AA$1315,DataRegularSeason20242025!$B$3:$B$1315, "&lt;=" &amp; GP$1, DataRegularSeason20242025!$D$3:$D$1315, $A15)+SUMIFS(DataRegularSeason20242025!$AB$3:$AB$1315,DataRegularSeason20242025!$B$3:$B$1315, "&lt;=" &amp; GP$1, DataRegularSeason20242025!$E$3:$E$1315, $A15)</f>
        <v>31</v>
      </c>
      <c r="GQ15">
        <f>SUMIFS(DataRegularSeason20242025!$AA$3:$AA$1315,DataRegularSeason20242025!$B$3:$B$1315, "&lt;=" &amp; GQ$1, DataRegularSeason20242025!$D$3:$D$1315, $A15)+SUMIFS(DataRegularSeason20242025!$AB$3:$AB$1315,DataRegularSeason20242025!$B$3:$B$1315, "&lt;=" &amp; GQ$1, DataRegularSeason20242025!$E$3:$E$1315, $A15)</f>
        <v>31</v>
      </c>
      <c r="GR15">
        <f>SUMIFS(DataRegularSeason20242025!$AA$3:$AA$1315,DataRegularSeason20242025!$B$3:$B$1315, "&lt;=" &amp; GR$1, DataRegularSeason20242025!$D$3:$D$1315, $A15)+SUMIFS(DataRegularSeason20242025!$AB$3:$AB$1315,DataRegularSeason20242025!$B$3:$B$1315, "&lt;=" &amp; GR$1, DataRegularSeason20242025!$E$3:$E$1315, $A15)</f>
        <v>31</v>
      </c>
      <c r="GS15">
        <f>SUMIFS(DataRegularSeason20242025!$AA$3:$AA$1315,DataRegularSeason20242025!$B$3:$B$1315, "&lt;=" &amp; GS$1, DataRegularSeason20242025!$D$3:$D$1315, $A15)+SUMIFS(DataRegularSeason20242025!$AB$3:$AB$1315,DataRegularSeason20242025!$B$3:$B$1315, "&lt;=" &amp; GS$1, DataRegularSeason20242025!$E$3:$E$1315, $A15)</f>
        <v>31</v>
      </c>
      <c r="GT15">
        <f>SUMIFS(DataRegularSeason20242025!$AA$3:$AA$1315,DataRegularSeason20242025!$B$3:$B$1315, "&lt;=" &amp; GT$1, DataRegularSeason20242025!$D$3:$D$1315, $A15)+SUMIFS(DataRegularSeason20242025!$AB$3:$AB$1315,DataRegularSeason20242025!$B$3:$B$1315, "&lt;=" &amp; GT$1, DataRegularSeason20242025!$E$3:$E$1315, $A15)</f>
        <v>31</v>
      </c>
      <c r="GU15">
        <f>SUMIFS(DataRegularSeason20242025!$AA$3:$AA$1315,DataRegularSeason20242025!$B$3:$B$1315, "&lt;=" &amp; GU$1, DataRegularSeason20242025!$D$3:$D$1315, $A15)+SUMIFS(DataRegularSeason20242025!$AB$3:$AB$1315,DataRegularSeason20242025!$B$3:$B$1315, "&lt;=" &amp; GU$1, DataRegularSeason20242025!$E$3:$E$1315, $A15)</f>
        <v>31</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31</v>
      </c>
      <c r="CF16">
        <f>SUMIFS(DataRegularSeason20242025!$AA$3:$AA$1315,DataRegularSeason20242025!$B$3:$B$1315, "&lt;=" &amp; CF$1, DataRegularSeason20242025!$D$3:$D$1315, $A16)+SUMIFS(DataRegularSeason20242025!$AB$3:$AB$1315,DataRegularSeason20242025!$B$3:$B$1315, "&lt;=" &amp; CF$1, DataRegularSeason20242025!$E$3:$E$1315, $A16)</f>
        <v>31</v>
      </c>
      <c r="CG16">
        <f>SUMIFS(DataRegularSeason20242025!$AA$3:$AA$1315,DataRegularSeason20242025!$B$3:$B$1315, "&lt;=" &amp; CG$1, DataRegularSeason20242025!$D$3:$D$1315, $A16)+SUMIFS(DataRegularSeason20242025!$AB$3:$AB$1315,DataRegularSeason20242025!$B$3:$B$1315, "&lt;=" &amp; CG$1, DataRegularSeason20242025!$E$3:$E$1315, $A16)</f>
        <v>31</v>
      </c>
      <c r="CH16">
        <f>SUMIFS(DataRegularSeason20242025!$AA$3:$AA$1315,DataRegularSeason20242025!$B$3:$B$1315, "&lt;=" &amp; CH$1, DataRegularSeason20242025!$D$3:$D$1315, $A16)+SUMIFS(DataRegularSeason20242025!$AB$3:$AB$1315,DataRegularSeason20242025!$B$3:$B$1315, "&lt;=" &amp; CH$1, DataRegularSeason20242025!$E$3:$E$1315, $A16)</f>
        <v>31</v>
      </c>
      <c r="CI16">
        <f>SUMIFS(DataRegularSeason20242025!$AA$3:$AA$1315,DataRegularSeason20242025!$B$3:$B$1315, "&lt;=" &amp; CI$1, DataRegularSeason20242025!$D$3:$D$1315, $A16)+SUMIFS(DataRegularSeason20242025!$AB$3:$AB$1315,DataRegularSeason20242025!$B$3:$B$1315, "&lt;=" &amp; CI$1, DataRegularSeason20242025!$E$3:$E$1315, $A16)</f>
        <v>31</v>
      </c>
      <c r="CJ16">
        <f>SUMIFS(DataRegularSeason20242025!$AA$3:$AA$1315,DataRegularSeason20242025!$B$3:$B$1315, "&lt;=" &amp; CJ$1, DataRegularSeason20242025!$D$3:$D$1315, $A16)+SUMIFS(DataRegularSeason20242025!$AB$3:$AB$1315,DataRegularSeason20242025!$B$3:$B$1315, "&lt;=" &amp; CJ$1, DataRegularSeason20242025!$E$3:$E$1315, $A16)</f>
        <v>31</v>
      </c>
      <c r="CK16">
        <f>SUMIFS(DataRegularSeason20242025!$AA$3:$AA$1315,DataRegularSeason20242025!$B$3:$B$1315, "&lt;=" &amp; CK$1, DataRegularSeason20242025!$D$3:$D$1315, $A16)+SUMIFS(DataRegularSeason20242025!$AB$3:$AB$1315,DataRegularSeason20242025!$B$3:$B$1315, "&lt;=" &amp; CK$1, DataRegularSeason20242025!$E$3:$E$1315, $A16)</f>
        <v>31</v>
      </c>
      <c r="CL16">
        <f>SUMIFS(DataRegularSeason20242025!$AA$3:$AA$1315,DataRegularSeason20242025!$B$3:$B$1315, "&lt;=" &amp; CL$1, DataRegularSeason20242025!$D$3:$D$1315, $A16)+SUMIFS(DataRegularSeason20242025!$AB$3:$AB$1315,DataRegularSeason20242025!$B$3:$B$1315, "&lt;=" &amp; CL$1, DataRegularSeason20242025!$E$3:$E$1315, $A16)</f>
        <v>31</v>
      </c>
      <c r="CM16">
        <f>SUMIFS(DataRegularSeason20242025!$AA$3:$AA$1315,DataRegularSeason20242025!$B$3:$B$1315, "&lt;=" &amp; CM$1, DataRegularSeason20242025!$D$3:$D$1315, $A16)+SUMIFS(DataRegularSeason20242025!$AB$3:$AB$1315,DataRegularSeason20242025!$B$3:$B$1315, "&lt;=" &amp; CM$1, DataRegularSeason20242025!$E$3:$E$1315, $A16)</f>
        <v>31</v>
      </c>
      <c r="CN16">
        <f>SUMIFS(DataRegularSeason20242025!$AA$3:$AA$1315,DataRegularSeason20242025!$B$3:$B$1315, "&lt;=" &amp; CN$1, DataRegularSeason20242025!$D$3:$D$1315, $A16)+SUMIFS(DataRegularSeason20242025!$AB$3:$AB$1315,DataRegularSeason20242025!$B$3:$B$1315, "&lt;=" &amp; CN$1, DataRegularSeason20242025!$E$3:$E$1315, $A16)</f>
        <v>31</v>
      </c>
      <c r="CO16">
        <f>SUMIFS(DataRegularSeason20242025!$AA$3:$AA$1315,DataRegularSeason20242025!$B$3:$B$1315, "&lt;=" &amp; CO$1, DataRegularSeason20242025!$D$3:$D$1315, $A16)+SUMIFS(DataRegularSeason20242025!$AB$3:$AB$1315,DataRegularSeason20242025!$B$3:$B$1315, "&lt;=" &amp; CO$1, DataRegularSeason20242025!$E$3:$E$1315, $A16)</f>
        <v>31</v>
      </c>
      <c r="CP16">
        <f>SUMIFS(DataRegularSeason20242025!$AA$3:$AA$1315,DataRegularSeason20242025!$B$3:$B$1315, "&lt;=" &amp; CP$1, DataRegularSeason20242025!$D$3:$D$1315, $A16)+SUMIFS(DataRegularSeason20242025!$AB$3:$AB$1315,DataRegularSeason20242025!$B$3:$B$1315, "&lt;=" &amp; CP$1, DataRegularSeason20242025!$E$3:$E$1315, $A16)</f>
        <v>31</v>
      </c>
      <c r="CQ16">
        <f>SUMIFS(DataRegularSeason20242025!$AA$3:$AA$1315,DataRegularSeason20242025!$B$3:$B$1315, "&lt;=" &amp; CQ$1, DataRegularSeason20242025!$D$3:$D$1315, $A16)+SUMIFS(DataRegularSeason20242025!$AB$3:$AB$1315,DataRegularSeason20242025!$B$3:$B$1315, "&lt;=" &amp; CQ$1, DataRegularSeason20242025!$E$3:$E$1315, $A16)</f>
        <v>31</v>
      </c>
      <c r="CR16">
        <f>SUMIFS(DataRegularSeason20242025!$AA$3:$AA$1315,DataRegularSeason20242025!$B$3:$B$1315, "&lt;=" &amp; CR$1, DataRegularSeason20242025!$D$3:$D$1315, $A16)+SUMIFS(DataRegularSeason20242025!$AB$3:$AB$1315,DataRegularSeason20242025!$B$3:$B$1315, "&lt;=" &amp; CR$1, DataRegularSeason20242025!$E$3:$E$1315, $A16)</f>
        <v>31</v>
      </c>
      <c r="CS16">
        <f>SUMIFS(DataRegularSeason20242025!$AA$3:$AA$1315,DataRegularSeason20242025!$B$3:$B$1315, "&lt;=" &amp; CS$1, DataRegularSeason20242025!$D$3:$D$1315, $A16)+SUMIFS(DataRegularSeason20242025!$AB$3:$AB$1315,DataRegularSeason20242025!$B$3:$B$1315, "&lt;=" &amp; CS$1, DataRegularSeason20242025!$E$3:$E$1315, $A16)</f>
        <v>31</v>
      </c>
      <c r="CT16">
        <f>SUMIFS(DataRegularSeason20242025!$AA$3:$AA$1315,DataRegularSeason20242025!$B$3:$B$1315, "&lt;=" &amp; CT$1, DataRegularSeason20242025!$D$3:$D$1315, $A16)+SUMIFS(DataRegularSeason20242025!$AB$3:$AB$1315,DataRegularSeason20242025!$B$3:$B$1315, "&lt;=" &amp; CT$1, DataRegularSeason20242025!$E$3:$E$1315, $A16)</f>
        <v>31</v>
      </c>
      <c r="CU16">
        <f>SUMIFS(DataRegularSeason20242025!$AA$3:$AA$1315,DataRegularSeason20242025!$B$3:$B$1315, "&lt;=" &amp; CU$1, DataRegularSeason20242025!$D$3:$D$1315, $A16)+SUMIFS(DataRegularSeason20242025!$AB$3:$AB$1315,DataRegularSeason20242025!$B$3:$B$1315, "&lt;=" &amp; CU$1, DataRegularSeason20242025!$E$3:$E$1315, $A16)</f>
        <v>31</v>
      </c>
      <c r="CV16">
        <f>SUMIFS(DataRegularSeason20242025!$AA$3:$AA$1315,DataRegularSeason20242025!$B$3:$B$1315, "&lt;=" &amp; CV$1, DataRegularSeason20242025!$D$3:$D$1315, $A16)+SUMIFS(DataRegularSeason20242025!$AB$3:$AB$1315,DataRegularSeason20242025!$B$3:$B$1315, "&lt;=" &amp; CV$1, DataRegularSeason20242025!$E$3:$E$1315, $A16)</f>
        <v>31</v>
      </c>
      <c r="CW16">
        <f>SUMIFS(DataRegularSeason20242025!$AA$3:$AA$1315,DataRegularSeason20242025!$B$3:$B$1315, "&lt;=" &amp; CW$1, DataRegularSeason20242025!$D$3:$D$1315, $A16)+SUMIFS(DataRegularSeason20242025!$AB$3:$AB$1315,DataRegularSeason20242025!$B$3:$B$1315, "&lt;=" &amp; CW$1, DataRegularSeason20242025!$E$3:$E$1315, $A16)</f>
        <v>31</v>
      </c>
      <c r="CX16">
        <f>SUMIFS(DataRegularSeason20242025!$AA$3:$AA$1315,DataRegularSeason20242025!$B$3:$B$1315, "&lt;=" &amp; CX$1, DataRegularSeason20242025!$D$3:$D$1315, $A16)+SUMIFS(DataRegularSeason20242025!$AB$3:$AB$1315,DataRegularSeason20242025!$B$3:$B$1315, "&lt;=" &amp; CX$1, DataRegularSeason20242025!$E$3:$E$1315, $A16)</f>
        <v>31</v>
      </c>
      <c r="CY16">
        <f>SUMIFS(DataRegularSeason20242025!$AA$3:$AA$1315,DataRegularSeason20242025!$B$3:$B$1315, "&lt;=" &amp; CY$1, DataRegularSeason20242025!$D$3:$D$1315, $A16)+SUMIFS(DataRegularSeason20242025!$AB$3:$AB$1315,DataRegularSeason20242025!$B$3:$B$1315, "&lt;=" &amp; CY$1, DataRegularSeason20242025!$E$3:$E$1315, $A16)</f>
        <v>31</v>
      </c>
      <c r="CZ16">
        <f>SUMIFS(DataRegularSeason20242025!$AA$3:$AA$1315,DataRegularSeason20242025!$B$3:$B$1315, "&lt;=" &amp; CZ$1, DataRegularSeason20242025!$D$3:$D$1315, $A16)+SUMIFS(DataRegularSeason20242025!$AB$3:$AB$1315,DataRegularSeason20242025!$B$3:$B$1315, "&lt;=" &amp; CZ$1, DataRegularSeason20242025!$E$3:$E$1315, $A16)</f>
        <v>31</v>
      </c>
      <c r="DA16">
        <f>SUMIFS(DataRegularSeason20242025!$AA$3:$AA$1315,DataRegularSeason20242025!$B$3:$B$1315, "&lt;=" &amp; DA$1, DataRegularSeason20242025!$D$3:$D$1315, $A16)+SUMIFS(DataRegularSeason20242025!$AB$3:$AB$1315,DataRegularSeason20242025!$B$3:$B$1315, "&lt;=" &amp; DA$1, DataRegularSeason20242025!$E$3:$E$1315, $A16)</f>
        <v>31</v>
      </c>
      <c r="DB16">
        <f>SUMIFS(DataRegularSeason20242025!$AA$3:$AA$1315,DataRegularSeason20242025!$B$3:$B$1315, "&lt;=" &amp; DB$1, DataRegularSeason20242025!$D$3:$D$1315, $A16)+SUMIFS(DataRegularSeason20242025!$AB$3:$AB$1315,DataRegularSeason20242025!$B$3:$B$1315, "&lt;=" &amp; DB$1, DataRegularSeason20242025!$E$3:$E$1315, $A16)</f>
        <v>31</v>
      </c>
      <c r="DC16">
        <f>SUMIFS(DataRegularSeason20242025!$AA$3:$AA$1315,DataRegularSeason20242025!$B$3:$B$1315, "&lt;=" &amp; DC$1, DataRegularSeason20242025!$D$3:$D$1315, $A16)+SUMIFS(DataRegularSeason20242025!$AB$3:$AB$1315,DataRegularSeason20242025!$B$3:$B$1315, "&lt;=" &amp; DC$1, DataRegularSeason20242025!$E$3:$E$1315, $A16)</f>
        <v>31</v>
      </c>
      <c r="DD16">
        <f>SUMIFS(DataRegularSeason20242025!$AA$3:$AA$1315,DataRegularSeason20242025!$B$3:$B$1315, "&lt;=" &amp; DD$1, DataRegularSeason20242025!$D$3:$D$1315, $A16)+SUMIFS(DataRegularSeason20242025!$AB$3:$AB$1315,DataRegularSeason20242025!$B$3:$B$1315, "&lt;=" &amp; DD$1, DataRegularSeason20242025!$E$3:$E$1315, $A16)</f>
        <v>31</v>
      </c>
      <c r="DE16">
        <f>SUMIFS(DataRegularSeason20242025!$AA$3:$AA$1315,DataRegularSeason20242025!$B$3:$B$1315, "&lt;=" &amp; DE$1, DataRegularSeason20242025!$D$3:$D$1315, $A16)+SUMIFS(DataRegularSeason20242025!$AB$3:$AB$1315,DataRegularSeason20242025!$B$3:$B$1315, "&lt;=" &amp; DE$1, DataRegularSeason20242025!$E$3:$E$1315, $A16)</f>
        <v>31</v>
      </c>
      <c r="DF16">
        <f>SUMIFS(DataRegularSeason20242025!$AA$3:$AA$1315,DataRegularSeason20242025!$B$3:$B$1315, "&lt;=" &amp; DF$1, DataRegularSeason20242025!$D$3:$D$1315, $A16)+SUMIFS(DataRegularSeason20242025!$AB$3:$AB$1315,DataRegularSeason20242025!$B$3:$B$1315, "&lt;=" &amp; DF$1, DataRegularSeason20242025!$E$3:$E$1315, $A16)</f>
        <v>31</v>
      </c>
      <c r="DG16">
        <f>SUMIFS(DataRegularSeason20242025!$AA$3:$AA$1315,DataRegularSeason20242025!$B$3:$B$1315, "&lt;=" &amp; DG$1, DataRegularSeason20242025!$D$3:$D$1315, $A16)+SUMIFS(DataRegularSeason20242025!$AB$3:$AB$1315,DataRegularSeason20242025!$B$3:$B$1315, "&lt;=" &amp; DG$1, DataRegularSeason20242025!$E$3:$E$1315, $A16)</f>
        <v>31</v>
      </c>
      <c r="DH16">
        <f>SUMIFS(DataRegularSeason20242025!$AA$3:$AA$1315,DataRegularSeason20242025!$B$3:$B$1315, "&lt;=" &amp; DH$1, DataRegularSeason20242025!$D$3:$D$1315, $A16)+SUMIFS(DataRegularSeason20242025!$AB$3:$AB$1315,DataRegularSeason20242025!$B$3:$B$1315, "&lt;=" &amp; DH$1, DataRegularSeason20242025!$E$3:$E$1315, $A16)</f>
        <v>31</v>
      </c>
      <c r="DI16">
        <f>SUMIFS(DataRegularSeason20242025!$AA$3:$AA$1315,DataRegularSeason20242025!$B$3:$B$1315, "&lt;=" &amp; DI$1, DataRegularSeason20242025!$D$3:$D$1315, $A16)+SUMIFS(DataRegularSeason20242025!$AB$3:$AB$1315,DataRegularSeason20242025!$B$3:$B$1315, "&lt;=" &amp; DI$1, DataRegularSeason20242025!$E$3:$E$1315, $A16)</f>
        <v>31</v>
      </c>
      <c r="DJ16">
        <f>SUMIFS(DataRegularSeason20242025!$AA$3:$AA$1315,DataRegularSeason20242025!$B$3:$B$1315, "&lt;=" &amp; DJ$1, DataRegularSeason20242025!$D$3:$D$1315, $A16)+SUMIFS(DataRegularSeason20242025!$AB$3:$AB$1315,DataRegularSeason20242025!$B$3:$B$1315, "&lt;=" &amp; DJ$1, DataRegularSeason20242025!$E$3:$E$1315, $A16)</f>
        <v>31</v>
      </c>
      <c r="DK16">
        <f>SUMIFS(DataRegularSeason20242025!$AA$3:$AA$1315,DataRegularSeason20242025!$B$3:$B$1315, "&lt;=" &amp; DK$1, DataRegularSeason20242025!$D$3:$D$1315, $A16)+SUMIFS(DataRegularSeason20242025!$AB$3:$AB$1315,DataRegularSeason20242025!$B$3:$B$1315, "&lt;=" &amp; DK$1, DataRegularSeason20242025!$E$3:$E$1315, $A16)</f>
        <v>31</v>
      </c>
      <c r="DL16">
        <f>SUMIFS(DataRegularSeason20242025!$AA$3:$AA$1315,DataRegularSeason20242025!$B$3:$B$1315, "&lt;=" &amp; DL$1, DataRegularSeason20242025!$D$3:$D$1315, $A16)+SUMIFS(DataRegularSeason20242025!$AB$3:$AB$1315,DataRegularSeason20242025!$B$3:$B$1315, "&lt;=" &amp; DL$1, DataRegularSeason20242025!$E$3:$E$1315, $A16)</f>
        <v>31</v>
      </c>
      <c r="DM16">
        <f>SUMIFS(DataRegularSeason20242025!$AA$3:$AA$1315,DataRegularSeason20242025!$B$3:$B$1315, "&lt;=" &amp; DM$1, DataRegularSeason20242025!$D$3:$D$1315, $A16)+SUMIFS(DataRegularSeason20242025!$AB$3:$AB$1315,DataRegularSeason20242025!$B$3:$B$1315, "&lt;=" &amp; DM$1, DataRegularSeason20242025!$E$3:$E$1315, $A16)</f>
        <v>31</v>
      </c>
      <c r="DN16">
        <f>SUMIFS(DataRegularSeason20242025!$AA$3:$AA$1315,DataRegularSeason20242025!$B$3:$B$1315, "&lt;=" &amp; DN$1, DataRegularSeason20242025!$D$3:$D$1315, $A16)+SUMIFS(DataRegularSeason20242025!$AB$3:$AB$1315,DataRegularSeason20242025!$B$3:$B$1315, "&lt;=" &amp; DN$1, DataRegularSeason20242025!$E$3:$E$1315, $A16)</f>
        <v>31</v>
      </c>
      <c r="DO16">
        <f>SUMIFS(DataRegularSeason20242025!$AA$3:$AA$1315,DataRegularSeason20242025!$B$3:$B$1315, "&lt;=" &amp; DO$1, DataRegularSeason20242025!$D$3:$D$1315, $A16)+SUMIFS(DataRegularSeason20242025!$AB$3:$AB$1315,DataRegularSeason20242025!$B$3:$B$1315, "&lt;=" &amp; DO$1, DataRegularSeason20242025!$E$3:$E$1315, $A16)</f>
        <v>31</v>
      </c>
      <c r="DP16">
        <f>SUMIFS(DataRegularSeason20242025!$AA$3:$AA$1315,DataRegularSeason20242025!$B$3:$B$1315, "&lt;=" &amp; DP$1, DataRegularSeason20242025!$D$3:$D$1315, $A16)+SUMIFS(DataRegularSeason20242025!$AB$3:$AB$1315,DataRegularSeason20242025!$B$3:$B$1315, "&lt;=" &amp; DP$1, DataRegularSeason20242025!$E$3:$E$1315, $A16)</f>
        <v>31</v>
      </c>
      <c r="DQ16">
        <f>SUMIFS(DataRegularSeason20242025!$AA$3:$AA$1315,DataRegularSeason20242025!$B$3:$B$1315, "&lt;=" &amp; DQ$1, DataRegularSeason20242025!$D$3:$D$1315, $A16)+SUMIFS(DataRegularSeason20242025!$AB$3:$AB$1315,DataRegularSeason20242025!$B$3:$B$1315, "&lt;=" &amp; DQ$1, DataRegularSeason20242025!$E$3:$E$1315, $A16)</f>
        <v>31</v>
      </c>
      <c r="DR16">
        <f>SUMIFS(DataRegularSeason20242025!$AA$3:$AA$1315,DataRegularSeason20242025!$B$3:$B$1315, "&lt;=" &amp; DR$1, DataRegularSeason20242025!$D$3:$D$1315, $A16)+SUMIFS(DataRegularSeason20242025!$AB$3:$AB$1315,DataRegularSeason20242025!$B$3:$B$1315, "&lt;=" &amp; DR$1, DataRegularSeason20242025!$E$3:$E$1315, $A16)</f>
        <v>31</v>
      </c>
      <c r="DS16">
        <f>SUMIFS(DataRegularSeason20242025!$AA$3:$AA$1315,DataRegularSeason20242025!$B$3:$B$1315, "&lt;=" &amp; DS$1, DataRegularSeason20242025!$D$3:$D$1315, $A16)+SUMIFS(DataRegularSeason20242025!$AB$3:$AB$1315,DataRegularSeason20242025!$B$3:$B$1315, "&lt;=" &amp; DS$1, DataRegularSeason20242025!$E$3:$E$1315, $A16)</f>
        <v>31</v>
      </c>
      <c r="DT16">
        <f>SUMIFS(DataRegularSeason20242025!$AA$3:$AA$1315,DataRegularSeason20242025!$B$3:$B$1315, "&lt;=" &amp; DT$1, DataRegularSeason20242025!$D$3:$D$1315, $A16)+SUMIFS(DataRegularSeason20242025!$AB$3:$AB$1315,DataRegularSeason20242025!$B$3:$B$1315, "&lt;=" &amp; DT$1, DataRegularSeason20242025!$E$3:$E$1315, $A16)</f>
        <v>31</v>
      </c>
      <c r="DU16">
        <f>SUMIFS(DataRegularSeason20242025!$AA$3:$AA$1315,DataRegularSeason20242025!$B$3:$B$1315, "&lt;=" &amp; DU$1, DataRegularSeason20242025!$D$3:$D$1315, $A16)+SUMIFS(DataRegularSeason20242025!$AB$3:$AB$1315,DataRegularSeason20242025!$B$3:$B$1315, "&lt;=" &amp; DU$1, DataRegularSeason20242025!$E$3:$E$1315, $A16)</f>
        <v>31</v>
      </c>
      <c r="DV16">
        <f>SUMIFS(DataRegularSeason20242025!$AA$3:$AA$1315,DataRegularSeason20242025!$B$3:$B$1315, "&lt;=" &amp; DV$1, DataRegularSeason20242025!$D$3:$D$1315, $A16)+SUMIFS(DataRegularSeason20242025!$AB$3:$AB$1315,DataRegularSeason20242025!$B$3:$B$1315, "&lt;=" &amp; DV$1, DataRegularSeason20242025!$E$3:$E$1315, $A16)</f>
        <v>31</v>
      </c>
      <c r="DW16">
        <f>SUMIFS(DataRegularSeason20242025!$AA$3:$AA$1315,DataRegularSeason20242025!$B$3:$B$1315, "&lt;=" &amp; DW$1, DataRegularSeason20242025!$D$3:$D$1315, $A16)+SUMIFS(DataRegularSeason20242025!$AB$3:$AB$1315,DataRegularSeason20242025!$B$3:$B$1315, "&lt;=" &amp; DW$1, DataRegularSeason20242025!$E$3:$E$1315, $A16)</f>
        <v>31</v>
      </c>
      <c r="DX16">
        <f>SUMIFS(DataRegularSeason20242025!$AA$3:$AA$1315,DataRegularSeason20242025!$B$3:$B$1315, "&lt;=" &amp; DX$1, DataRegularSeason20242025!$D$3:$D$1315, $A16)+SUMIFS(DataRegularSeason20242025!$AB$3:$AB$1315,DataRegularSeason20242025!$B$3:$B$1315, "&lt;=" &amp; DX$1, DataRegularSeason20242025!$E$3:$E$1315, $A16)</f>
        <v>31</v>
      </c>
      <c r="DY16">
        <f>SUMIFS(DataRegularSeason20242025!$AA$3:$AA$1315,DataRegularSeason20242025!$B$3:$B$1315, "&lt;=" &amp; DY$1, DataRegularSeason20242025!$D$3:$D$1315, $A16)+SUMIFS(DataRegularSeason20242025!$AB$3:$AB$1315,DataRegularSeason20242025!$B$3:$B$1315, "&lt;=" &amp; DY$1, DataRegularSeason20242025!$E$3:$E$1315, $A16)</f>
        <v>31</v>
      </c>
      <c r="DZ16">
        <f>SUMIFS(DataRegularSeason20242025!$AA$3:$AA$1315,DataRegularSeason20242025!$B$3:$B$1315, "&lt;=" &amp; DZ$1, DataRegularSeason20242025!$D$3:$D$1315, $A16)+SUMIFS(DataRegularSeason20242025!$AB$3:$AB$1315,DataRegularSeason20242025!$B$3:$B$1315, "&lt;=" &amp; DZ$1, DataRegularSeason20242025!$E$3:$E$1315, $A16)</f>
        <v>31</v>
      </c>
      <c r="EA16">
        <f>SUMIFS(DataRegularSeason20242025!$AA$3:$AA$1315,DataRegularSeason20242025!$B$3:$B$1315, "&lt;=" &amp; EA$1, DataRegularSeason20242025!$D$3:$D$1315, $A16)+SUMIFS(DataRegularSeason20242025!$AB$3:$AB$1315,DataRegularSeason20242025!$B$3:$B$1315, "&lt;=" &amp; EA$1, DataRegularSeason20242025!$E$3:$E$1315, $A16)</f>
        <v>31</v>
      </c>
      <c r="EB16">
        <f>SUMIFS(DataRegularSeason20242025!$AA$3:$AA$1315,DataRegularSeason20242025!$B$3:$B$1315, "&lt;=" &amp; EB$1, DataRegularSeason20242025!$D$3:$D$1315, $A16)+SUMIFS(DataRegularSeason20242025!$AB$3:$AB$1315,DataRegularSeason20242025!$B$3:$B$1315, "&lt;=" &amp; EB$1, DataRegularSeason20242025!$E$3:$E$1315, $A16)</f>
        <v>31</v>
      </c>
      <c r="EC16">
        <f>SUMIFS(DataRegularSeason20242025!$AA$3:$AA$1315,DataRegularSeason20242025!$B$3:$B$1315, "&lt;=" &amp; EC$1, DataRegularSeason20242025!$D$3:$D$1315, $A16)+SUMIFS(DataRegularSeason20242025!$AB$3:$AB$1315,DataRegularSeason20242025!$B$3:$B$1315, "&lt;=" &amp; EC$1, DataRegularSeason20242025!$E$3:$E$1315, $A16)</f>
        <v>31</v>
      </c>
      <c r="ED16">
        <f>SUMIFS(DataRegularSeason20242025!$AA$3:$AA$1315,DataRegularSeason20242025!$B$3:$B$1315, "&lt;=" &amp; ED$1, DataRegularSeason20242025!$D$3:$D$1315, $A16)+SUMIFS(DataRegularSeason20242025!$AB$3:$AB$1315,DataRegularSeason20242025!$B$3:$B$1315, "&lt;=" &amp; ED$1, DataRegularSeason20242025!$E$3:$E$1315, $A16)</f>
        <v>31</v>
      </c>
      <c r="EE16">
        <f>SUMIFS(DataRegularSeason20242025!$AA$3:$AA$1315,DataRegularSeason20242025!$B$3:$B$1315, "&lt;=" &amp; EE$1, DataRegularSeason20242025!$D$3:$D$1315, $A16)+SUMIFS(DataRegularSeason20242025!$AB$3:$AB$1315,DataRegularSeason20242025!$B$3:$B$1315, "&lt;=" &amp; EE$1, DataRegularSeason20242025!$E$3:$E$1315, $A16)</f>
        <v>31</v>
      </c>
      <c r="EF16">
        <f>SUMIFS(DataRegularSeason20242025!$AA$3:$AA$1315,DataRegularSeason20242025!$B$3:$B$1315, "&lt;=" &amp; EF$1, DataRegularSeason20242025!$D$3:$D$1315, $A16)+SUMIFS(DataRegularSeason20242025!$AB$3:$AB$1315,DataRegularSeason20242025!$B$3:$B$1315, "&lt;=" &amp; EF$1, DataRegularSeason20242025!$E$3:$E$1315, $A16)</f>
        <v>31</v>
      </c>
      <c r="EG16">
        <f>SUMIFS(DataRegularSeason20242025!$AA$3:$AA$1315,DataRegularSeason20242025!$B$3:$B$1315, "&lt;=" &amp; EG$1, DataRegularSeason20242025!$D$3:$D$1315, $A16)+SUMIFS(DataRegularSeason20242025!$AB$3:$AB$1315,DataRegularSeason20242025!$B$3:$B$1315, "&lt;=" &amp; EG$1, DataRegularSeason20242025!$E$3:$E$1315, $A16)</f>
        <v>31</v>
      </c>
      <c r="EH16">
        <f>SUMIFS(DataRegularSeason20242025!$AA$3:$AA$1315,DataRegularSeason20242025!$B$3:$B$1315, "&lt;=" &amp; EH$1, DataRegularSeason20242025!$D$3:$D$1315, $A16)+SUMIFS(DataRegularSeason20242025!$AB$3:$AB$1315,DataRegularSeason20242025!$B$3:$B$1315, "&lt;=" &amp; EH$1, DataRegularSeason20242025!$E$3:$E$1315, $A16)</f>
        <v>31</v>
      </c>
      <c r="EI16">
        <f>SUMIFS(DataRegularSeason20242025!$AA$3:$AA$1315,DataRegularSeason20242025!$B$3:$B$1315, "&lt;=" &amp; EI$1, DataRegularSeason20242025!$D$3:$D$1315, $A16)+SUMIFS(DataRegularSeason20242025!$AB$3:$AB$1315,DataRegularSeason20242025!$B$3:$B$1315, "&lt;=" &amp; EI$1, DataRegularSeason20242025!$E$3:$E$1315, $A16)</f>
        <v>31</v>
      </c>
      <c r="EJ16">
        <f>SUMIFS(DataRegularSeason20242025!$AA$3:$AA$1315,DataRegularSeason20242025!$B$3:$B$1315, "&lt;=" &amp; EJ$1, DataRegularSeason20242025!$D$3:$D$1315, $A16)+SUMIFS(DataRegularSeason20242025!$AB$3:$AB$1315,DataRegularSeason20242025!$B$3:$B$1315, "&lt;=" &amp; EJ$1, DataRegularSeason20242025!$E$3:$E$1315, $A16)</f>
        <v>31</v>
      </c>
      <c r="EK16">
        <f>SUMIFS(DataRegularSeason20242025!$AA$3:$AA$1315,DataRegularSeason20242025!$B$3:$B$1315, "&lt;=" &amp; EK$1, DataRegularSeason20242025!$D$3:$D$1315, $A16)+SUMIFS(DataRegularSeason20242025!$AB$3:$AB$1315,DataRegularSeason20242025!$B$3:$B$1315, "&lt;=" &amp; EK$1, DataRegularSeason20242025!$E$3:$E$1315, $A16)</f>
        <v>31</v>
      </c>
      <c r="EL16">
        <f>SUMIFS(DataRegularSeason20242025!$AA$3:$AA$1315,DataRegularSeason20242025!$B$3:$B$1315, "&lt;=" &amp; EL$1, DataRegularSeason20242025!$D$3:$D$1315, $A16)+SUMIFS(DataRegularSeason20242025!$AB$3:$AB$1315,DataRegularSeason20242025!$B$3:$B$1315, "&lt;=" &amp; EL$1, DataRegularSeason20242025!$E$3:$E$1315, $A16)</f>
        <v>31</v>
      </c>
      <c r="EM16">
        <f>SUMIFS(DataRegularSeason20242025!$AA$3:$AA$1315,DataRegularSeason20242025!$B$3:$B$1315, "&lt;=" &amp; EM$1, DataRegularSeason20242025!$D$3:$D$1315, $A16)+SUMIFS(DataRegularSeason20242025!$AB$3:$AB$1315,DataRegularSeason20242025!$B$3:$B$1315, "&lt;=" &amp; EM$1, DataRegularSeason20242025!$E$3:$E$1315, $A16)</f>
        <v>31</v>
      </c>
      <c r="EN16">
        <f>SUMIFS(DataRegularSeason20242025!$AA$3:$AA$1315,DataRegularSeason20242025!$B$3:$B$1315, "&lt;=" &amp; EN$1, DataRegularSeason20242025!$D$3:$D$1315, $A16)+SUMIFS(DataRegularSeason20242025!$AB$3:$AB$1315,DataRegularSeason20242025!$B$3:$B$1315, "&lt;=" &amp; EN$1, DataRegularSeason20242025!$E$3:$E$1315, $A16)</f>
        <v>31</v>
      </c>
      <c r="EO16">
        <f>SUMIFS(DataRegularSeason20242025!$AA$3:$AA$1315,DataRegularSeason20242025!$B$3:$B$1315, "&lt;=" &amp; EO$1, DataRegularSeason20242025!$D$3:$D$1315, $A16)+SUMIFS(DataRegularSeason20242025!$AB$3:$AB$1315,DataRegularSeason20242025!$B$3:$B$1315, "&lt;=" &amp; EO$1, DataRegularSeason20242025!$E$3:$E$1315, $A16)</f>
        <v>31</v>
      </c>
      <c r="EP16">
        <f>SUMIFS(DataRegularSeason20242025!$AA$3:$AA$1315,DataRegularSeason20242025!$B$3:$B$1315, "&lt;=" &amp; EP$1, DataRegularSeason20242025!$D$3:$D$1315, $A16)+SUMIFS(DataRegularSeason20242025!$AB$3:$AB$1315,DataRegularSeason20242025!$B$3:$B$1315, "&lt;=" &amp; EP$1, DataRegularSeason20242025!$E$3:$E$1315, $A16)</f>
        <v>31</v>
      </c>
      <c r="EQ16">
        <f>SUMIFS(DataRegularSeason20242025!$AA$3:$AA$1315,DataRegularSeason20242025!$B$3:$B$1315, "&lt;=" &amp; EQ$1, DataRegularSeason20242025!$D$3:$D$1315, $A16)+SUMIFS(DataRegularSeason20242025!$AB$3:$AB$1315,DataRegularSeason20242025!$B$3:$B$1315, "&lt;=" &amp; EQ$1, DataRegularSeason20242025!$E$3:$E$1315, $A16)</f>
        <v>31</v>
      </c>
      <c r="ER16">
        <f>SUMIFS(DataRegularSeason20242025!$AA$3:$AA$1315,DataRegularSeason20242025!$B$3:$B$1315, "&lt;=" &amp; ER$1, DataRegularSeason20242025!$D$3:$D$1315, $A16)+SUMIFS(DataRegularSeason20242025!$AB$3:$AB$1315,DataRegularSeason20242025!$B$3:$B$1315, "&lt;=" &amp; ER$1, DataRegularSeason20242025!$E$3:$E$1315, $A16)</f>
        <v>31</v>
      </c>
      <c r="ES16">
        <f>SUMIFS(DataRegularSeason20242025!$AA$3:$AA$1315,DataRegularSeason20242025!$B$3:$B$1315, "&lt;=" &amp; ES$1, DataRegularSeason20242025!$D$3:$D$1315, $A16)+SUMIFS(DataRegularSeason20242025!$AB$3:$AB$1315,DataRegularSeason20242025!$B$3:$B$1315, "&lt;=" &amp; ES$1, DataRegularSeason20242025!$E$3:$E$1315, $A16)</f>
        <v>31</v>
      </c>
      <c r="ET16">
        <f>SUMIFS(DataRegularSeason20242025!$AA$3:$AA$1315,DataRegularSeason20242025!$B$3:$B$1315, "&lt;=" &amp; ET$1, DataRegularSeason20242025!$D$3:$D$1315, $A16)+SUMIFS(DataRegularSeason20242025!$AB$3:$AB$1315,DataRegularSeason20242025!$B$3:$B$1315, "&lt;=" &amp; ET$1, DataRegularSeason20242025!$E$3:$E$1315, $A16)</f>
        <v>31</v>
      </c>
      <c r="EU16">
        <f>SUMIFS(DataRegularSeason20242025!$AA$3:$AA$1315,DataRegularSeason20242025!$B$3:$B$1315, "&lt;=" &amp; EU$1, DataRegularSeason20242025!$D$3:$D$1315, $A16)+SUMIFS(DataRegularSeason20242025!$AB$3:$AB$1315,DataRegularSeason20242025!$B$3:$B$1315, "&lt;=" &amp; EU$1, DataRegularSeason20242025!$E$3:$E$1315, $A16)</f>
        <v>31</v>
      </c>
      <c r="EV16">
        <f>SUMIFS(DataRegularSeason20242025!$AA$3:$AA$1315,DataRegularSeason20242025!$B$3:$B$1315, "&lt;=" &amp; EV$1, DataRegularSeason20242025!$D$3:$D$1315, $A16)+SUMIFS(DataRegularSeason20242025!$AB$3:$AB$1315,DataRegularSeason20242025!$B$3:$B$1315, "&lt;=" &amp; EV$1, DataRegularSeason20242025!$E$3:$E$1315, $A16)</f>
        <v>31</v>
      </c>
      <c r="EW16">
        <f>SUMIFS(DataRegularSeason20242025!$AA$3:$AA$1315,DataRegularSeason20242025!$B$3:$B$1315, "&lt;=" &amp; EW$1, DataRegularSeason20242025!$D$3:$D$1315, $A16)+SUMIFS(DataRegularSeason20242025!$AB$3:$AB$1315,DataRegularSeason20242025!$B$3:$B$1315, "&lt;=" &amp; EW$1, DataRegularSeason20242025!$E$3:$E$1315, $A16)</f>
        <v>31</v>
      </c>
      <c r="EX16">
        <f>SUMIFS(DataRegularSeason20242025!$AA$3:$AA$1315,DataRegularSeason20242025!$B$3:$B$1315, "&lt;=" &amp; EX$1, DataRegularSeason20242025!$D$3:$D$1315, $A16)+SUMIFS(DataRegularSeason20242025!$AB$3:$AB$1315,DataRegularSeason20242025!$B$3:$B$1315, "&lt;=" &amp; EX$1, DataRegularSeason20242025!$E$3:$E$1315, $A16)</f>
        <v>31</v>
      </c>
      <c r="EY16">
        <f>SUMIFS(DataRegularSeason20242025!$AA$3:$AA$1315,DataRegularSeason20242025!$B$3:$B$1315, "&lt;=" &amp; EY$1, DataRegularSeason20242025!$D$3:$D$1315, $A16)+SUMIFS(DataRegularSeason20242025!$AB$3:$AB$1315,DataRegularSeason20242025!$B$3:$B$1315, "&lt;=" &amp; EY$1, DataRegularSeason20242025!$E$3:$E$1315, $A16)</f>
        <v>31</v>
      </c>
      <c r="EZ16">
        <f>SUMIFS(DataRegularSeason20242025!$AA$3:$AA$1315,DataRegularSeason20242025!$B$3:$B$1315, "&lt;=" &amp; EZ$1, DataRegularSeason20242025!$D$3:$D$1315, $A16)+SUMIFS(DataRegularSeason20242025!$AB$3:$AB$1315,DataRegularSeason20242025!$B$3:$B$1315, "&lt;=" &amp; EZ$1, DataRegularSeason20242025!$E$3:$E$1315, $A16)</f>
        <v>31</v>
      </c>
      <c r="FA16">
        <f>SUMIFS(DataRegularSeason20242025!$AA$3:$AA$1315,DataRegularSeason20242025!$B$3:$B$1315, "&lt;=" &amp; FA$1, DataRegularSeason20242025!$D$3:$D$1315, $A16)+SUMIFS(DataRegularSeason20242025!$AB$3:$AB$1315,DataRegularSeason20242025!$B$3:$B$1315, "&lt;=" &amp; FA$1, DataRegularSeason20242025!$E$3:$E$1315, $A16)</f>
        <v>31</v>
      </c>
      <c r="FB16">
        <f>SUMIFS(DataRegularSeason20242025!$AA$3:$AA$1315,DataRegularSeason20242025!$B$3:$B$1315, "&lt;=" &amp; FB$1, DataRegularSeason20242025!$D$3:$D$1315, $A16)+SUMIFS(DataRegularSeason20242025!$AB$3:$AB$1315,DataRegularSeason20242025!$B$3:$B$1315, "&lt;=" &amp; FB$1, DataRegularSeason20242025!$E$3:$E$1315, $A16)</f>
        <v>31</v>
      </c>
      <c r="FC16">
        <f>SUMIFS(DataRegularSeason20242025!$AA$3:$AA$1315,DataRegularSeason20242025!$B$3:$B$1315, "&lt;=" &amp; FC$1, DataRegularSeason20242025!$D$3:$D$1315, $A16)+SUMIFS(DataRegularSeason20242025!$AB$3:$AB$1315,DataRegularSeason20242025!$B$3:$B$1315, "&lt;=" &amp; FC$1, DataRegularSeason20242025!$E$3:$E$1315, $A16)</f>
        <v>31</v>
      </c>
      <c r="FD16">
        <f>SUMIFS(DataRegularSeason20242025!$AA$3:$AA$1315,DataRegularSeason20242025!$B$3:$B$1315, "&lt;=" &amp; FD$1, DataRegularSeason20242025!$D$3:$D$1315, $A16)+SUMIFS(DataRegularSeason20242025!$AB$3:$AB$1315,DataRegularSeason20242025!$B$3:$B$1315, "&lt;=" &amp; FD$1, DataRegularSeason20242025!$E$3:$E$1315, $A16)</f>
        <v>31</v>
      </c>
      <c r="FE16">
        <f>SUMIFS(DataRegularSeason20242025!$AA$3:$AA$1315,DataRegularSeason20242025!$B$3:$B$1315, "&lt;=" &amp; FE$1, DataRegularSeason20242025!$D$3:$D$1315, $A16)+SUMIFS(DataRegularSeason20242025!$AB$3:$AB$1315,DataRegularSeason20242025!$B$3:$B$1315, "&lt;=" &amp; FE$1, DataRegularSeason20242025!$E$3:$E$1315, $A16)</f>
        <v>31</v>
      </c>
      <c r="FF16">
        <f>SUMIFS(DataRegularSeason20242025!$AA$3:$AA$1315,DataRegularSeason20242025!$B$3:$B$1315, "&lt;=" &amp; FF$1, DataRegularSeason20242025!$D$3:$D$1315, $A16)+SUMIFS(DataRegularSeason20242025!$AB$3:$AB$1315,DataRegularSeason20242025!$B$3:$B$1315, "&lt;=" &amp; FF$1, DataRegularSeason20242025!$E$3:$E$1315, $A16)</f>
        <v>31</v>
      </c>
      <c r="FG16">
        <f>SUMIFS(DataRegularSeason20242025!$AA$3:$AA$1315,DataRegularSeason20242025!$B$3:$B$1315, "&lt;=" &amp; FG$1, DataRegularSeason20242025!$D$3:$D$1315, $A16)+SUMIFS(DataRegularSeason20242025!$AB$3:$AB$1315,DataRegularSeason20242025!$B$3:$B$1315, "&lt;=" &amp; FG$1, DataRegularSeason20242025!$E$3:$E$1315, $A16)</f>
        <v>31</v>
      </c>
      <c r="FH16">
        <f>SUMIFS(DataRegularSeason20242025!$AA$3:$AA$1315,DataRegularSeason20242025!$B$3:$B$1315, "&lt;=" &amp; FH$1, DataRegularSeason20242025!$D$3:$D$1315, $A16)+SUMIFS(DataRegularSeason20242025!$AB$3:$AB$1315,DataRegularSeason20242025!$B$3:$B$1315, "&lt;=" &amp; FH$1, DataRegularSeason20242025!$E$3:$E$1315, $A16)</f>
        <v>31</v>
      </c>
      <c r="FI16">
        <f>SUMIFS(DataRegularSeason20242025!$AA$3:$AA$1315,DataRegularSeason20242025!$B$3:$B$1315, "&lt;=" &amp; FI$1, DataRegularSeason20242025!$D$3:$D$1315, $A16)+SUMIFS(DataRegularSeason20242025!$AB$3:$AB$1315,DataRegularSeason20242025!$B$3:$B$1315, "&lt;=" &amp; FI$1, DataRegularSeason20242025!$E$3:$E$1315, $A16)</f>
        <v>31</v>
      </c>
      <c r="FJ16">
        <f>SUMIFS(DataRegularSeason20242025!$AA$3:$AA$1315,DataRegularSeason20242025!$B$3:$B$1315, "&lt;=" &amp; FJ$1, DataRegularSeason20242025!$D$3:$D$1315, $A16)+SUMIFS(DataRegularSeason20242025!$AB$3:$AB$1315,DataRegularSeason20242025!$B$3:$B$1315, "&lt;=" &amp; FJ$1, DataRegularSeason20242025!$E$3:$E$1315, $A16)</f>
        <v>31</v>
      </c>
      <c r="FK16">
        <f>SUMIFS(DataRegularSeason20242025!$AA$3:$AA$1315,DataRegularSeason20242025!$B$3:$B$1315, "&lt;=" &amp; FK$1, DataRegularSeason20242025!$D$3:$D$1315, $A16)+SUMIFS(DataRegularSeason20242025!$AB$3:$AB$1315,DataRegularSeason20242025!$B$3:$B$1315, "&lt;=" &amp; FK$1, DataRegularSeason20242025!$E$3:$E$1315, $A16)</f>
        <v>31</v>
      </c>
      <c r="FL16">
        <f>SUMIFS(DataRegularSeason20242025!$AA$3:$AA$1315,DataRegularSeason20242025!$B$3:$B$1315, "&lt;=" &amp; FL$1, DataRegularSeason20242025!$D$3:$D$1315, $A16)+SUMIFS(DataRegularSeason20242025!$AB$3:$AB$1315,DataRegularSeason20242025!$B$3:$B$1315, "&lt;=" &amp; FL$1, DataRegularSeason20242025!$E$3:$E$1315, $A16)</f>
        <v>31</v>
      </c>
      <c r="FM16">
        <f>SUMIFS(DataRegularSeason20242025!$AA$3:$AA$1315,DataRegularSeason20242025!$B$3:$B$1315, "&lt;=" &amp; FM$1, DataRegularSeason20242025!$D$3:$D$1315, $A16)+SUMIFS(DataRegularSeason20242025!$AB$3:$AB$1315,DataRegularSeason20242025!$B$3:$B$1315, "&lt;=" &amp; FM$1, DataRegularSeason20242025!$E$3:$E$1315, $A16)</f>
        <v>31</v>
      </c>
      <c r="FN16">
        <f>SUMIFS(DataRegularSeason20242025!$AA$3:$AA$1315,DataRegularSeason20242025!$B$3:$B$1315, "&lt;=" &amp; FN$1, DataRegularSeason20242025!$D$3:$D$1315, $A16)+SUMIFS(DataRegularSeason20242025!$AB$3:$AB$1315,DataRegularSeason20242025!$B$3:$B$1315, "&lt;=" &amp; FN$1, DataRegularSeason20242025!$E$3:$E$1315, $A16)</f>
        <v>31</v>
      </c>
      <c r="FO16">
        <f>SUMIFS(DataRegularSeason20242025!$AA$3:$AA$1315,DataRegularSeason20242025!$B$3:$B$1315, "&lt;=" &amp; FO$1, DataRegularSeason20242025!$D$3:$D$1315, $A16)+SUMIFS(DataRegularSeason20242025!$AB$3:$AB$1315,DataRegularSeason20242025!$B$3:$B$1315, "&lt;=" &amp; FO$1, DataRegularSeason20242025!$E$3:$E$1315, $A16)</f>
        <v>31</v>
      </c>
      <c r="FP16">
        <f>SUMIFS(DataRegularSeason20242025!$AA$3:$AA$1315,DataRegularSeason20242025!$B$3:$B$1315, "&lt;=" &amp; FP$1, DataRegularSeason20242025!$D$3:$D$1315, $A16)+SUMIFS(DataRegularSeason20242025!$AB$3:$AB$1315,DataRegularSeason20242025!$B$3:$B$1315, "&lt;=" &amp; FP$1, DataRegularSeason20242025!$E$3:$E$1315, $A16)</f>
        <v>31</v>
      </c>
      <c r="FQ16">
        <f>SUMIFS(DataRegularSeason20242025!$AA$3:$AA$1315,DataRegularSeason20242025!$B$3:$B$1315, "&lt;=" &amp; FQ$1, DataRegularSeason20242025!$D$3:$D$1315, $A16)+SUMIFS(DataRegularSeason20242025!$AB$3:$AB$1315,DataRegularSeason20242025!$B$3:$B$1315, "&lt;=" &amp; FQ$1, DataRegularSeason20242025!$E$3:$E$1315, $A16)</f>
        <v>31</v>
      </c>
      <c r="FR16">
        <f>SUMIFS(DataRegularSeason20242025!$AA$3:$AA$1315,DataRegularSeason20242025!$B$3:$B$1315, "&lt;=" &amp; FR$1, DataRegularSeason20242025!$D$3:$D$1315, $A16)+SUMIFS(DataRegularSeason20242025!$AB$3:$AB$1315,DataRegularSeason20242025!$B$3:$B$1315, "&lt;=" &amp; FR$1, DataRegularSeason20242025!$E$3:$E$1315, $A16)</f>
        <v>31</v>
      </c>
      <c r="FS16">
        <f>SUMIFS(DataRegularSeason20242025!$AA$3:$AA$1315,DataRegularSeason20242025!$B$3:$B$1315, "&lt;=" &amp; FS$1, DataRegularSeason20242025!$D$3:$D$1315, $A16)+SUMIFS(DataRegularSeason20242025!$AB$3:$AB$1315,DataRegularSeason20242025!$B$3:$B$1315, "&lt;=" &amp; FS$1, DataRegularSeason20242025!$E$3:$E$1315, $A16)</f>
        <v>31</v>
      </c>
      <c r="FT16">
        <f>SUMIFS(DataRegularSeason20242025!$AA$3:$AA$1315,DataRegularSeason20242025!$B$3:$B$1315, "&lt;=" &amp; FT$1, DataRegularSeason20242025!$D$3:$D$1315, $A16)+SUMIFS(DataRegularSeason20242025!$AB$3:$AB$1315,DataRegularSeason20242025!$B$3:$B$1315, "&lt;=" &amp; FT$1, DataRegularSeason20242025!$E$3:$E$1315, $A16)</f>
        <v>31</v>
      </c>
      <c r="FU16">
        <f>SUMIFS(DataRegularSeason20242025!$AA$3:$AA$1315,DataRegularSeason20242025!$B$3:$B$1315, "&lt;=" &amp; FU$1, DataRegularSeason20242025!$D$3:$D$1315, $A16)+SUMIFS(DataRegularSeason20242025!$AB$3:$AB$1315,DataRegularSeason20242025!$B$3:$B$1315, "&lt;=" &amp; FU$1, DataRegularSeason20242025!$E$3:$E$1315, $A16)</f>
        <v>31</v>
      </c>
      <c r="FV16">
        <f>SUMIFS(DataRegularSeason20242025!$AA$3:$AA$1315,DataRegularSeason20242025!$B$3:$B$1315, "&lt;=" &amp; FV$1, DataRegularSeason20242025!$D$3:$D$1315, $A16)+SUMIFS(DataRegularSeason20242025!$AB$3:$AB$1315,DataRegularSeason20242025!$B$3:$B$1315, "&lt;=" &amp; FV$1, DataRegularSeason20242025!$E$3:$E$1315, $A16)</f>
        <v>31</v>
      </c>
      <c r="FW16">
        <f>SUMIFS(DataRegularSeason20242025!$AA$3:$AA$1315,DataRegularSeason20242025!$B$3:$B$1315, "&lt;=" &amp; FW$1, DataRegularSeason20242025!$D$3:$D$1315, $A16)+SUMIFS(DataRegularSeason20242025!$AB$3:$AB$1315,DataRegularSeason20242025!$B$3:$B$1315, "&lt;=" &amp; FW$1, DataRegularSeason20242025!$E$3:$E$1315, $A16)</f>
        <v>31</v>
      </c>
      <c r="FX16">
        <f>SUMIFS(DataRegularSeason20242025!$AA$3:$AA$1315,DataRegularSeason20242025!$B$3:$B$1315, "&lt;=" &amp; FX$1, DataRegularSeason20242025!$D$3:$D$1315, $A16)+SUMIFS(DataRegularSeason20242025!$AB$3:$AB$1315,DataRegularSeason20242025!$B$3:$B$1315, "&lt;=" &amp; FX$1, DataRegularSeason20242025!$E$3:$E$1315, $A16)</f>
        <v>31</v>
      </c>
      <c r="FY16">
        <f>SUMIFS(DataRegularSeason20242025!$AA$3:$AA$1315,DataRegularSeason20242025!$B$3:$B$1315, "&lt;=" &amp; FY$1, DataRegularSeason20242025!$D$3:$D$1315, $A16)+SUMIFS(DataRegularSeason20242025!$AB$3:$AB$1315,DataRegularSeason20242025!$B$3:$B$1315, "&lt;=" &amp; FY$1, DataRegularSeason20242025!$E$3:$E$1315, $A16)</f>
        <v>31</v>
      </c>
      <c r="FZ16">
        <f>SUMIFS(DataRegularSeason20242025!$AA$3:$AA$1315,DataRegularSeason20242025!$B$3:$B$1315, "&lt;=" &amp; FZ$1, DataRegularSeason20242025!$D$3:$D$1315, $A16)+SUMIFS(DataRegularSeason20242025!$AB$3:$AB$1315,DataRegularSeason20242025!$B$3:$B$1315, "&lt;=" &amp; FZ$1, DataRegularSeason20242025!$E$3:$E$1315, $A16)</f>
        <v>31</v>
      </c>
      <c r="GA16">
        <f>SUMIFS(DataRegularSeason20242025!$AA$3:$AA$1315,DataRegularSeason20242025!$B$3:$B$1315, "&lt;=" &amp; GA$1, DataRegularSeason20242025!$D$3:$D$1315, $A16)+SUMIFS(DataRegularSeason20242025!$AB$3:$AB$1315,DataRegularSeason20242025!$B$3:$B$1315, "&lt;=" &amp; GA$1, DataRegularSeason20242025!$E$3:$E$1315, $A16)</f>
        <v>31</v>
      </c>
      <c r="GB16">
        <f>SUMIFS(DataRegularSeason20242025!$AA$3:$AA$1315,DataRegularSeason20242025!$B$3:$B$1315, "&lt;=" &amp; GB$1, DataRegularSeason20242025!$D$3:$D$1315, $A16)+SUMIFS(DataRegularSeason20242025!$AB$3:$AB$1315,DataRegularSeason20242025!$B$3:$B$1315, "&lt;=" &amp; GB$1, DataRegularSeason20242025!$E$3:$E$1315, $A16)</f>
        <v>31</v>
      </c>
      <c r="GC16">
        <f>SUMIFS(DataRegularSeason20242025!$AA$3:$AA$1315,DataRegularSeason20242025!$B$3:$B$1315, "&lt;=" &amp; GC$1, DataRegularSeason20242025!$D$3:$D$1315, $A16)+SUMIFS(DataRegularSeason20242025!$AB$3:$AB$1315,DataRegularSeason20242025!$B$3:$B$1315, "&lt;=" &amp; GC$1, DataRegularSeason20242025!$E$3:$E$1315, $A16)</f>
        <v>31</v>
      </c>
      <c r="GD16">
        <f>SUMIFS(DataRegularSeason20242025!$AA$3:$AA$1315,DataRegularSeason20242025!$B$3:$B$1315, "&lt;=" &amp; GD$1, DataRegularSeason20242025!$D$3:$D$1315, $A16)+SUMIFS(DataRegularSeason20242025!$AB$3:$AB$1315,DataRegularSeason20242025!$B$3:$B$1315, "&lt;=" &amp; GD$1, DataRegularSeason20242025!$E$3:$E$1315, $A16)</f>
        <v>31</v>
      </c>
      <c r="GE16">
        <f>SUMIFS(DataRegularSeason20242025!$AA$3:$AA$1315,DataRegularSeason20242025!$B$3:$B$1315, "&lt;=" &amp; GE$1, DataRegularSeason20242025!$D$3:$D$1315, $A16)+SUMIFS(DataRegularSeason20242025!$AB$3:$AB$1315,DataRegularSeason20242025!$B$3:$B$1315, "&lt;=" &amp; GE$1, DataRegularSeason20242025!$E$3:$E$1315, $A16)</f>
        <v>31</v>
      </c>
      <c r="GF16">
        <f>SUMIFS(DataRegularSeason20242025!$AA$3:$AA$1315,DataRegularSeason20242025!$B$3:$B$1315, "&lt;=" &amp; GF$1, DataRegularSeason20242025!$D$3:$D$1315, $A16)+SUMIFS(DataRegularSeason20242025!$AB$3:$AB$1315,DataRegularSeason20242025!$B$3:$B$1315, "&lt;=" &amp; GF$1, DataRegularSeason20242025!$E$3:$E$1315, $A16)</f>
        <v>31</v>
      </c>
      <c r="GG16">
        <f>SUMIFS(DataRegularSeason20242025!$AA$3:$AA$1315,DataRegularSeason20242025!$B$3:$B$1315, "&lt;=" &amp; GG$1, DataRegularSeason20242025!$D$3:$D$1315, $A16)+SUMIFS(DataRegularSeason20242025!$AB$3:$AB$1315,DataRegularSeason20242025!$B$3:$B$1315, "&lt;=" &amp; GG$1, DataRegularSeason20242025!$E$3:$E$1315, $A16)</f>
        <v>31</v>
      </c>
      <c r="GH16">
        <f>SUMIFS(DataRegularSeason20242025!$AA$3:$AA$1315,DataRegularSeason20242025!$B$3:$B$1315, "&lt;=" &amp; GH$1, DataRegularSeason20242025!$D$3:$D$1315, $A16)+SUMIFS(DataRegularSeason20242025!$AB$3:$AB$1315,DataRegularSeason20242025!$B$3:$B$1315, "&lt;=" &amp; GH$1, DataRegularSeason20242025!$E$3:$E$1315, $A16)</f>
        <v>31</v>
      </c>
      <c r="GI16">
        <f>SUMIFS(DataRegularSeason20242025!$AA$3:$AA$1315,DataRegularSeason20242025!$B$3:$B$1315, "&lt;=" &amp; GI$1, DataRegularSeason20242025!$D$3:$D$1315, $A16)+SUMIFS(DataRegularSeason20242025!$AB$3:$AB$1315,DataRegularSeason20242025!$B$3:$B$1315, "&lt;=" &amp; GI$1, DataRegularSeason20242025!$E$3:$E$1315, $A16)</f>
        <v>31</v>
      </c>
      <c r="GJ16">
        <f>SUMIFS(DataRegularSeason20242025!$AA$3:$AA$1315,DataRegularSeason20242025!$B$3:$B$1315, "&lt;=" &amp; GJ$1, DataRegularSeason20242025!$D$3:$D$1315, $A16)+SUMIFS(DataRegularSeason20242025!$AB$3:$AB$1315,DataRegularSeason20242025!$B$3:$B$1315, "&lt;=" &amp; GJ$1, DataRegularSeason20242025!$E$3:$E$1315, $A16)</f>
        <v>31</v>
      </c>
      <c r="GK16">
        <f>SUMIFS(DataRegularSeason20242025!$AA$3:$AA$1315,DataRegularSeason20242025!$B$3:$B$1315, "&lt;=" &amp; GK$1, DataRegularSeason20242025!$D$3:$D$1315, $A16)+SUMIFS(DataRegularSeason20242025!$AB$3:$AB$1315,DataRegularSeason20242025!$B$3:$B$1315, "&lt;=" &amp; GK$1, DataRegularSeason20242025!$E$3:$E$1315, $A16)</f>
        <v>31</v>
      </c>
      <c r="GL16">
        <f>SUMIFS(DataRegularSeason20242025!$AA$3:$AA$1315,DataRegularSeason20242025!$B$3:$B$1315, "&lt;=" &amp; GL$1, DataRegularSeason20242025!$D$3:$D$1315, $A16)+SUMIFS(DataRegularSeason20242025!$AB$3:$AB$1315,DataRegularSeason20242025!$B$3:$B$1315, "&lt;=" &amp; GL$1, DataRegularSeason20242025!$E$3:$E$1315, $A16)</f>
        <v>31</v>
      </c>
      <c r="GM16">
        <f>SUMIFS(DataRegularSeason20242025!$AA$3:$AA$1315,DataRegularSeason20242025!$B$3:$B$1315, "&lt;=" &amp; GM$1, DataRegularSeason20242025!$D$3:$D$1315, $A16)+SUMIFS(DataRegularSeason20242025!$AB$3:$AB$1315,DataRegularSeason20242025!$B$3:$B$1315, "&lt;=" &amp; GM$1, DataRegularSeason20242025!$E$3:$E$1315, $A16)</f>
        <v>31</v>
      </c>
      <c r="GN16">
        <f>SUMIFS(DataRegularSeason20242025!$AA$3:$AA$1315,DataRegularSeason20242025!$B$3:$B$1315, "&lt;=" &amp; GN$1, DataRegularSeason20242025!$D$3:$D$1315, $A16)+SUMIFS(DataRegularSeason20242025!$AB$3:$AB$1315,DataRegularSeason20242025!$B$3:$B$1315, "&lt;=" &amp; GN$1, DataRegularSeason20242025!$E$3:$E$1315, $A16)</f>
        <v>31</v>
      </c>
      <c r="GO16">
        <f>SUMIFS(DataRegularSeason20242025!$AA$3:$AA$1315,DataRegularSeason20242025!$B$3:$B$1315, "&lt;=" &amp; GO$1, DataRegularSeason20242025!$D$3:$D$1315, $A16)+SUMIFS(DataRegularSeason20242025!$AB$3:$AB$1315,DataRegularSeason20242025!$B$3:$B$1315, "&lt;=" &amp; GO$1, DataRegularSeason20242025!$E$3:$E$1315, $A16)</f>
        <v>31</v>
      </c>
      <c r="GP16">
        <f>SUMIFS(DataRegularSeason20242025!$AA$3:$AA$1315,DataRegularSeason20242025!$B$3:$B$1315, "&lt;=" &amp; GP$1, DataRegularSeason20242025!$D$3:$D$1315, $A16)+SUMIFS(DataRegularSeason20242025!$AB$3:$AB$1315,DataRegularSeason20242025!$B$3:$B$1315, "&lt;=" &amp; GP$1, DataRegularSeason20242025!$E$3:$E$1315, $A16)</f>
        <v>31</v>
      </c>
      <c r="GQ16">
        <f>SUMIFS(DataRegularSeason20242025!$AA$3:$AA$1315,DataRegularSeason20242025!$B$3:$B$1315, "&lt;=" &amp; GQ$1, DataRegularSeason20242025!$D$3:$D$1315, $A16)+SUMIFS(DataRegularSeason20242025!$AB$3:$AB$1315,DataRegularSeason20242025!$B$3:$B$1315, "&lt;=" &amp; GQ$1, DataRegularSeason20242025!$E$3:$E$1315, $A16)</f>
        <v>31</v>
      </c>
      <c r="GR16">
        <f>SUMIFS(DataRegularSeason20242025!$AA$3:$AA$1315,DataRegularSeason20242025!$B$3:$B$1315, "&lt;=" &amp; GR$1, DataRegularSeason20242025!$D$3:$D$1315, $A16)+SUMIFS(DataRegularSeason20242025!$AB$3:$AB$1315,DataRegularSeason20242025!$B$3:$B$1315, "&lt;=" &amp; GR$1, DataRegularSeason20242025!$E$3:$E$1315, $A16)</f>
        <v>31</v>
      </c>
      <c r="GS16">
        <f>SUMIFS(DataRegularSeason20242025!$AA$3:$AA$1315,DataRegularSeason20242025!$B$3:$B$1315, "&lt;=" &amp; GS$1, DataRegularSeason20242025!$D$3:$D$1315, $A16)+SUMIFS(DataRegularSeason20242025!$AB$3:$AB$1315,DataRegularSeason20242025!$B$3:$B$1315, "&lt;=" &amp; GS$1, DataRegularSeason20242025!$E$3:$E$1315, $A16)</f>
        <v>31</v>
      </c>
      <c r="GT16">
        <f>SUMIFS(DataRegularSeason20242025!$AA$3:$AA$1315,DataRegularSeason20242025!$B$3:$B$1315, "&lt;=" &amp; GT$1, DataRegularSeason20242025!$D$3:$D$1315, $A16)+SUMIFS(DataRegularSeason20242025!$AB$3:$AB$1315,DataRegularSeason20242025!$B$3:$B$1315, "&lt;=" &amp; GT$1, DataRegularSeason20242025!$E$3:$E$1315, $A16)</f>
        <v>31</v>
      </c>
      <c r="GU16">
        <f>SUMIFS(DataRegularSeason20242025!$AA$3:$AA$1315,DataRegularSeason20242025!$B$3:$B$1315, "&lt;=" &amp; GU$1, DataRegularSeason20242025!$D$3:$D$1315, $A16)+SUMIFS(DataRegularSeason20242025!$AB$3:$AB$1315,DataRegularSeason20242025!$B$3:$B$1315, "&lt;=" &amp; GU$1, DataRegularSeason20242025!$E$3:$E$1315, $A16)</f>
        <v>31</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28</v>
      </c>
      <c r="BW17">
        <f>SUMIFS(DataRegularSeason20242025!$AA$3:$AA$1315,DataRegularSeason20242025!$B$3:$B$1315, "&lt;=" &amp; BW$1, DataRegularSeason20242025!$D$3:$D$1315, $A17)+SUMIFS(DataRegularSeason20242025!$AB$3:$AB$1315,DataRegularSeason20242025!$B$3:$B$1315, "&lt;=" &amp; BW$1, DataRegularSeason20242025!$E$3:$E$1315, $A17)</f>
        <v>28</v>
      </c>
      <c r="BX17">
        <f>SUMIFS(DataRegularSeason20242025!$AA$3:$AA$1315,DataRegularSeason20242025!$B$3:$B$1315, "&lt;=" &amp; BX$1, DataRegularSeason20242025!$D$3:$D$1315, $A17)+SUMIFS(DataRegularSeason20242025!$AB$3:$AB$1315,DataRegularSeason20242025!$B$3:$B$1315, "&lt;=" &amp; BX$1, DataRegularSeason20242025!$E$3:$E$1315, $A17)</f>
        <v>29</v>
      </c>
      <c r="BY17">
        <f>SUMIFS(DataRegularSeason20242025!$AA$3:$AA$1315,DataRegularSeason20242025!$B$3:$B$1315, "&lt;=" &amp; BY$1, DataRegularSeason20242025!$D$3:$D$1315, $A17)+SUMIFS(DataRegularSeason20242025!$AB$3:$AB$1315,DataRegularSeason20242025!$B$3:$B$1315, "&lt;=" &amp; BY$1, DataRegularSeason20242025!$E$3:$E$1315, $A17)</f>
        <v>29</v>
      </c>
      <c r="BZ17">
        <f>SUMIFS(DataRegularSeason20242025!$AA$3:$AA$1315,DataRegularSeason20242025!$B$3:$B$1315, "&lt;=" &amp; BZ$1, DataRegularSeason20242025!$D$3:$D$1315, $A17)+SUMIFS(DataRegularSeason20242025!$AB$3:$AB$1315,DataRegularSeason20242025!$B$3:$B$1315, "&lt;=" &amp; BZ$1, DataRegularSeason20242025!$E$3:$E$1315, $A17)</f>
        <v>29</v>
      </c>
      <c r="CA17">
        <f>SUMIFS(DataRegularSeason20242025!$AA$3:$AA$1315,DataRegularSeason20242025!$B$3:$B$1315, "&lt;=" &amp; CA$1, DataRegularSeason20242025!$D$3:$D$1315, $A17)+SUMIFS(DataRegularSeason20242025!$AB$3:$AB$1315,DataRegularSeason20242025!$B$3:$B$1315, "&lt;=" &amp; CA$1, DataRegularSeason20242025!$E$3:$E$1315, $A17)</f>
        <v>29</v>
      </c>
      <c r="CB17">
        <f>SUMIFS(DataRegularSeason20242025!$AA$3:$AA$1315,DataRegularSeason20242025!$B$3:$B$1315, "&lt;=" &amp; CB$1, DataRegularSeason20242025!$D$3:$D$1315, $A17)+SUMIFS(DataRegularSeason20242025!$AB$3:$AB$1315,DataRegularSeason20242025!$B$3:$B$1315, "&lt;=" &amp; CB$1, DataRegularSeason20242025!$E$3:$E$1315, $A17)</f>
        <v>29</v>
      </c>
      <c r="CC17">
        <f>SUMIFS(DataRegularSeason20242025!$AA$3:$AA$1315,DataRegularSeason20242025!$B$3:$B$1315, "&lt;=" &amp; CC$1, DataRegularSeason20242025!$D$3:$D$1315, $A17)+SUMIFS(DataRegularSeason20242025!$AB$3:$AB$1315,DataRegularSeason20242025!$B$3:$B$1315, "&lt;=" &amp; CC$1, DataRegularSeason20242025!$E$3:$E$1315, $A17)</f>
        <v>29</v>
      </c>
      <c r="CD17">
        <f>SUMIFS(DataRegularSeason20242025!$AA$3:$AA$1315,DataRegularSeason20242025!$B$3:$B$1315, "&lt;=" &amp; CD$1, DataRegularSeason20242025!$D$3:$D$1315, $A17)+SUMIFS(DataRegularSeason20242025!$AB$3:$AB$1315,DataRegularSeason20242025!$B$3:$B$1315, "&lt;=" &amp; CD$1, DataRegularSeason20242025!$E$3:$E$1315, $A17)</f>
        <v>29</v>
      </c>
      <c r="CE17">
        <f>SUMIFS(DataRegularSeason20242025!$AA$3:$AA$1315,DataRegularSeason20242025!$B$3:$B$1315, "&lt;=" &amp; CE$1, DataRegularSeason20242025!$D$3:$D$1315, $A17)+SUMIFS(DataRegularSeason20242025!$AB$3:$AB$1315,DataRegularSeason20242025!$B$3:$B$1315, "&lt;=" &amp; CE$1, DataRegularSeason20242025!$E$3:$E$1315, $A17)</f>
        <v>29</v>
      </c>
      <c r="CF17">
        <f>SUMIFS(DataRegularSeason20242025!$AA$3:$AA$1315,DataRegularSeason20242025!$B$3:$B$1315, "&lt;=" &amp; CF$1, DataRegularSeason20242025!$D$3:$D$1315, $A17)+SUMIFS(DataRegularSeason20242025!$AB$3:$AB$1315,DataRegularSeason20242025!$B$3:$B$1315, "&lt;=" &amp; CF$1, DataRegularSeason20242025!$E$3:$E$1315, $A17)</f>
        <v>29</v>
      </c>
      <c r="CG17">
        <f>SUMIFS(DataRegularSeason20242025!$AA$3:$AA$1315,DataRegularSeason20242025!$B$3:$B$1315, "&lt;=" &amp; CG$1, DataRegularSeason20242025!$D$3:$D$1315, $A17)+SUMIFS(DataRegularSeason20242025!$AB$3:$AB$1315,DataRegularSeason20242025!$B$3:$B$1315, "&lt;=" &amp; CG$1, DataRegularSeason20242025!$E$3:$E$1315, $A17)</f>
        <v>29</v>
      </c>
      <c r="CH17">
        <f>SUMIFS(DataRegularSeason20242025!$AA$3:$AA$1315,DataRegularSeason20242025!$B$3:$B$1315, "&lt;=" &amp; CH$1, DataRegularSeason20242025!$D$3:$D$1315, $A17)+SUMIFS(DataRegularSeason20242025!$AB$3:$AB$1315,DataRegularSeason20242025!$B$3:$B$1315, "&lt;=" &amp; CH$1, DataRegularSeason20242025!$E$3:$E$1315, $A17)</f>
        <v>29</v>
      </c>
      <c r="CI17">
        <f>SUMIFS(DataRegularSeason20242025!$AA$3:$AA$1315,DataRegularSeason20242025!$B$3:$B$1315, "&lt;=" &amp; CI$1, DataRegularSeason20242025!$D$3:$D$1315, $A17)+SUMIFS(DataRegularSeason20242025!$AB$3:$AB$1315,DataRegularSeason20242025!$B$3:$B$1315, "&lt;=" &amp; CI$1, DataRegularSeason20242025!$E$3:$E$1315, $A17)</f>
        <v>29</v>
      </c>
      <c r="CJ17">
        <f>SUMIFS(DataRegularSeason20242025!$AA$3:$AA$1315,DataRegularSeason20242025!$B$3:$B$1315, "&lt;=" &amp; CJ$1, DataRegularSeason20242025!$D$3:$D$1315, $A17)+SUMIFS(DataRegularSeason20242025!$AB$3:$AB$1315,DataRegularSeason20242025!$B$3:$B$1315, "&lt;=" &amp; CJ$1, DataRegularSeason20242025!$E$3:$E$1315, $A17)</f>
        <v>29</v>
      </c>
      <c r="CK17">
        <f>SUMIFS(DataRegularSeason20242025!$AA$3:$AA$1315,DataRegularSeason20242025!$B$3:$B$1315, "&lt;=" &amp; CK$1, DataRegularSeason20242025!$D$3:$D$1315, $A17)+SUMIFS(DataRegularSeason20242025!$AB$3:$AB$1315,DataRegularSeason20242025!$B$3:$B$1315, "&lt;=" &amp; CK$1, DataRegularSeason20242025!$E$3:$E$1315, $A17)</f>
        <v>29</v>
      </c>
      <c r="CL17">
        <f>SUMIFS(DataRegularSeason20242025!$AA$3:$AA$1315,DataRegularSeason20242025!$B$3:$B$1315, "&lt;=" &amp; CL$1, DataRegularSeason20242025!$D$3:$D$1315, $A17)+SUMIFS(DataRegularSeason20242025!$AB$3:$AB$1315,DataRegularSeason20242025!$B$3:$B$1315, "&lt;=" &amp; CL$1, DataRegularSeason20242025!$E$3:$E$1315, $A17)</f>
        <v>29</v>
      </c>
      <c r="CM17">
        <f>SUMIFS(DataRegularSeason20242025!$AA$3:$AA$1315,DataRegularSeason20242025!$B$3:$B$1315, "&lt;=" &amp; CM$1, DataRegularSeason20242025!$D$3:$D$1315, $A17)+SUMIFS(DataRegularSeason20242025!$AB$3:$AB$1315,DataRegularSeason20242025!$B$3:$B$1315, "&lt;=" &amp; CM$1, DataRegularSeason20242025!$E$3:$E$1315, $A17)</f>
        <v>29</v>
      </c>
      <c r="CN17">
        <f>SUMIFS(DataRegularSeason20242025!$AA$3:$AA$1315,DataRegularSeason20242025!$B$3:$B$1315, "&lt;=" &amp; CN$1, DataRegularSeason20242025!$D$3:$D$1315, $A17)+SUMIFS(DataRegularSeason20242025!$AB$3:$AB$1315,DataRegularSeason20242025!$B$3:$B$1315, "&lt;=" &amp; CN$1, DataRegularSeason20242025!$E$3:$E$1315, $A17)</f>
        <v>29</v>
      </c>
      <c r="CO17">
        <f>SUMIFS(DataRegularSeason20242025!$AA$3:$AA$1315,DataRegularSeason20242025!$B$3:$B$1315, "&lt;=" &amp; CO$1, DataRegularSeason20242025!$D$3:$D$1315, $A17)+SUMIFS(DataRegularSeason20242025!$AB$3:$AB$1315,DataRegularSeason20242025!$B$3:$B$1315, "&lt;=" &amp; CO$1, DataRegularSeason20242025!$E$3:$E$1315, $A17)</f>
        <v>29</v>
      </c>
      <c r="CP17">
        <f>SUMIFS(DataRegularSeason20242025!$AA$3:$AA$1315,DataRegularSeason20242025!$B$3:$B$1315, "&lt;=" &amp; CP$1, DataRegularSeason20242025!$D$3:$D$1315, $A17)+SUMIFS(DataRegularSeason20242025!$AB$3:$AB$1315,DataRegularSeason20242025!$B$3:$B$1315, "&lt;=" &amp; CP$1, DataRegularSeason20242025!$E$3:$E$1315, $A17)</f>
        <v>29</v>
      </c>
      <c r="CQ17">
        <f>SUMIFS(DataRegularSeason20242025!$AA$3:$AA$1315,DataRegularSeason20242025!$B$3:$B$1315, "&lt;=" &amp; CQ$1, DataRegularSeason20242025!$D$3:$D$1315, $A17)+SUMIFS(DataRegularSeason20242025!$AB$3:$AB$1315,DataRegularSeason20242025!$B$3:$B$1315, "&lt;=" &amp; CQ$1, DataRegularSeason20242025!$E$3:$E$1315, $A17)</f>
        <v>29</v>
      </c>
      <c r="CR17">
        <f>SUMIFS(DataRegularSeason20242025!$AA$3:$AA$1315,DataRegularSeason20242025!$B$3:$B$1315, "&lt;=" &amp; CR$1, DataRegularSeason20242025!$D$3:$D$1315, $A17)+SUMIFS(DataRegularSeason20242025!$AB$3:$AB$1315,DataRegularSeason20242025!$B$3:$B$1315, "&lt;=" &amp; CR$1, DataRegularSeason20242025!$E$3:$E$1315, $A17)</f>
        <v>29</v>
      </c>
      <c r="CS17">
        <f>SUMIFS(DataRegularSeason20242025!$AA$3:$AA$1315,DataRegularSeason20242025!$B$3:$B$1315, "&lt;=" &amp; CS$1, DataRegularSeason20242025!$D$3:$D$1315, $A17)+SUMIFS(DataRegularSeason20242025!$AB$3:$AB$1315,DataRegularSeason20242025!$B$3:$B$1315, "&lt;=" &amp; CS$1, DataRegularSeason20242025!$E$3:$E$1315, $A17)</f>
        <v>29</v>
      </c>
      <c r="CT17">
        <f>SUMIFS(DataRegularSeason20242025!$AA$3:$AA$1315,DataRegularSeason20242025!$B$3:$B$1315, "&lt;=" &amp; CT$1, DataRegularSeason20242025!$D$3:$D$1315, $A17)+SUMIFS(DataRegularSeason20242025!$AB$3:$AB$1315,DataRegularSeason20242025!$B$3:$B$1315, "&lt;=" &amp; CT$1, DataRegularSeason20242025!$E$3:$E$1315, $A17)</f>
        <v>29</v>
      </c>
      <c r="CU17">
        <f>SUMIFS(DataRegularSeason20242025!$AA$3:$AA$1315,DataRegularSeason20242025!$B$3:$B$1315, "&lt;=" &amp; CU$1, DataRegularSeason20242025!$D$3:$D$1315, $A17)+SUMIFS(DataRegularSeason20242025!$AB$3:$AB$1315,DataRegularSeason20242025!$B$3:$B$1315, "&lt;=" &amp; CU$1, DataRegularSeason20242025!$E$3:$E$1315, $A17)</f>
        <v>29</v>
      </c>
      <c r="CV17">
        <f>SUMIFS(DataRegularSeason20242025!$AA$3:$AA$1315,DataRegularSeason20242025!$B$3:$B$1315, "&lt;=" &amp; CV$1, DataRegularSeason20242025!$D$3:$D$1315, $A17)+SUMIFS(DataRegularSeason20242025!$AB$3:$AB$1315,DataRegularSeason20242025!$B$3:$B$1315, "&lt;=" &amp; CV$1, DataRegularSeason20242025!$E$3:$E$1315, $A17)</f>
        <v>29</v>
      </c>
      <c r="CW17">
        <f>SUMIFS(DataRegularSeason20242025!$AA$3:$AA$1315,DataRegularSeason20242025!$B$3:$B$1315, "&lt;=" &amp; CW$1, DataRegularSeason20242025!$D$3:$D$1315, $A17)+SUMIFS(DataRegularSeason20242025!$AB$3:$AB$1315,DataRegularSeason20242025!$B$3:$B$1315, "&lt;=" &amp; CW$1, DataRegularSeason20242025!$E$3:$E$1315, $A17)</f>
        <v>29</v>
      </c>
      <c r="CX17">
        <f>SUMIFS(DataRegularSeason20242025!$AA$3:$AA$1315,DataRegularSeason20242025!$B$3:$B$1315, "&lt;=" &amp; CX$1, DataRegularSeason20242025!$D$3:$D$1315, $A17)+SUMIFS(DataRegularSeason20242025!$AB$3:$AB$1315,DataRegularSeason20242025!$B$3:$B$1315, "&lt;=" &amp; CX$1, DataRegularSeason20242025!$E$3:$E$1315, $A17)</f>
        <v>29</v>
      </c>
      <c r="CY17">
        <f>SUMIFS(DataRegularSeason20242025!$AA$3:$AA$1315,DataRegularSeason20242025!$B$3:$B$1315, "&lt;=" &amp; CY$1, DataRegularSeason20242025!$D$3:$D$1315, $A17)+SUMIFS(DataRegularSeason20242025!$AB$3:$AB$1315,DataRegularSeason20242025!$B$3:$B$1315, "&lt;=" &amp; CY$1, DataRegularSeason20242025!$E$3:$E$1315, $A17)</f>
        <v>29</v>
      </c>
      <c r="CZ17">
        <f>SUMIFS(DataRegularSeason20242025!$AA$3:$AA$1315,DataRegularSeason20242025!$B$3:$B$1315, "&lt;=" &amp; CZ$1, DataRegularSeason20242025!$D$3:$D$1315, $A17)+SUMIFS(DataRegularSeason20242025!$AB$3:$AB$1315,DataRegularSeason20242025!$B$3:$B$1315, "&lt;=" &amp; CZ$1, DataRegularSeason20242025!$E$3:$E$1315, $A17)</f>
        <v>29</v>
      </c>
      <c r="DA17">
        <f>SUMIFS(DataRegularSeason20242025!$AA$3:$AA$1315,DataRegularSeason20242025!$B$3:$B$1315, "&lt;=" &amp; DA$1, DataRegularSeason20242025!$D$3:$D$1315, $A17)+SUMIFS(DataRegularSeason20242025!$AB$3:$AB$1315,DataRegularSeason20242025!$B$3:$B$1315, "&lt;=" &amp; DA$1, DataRegularSeason20242025!$E$3:$E$1315, $A17)</f>
        <v>29</v>
      </c>
      <c r="DB17">
        <f>SUMIFS(DataRegularSeason20242025!$AA$3:$AA$1315,DataRegularSeason20242025!$B$3:$B$1315, "&lt;=" &amp; DB$1, DataRegularSeason20242025!$D$3:$D$1315, $A17)+SUMIFS(DataRegularSeason20242025!$AB$3:$AB$1315,DataRegularSeason20242025!$B$3:$B$1315, "&lt;=" &amp; DB$1, DataRegularSeason20242025!$E$3:$E$1315, $A17)</f>
        <v>29</v>
      </c>
      <c r="DC17">
        <f>SUMIFS(DataRegularSeason20242025!$AA$3:$AA$1315,DataRegularSeason20242025!$B$3:$B$1315, "&lt;=" &amp; DC$1, DataRegularSeason20242025!$D$3:$D$1315, $A17)+SUMIFS(DataRegularSeason20242025!$AB$3:$AB$1315,DataRegularSeason20242025!$B$3:$B$1315, "&lt;=" &amp; DC$1, DataRegularSeason20242025!$E$3:$E$1315, $A17)</f>
        <v>29</v>
      </c>
      <c r="DD17">
        <f>SUMIFS(DataRegularSeason20242025!$AA$3:$AA$1315,DataRegularSeason20242025!$B$3:$B$1315, "&lt;=" &amp; DD$1, DataRegularSeason20242025!$D$3:$D$1315, $A17)+SUMIFS(DataRegularSeason20242025!$AB$3:$AB$1315,DataRegularSeason20242025!$B$3:$B$1315, "&lt;=" &amp; DD$1, DataRegularSeason20242025!$E$3:$E$1315, $A17)</f>
        <v>29</v>
      </c>
      <c r="DE17">
        <f>SUMIFS(DataRegularSeason20242025!$AA$3:$AA$1315,DataRegularSeason20242025!$B$3:$B$1315, "&lt;=" &amp; DE$1, DataRegularSeason20242025!$D$3:$D$1315, $A17)+SUMIFS(DataRegularSeason20242025!$AB$3:$AB$1315,DataRegularSeason20242025!$B$3:$B$1315, "&lt;=" &amp; DE$1, DataRegularSeason20242025!$E$3:$E$1315, $A17)</f>
        <v>29</v>
      </c>
      <c r="DF17">
        <f>SUMIFS(DataRegularSeason20242025!$AA$3:$AA$1315,DataRegularSeason20242025!$B$3:$B$1315, "&lt;=" &amp; DF$1, DataRegularSeason20242025!$D$3:$D$1315, $A17)+SUMIFS(DataRegularSeason20242025!$AB$3:$AB$1315,DataRegularSeason20242025!$B$3:$B$1315, "&lt;=" &amp; DF$1, DataRegularSeason20242025!$E$3:$E$1315, $A17)</f>
        <v>29</v>
      </c>
      <c r="DG17">
        <f>SUMIFS(DataRegularSeason20242025!$AA$3:$AA$1315,DataRegularSeason20242025!$B$3:$B$1315, "&lt;=" &amp; DG$1, DataRegularSeason20242025!$D$3:$D$1315, $A17)+SUMIFS(DataRegularSeason20242025!$AB$3:$AB$1315,DataRegularSeason20242025!$B$3:$B$1315, "&lt;=" &amp; DG$1, DataRegularSeason20242025!$E$3:$E$1315, $A17)</f>
        <v>29</v>
      </c>
      <c r="DH17">
        <f>SUMIFS(DataRegularSeason20242025!$AA$3:$AA$1315,DataRegularSeason20242025!$B$3:$B$1315, "&lt;=" &amp; DH$1, DataRegularSeason20242025!$D$3:$D$1315, $A17)+SUMIFS(DataRegularSeason20242025!$AB$3:$AB$1315,DataRegularSeason20242025!$B$3:$B$1315, "&lt;=" &amp; DH$1, DataRegularSeason20242025!$E$3:$E$1315, $A17)</f>
        <v>29</v>
      </c>
      <c r="DI17">
        <f>SUMIFS(DataRegularSeason20242025!$AA$3:$AA$1315,DataRegularSeason20242025!$B$3:$B$1315, "&lt;=" &amp; DI$1, DataRegularSeason20242025!$D$3:$D$1315, $A17)+SUMIFS(DataRegularSeason20242025!$AB$3:$AB$1315,DataRegularSeason20242025!$B$3:$B$1315, "&lt;=" &amp; DI$1, DataRegularSeason20242025!$E$3:$E$1315, $A17)</f>
        <v>29</v>
      </c>
      <c r="DJ17">
        <f>SUMIFS(DataRegularSeason20242025!$AA$3:$AA$1315,DataRegularSeason20242025!$B$3:$B$1315, "&lt;=" &amp; DJ$1, DataRegularSeason20242025!$D$3:$D$1315, $A17)+SUMIFS(DataRegularSeason20242025!$AB$3:$AB$1315,DataRegularSeason20242025!$B$3:$B$1315, "&lt;=" &amp; DJ$1, DataRegularSeason20242025!$E$3:$E$1315, $A17)</f>
        <v>29</v>
      </c>
      <c r="DK17">
        <f>SUMIFS(DataRegularSeason20242025!$AA$3:$AA$1315,DataRegularSeason20242025!$B$3:$B$1315, "&lt;=" &amp; DK$1, DataRegularSeason20242025!$D$3:$D$1315, $A17)+SUMIFS(DataRegularSeason20242025!$AB$3:$AB$1315,DataRegularSeason20242025!$B$3:$B$1315, "&lt;=" &amp; DK$1, DataRegularSeason20242025!$E$3:$E$1315, $A17)</f>
        <v>29</v>
      </c>
      <c r="DL17">
        <f>SUMIFS(DataRegularSeason20242025!$AA$3:$AA$1315,DataRegularSeason20242025!$B$3:$B$1315, "&lt;=" &amp; DL$1, DataRegularSeason20242025!$D$3:$D$1315, $A17)+SUMIFS(DataRegularSeason20242025!$AB$3:$AB$1315,DataRegularSeason20242025!$B$3:$B$1315, "&lt;=" &amp; DL$1, DataRegularSeason20242025!$E$3:$E$1315, $A17)</f>
        <v>29</v>
      </c>
      <c r="DM17">
        <f>SUMIFS(DataRegularSeason20242025!$AA$3:$AA$1315,DataRegularSeason20242025!$B$3:$B$1315, "&lt;=" &amp; DM$1, DataRegularSeason20242025!$D$3:$D$1315, $A17)+SUMIFS(DataRegularSeason20242025!$AB$3:$AB$1315,DataRegularSeason20242025!$B$3:$B$1315, "&lt;=" &amp; DM$1, DataRegularSeason20242025!$E$3:$E$1315, $A17)</f>
        <v>29</v>
      </c>
      <c r="DN17">
        <f>SUMIFS(DataRegularSeason20242025!$AA$3:$AA$1315,DataRegularSeason20242025!$B$3:$B$1315, "&lt;=" &amp; DN$1, DataRegularSeason20242025!$D$3:$D$1315, $A17)+SUMIFS(DataRegularSeason20242025!$AB$3:$AB$1315,DataRegularSeason20242025!$B$3:$B$1315, "&lt;=" &amp; DN$1, DataRegularSeason20242025!$E$3:$E$1315, $A17)</f>
        <v>29</v>
      </c>
      <c r="DO17">
        <f>SUMIFS(DataRegularSeason20242025!$AA$3:$AA$1315,DataRegularSeason20242025!$B$3:$B$1315, "&lt;=" &amp; DO$1, DataRegularSeason20242025!$D$3:$D$1315, $A17)+SUMIFS(DataRegularSeason20242025!$AB$3:$AB$1315,DataRegularSeason20242025!$B$3:$B$1315, "&lt;=" &amp; DO$1, DataRegularSeason20242025!$E$3:$E$1315, $A17)</f>
        <v>29</v>
      </c>
      <c r="DP17">
        <f>SUMIFS(DataRegularSeason20242025!$AA$3:$AA$1315,DataRegularSeason20242025!$B$3:$B$1315, "&lt;=" &amp; DP$1, DataRegularSeason20242025!$D$3:$D$1315, $A17)+SUMIFS(DataRegularSeason20242025!$AB$3:$AB$1315,DataRegularSeason20242025!$B$3:$B$1315, "&lt;=" &amp; DP$1, DataRegularSeason20242025!$E$3:$E$1315, $A17)</f>
        <v>29</v>
      </c>
      <c r="DQ17">
        <f>SUMIFS(DataRegularSeason20242025!$AA$3:$AA$1315,DataRegularSeason20242025!$B$3:$B$1315, "&lt;=" &amp; DQ$1, DataRegularSeason20242025!$D$3:$D$1315, $A17)+SUMIFS(DataRegularSeason20242025!$AB$3:$AB$1315,DataRegularSeason20242025!$B$3:$B$1315, "&lt;=" &amp; DQ$1, DataRegularSeason20242025!$E$3:$E$1315, $A17)</f>
        <v>29</v>
      </c>
      <c r="DR17">
        <f>SUMIFS(DataRegularSeason20242025!$AA$3:$AA$1315,DataRegularSeason20242025!$B$3:$B$1315, "&lt;=" &amp; DR$1, DataRegularSeason20242025!$D$3:$D$1315, $A17)+SUMIFS(DataRegularSeason20242025!$AB$3:$AB$1315,DataRegularSeason20242025!$B$3:$B$1315, "&lt;=" &amp; DR$1, DataRegularSeason20242025!$E$3:$E$1315, $A17)</f>
        <v>29</v>
      </c>
      <c r="DS17">
        <f>SUMIFS(DataRegularSeason20242025!$AA$3:$AA$1315,DataRegularSeason20242025!$B$3:$B$1315, "&lt;=" &amp; DS$1, DataRegularSeason20242025!$D$3:$D$1315, $A17)+SUMIFS(DataRegularSeason20242025!$AB$3:$AB$1315,DataRegularSeason20242025!$B$3:$B$1315, "&lt;=" &amp; DS$1, DataRegularSeason20242025!$E$3:$E$1315, $A17)</f>
        <v>29</v>
      </c>
      <c r="DT17">
        <f>SUMIFS(DataRegularSeason20242025!$AA$3:$AA$1315,DataRegularSeason20242025!$B$3:$B$1315, "&lt;=" &amp; DT$1, DataRegularSeason20242025!$D$3:$D$1315, $A17)+SUMIFS(DataRegularSeason20242025!$AB$3:$AB$1315,DataRegularSeason20242025!$B$3:$B$1315, "&lt;=" &amp; DT$1, DataRegularSeason20242025!$E$3:$E$1315, $A17)</f>
        <v>29</v>
      </c>
      <c r="DU17">
        <f>SUMIFS(DataRegularSeason20242025!$AA$3:$AA$1315,DataRegularSeason20242025!$B$3:$B$1315, "&lt;=" &amp; DU$1, DataRegularSeason20242025!$D$3:$D$1315, $A17)+SUMIFS(DataRegularSeason20242025!$AB$3:$AB$1315,DataRegularSeason20242025!$B$3:$B$1315, "&lt;=" &amp; DU$1, DataRegularSeason20242025!$E$3:$E$1315, $A17)</f>
        <v>29</v>
      </c>
      <c r="DV17">
        <f>SUMIFS(DataRegularSeason20242025!$AA$3:$AA$1315,DataRegularSeason20242025!$B$3:$B$1315, "&lt;=" &amp; DV$1, DataRegularSeason20242025!$D$3:$D$1315, $A17)+SUMIFS(DataRegularSeason20242025!$AB$3:$AB$1315,DataRegularSeason20242025!$B$3:$B$1315, "&lt;=" &amp; DV$1, DataRegularSeason20242025!$E$3:$E$1315, $A17)</f>
        <v>29</v>
      </c>
      <c r="DW17">
        <f>SUMIFS(DataRegularSeason20242025!$AA$3:$AA$1315,DataRegularSeason20242025!$B$3:$B$1315, "&lt;=" &amp; DW$1, DataRegularSeason20242025!$D$3:$D$1315, $A17)+SUMIFS(DataRegularSeason20242025!$AB$3:$AB$1315,DataRegularSeason20242025!$B$3:$B$1315, "&lt;=" &amp; DW$1, DataRegularSeason20242025!$E$3:$E$1315, $A17)</f>
        <v>29</v>
      </c>
      <c r="DX17">
        <f>SUMIFS(DataRegularSeason20242025!$AA$3:$AA$1315,DataRegularSeason20242025!$B$3:$B$1315, "&lt;=" &amp; DX$1, DataRegularSeason20242025!$D$3:$D$1315, $A17)+SUMIFS(DataRegularSeason20242025!$AB$3:$AB$1315,DataRegularSeason20242025!$B$3:$B$1315, "&lt;=" &amp; DX$1, DataRegularSeason20242025!$E$3:$E$1315, $A17)</f>
        <v>29</v>
      </c>
      <c r="DY17">
        <f>SUMIFS(DataRegularSeason20242025!$AA$3:$AA$1315,DataRegularSeason20242025!$B$3:$B$1315, "&lt;=" &amp; DY$1, DataRegularSeason20242025!$D$3:$D$1315, $A17)+SUMIFS(DataRegularSeason20242025!$AB$3:$AB$1315,DataRegularSeason20242025!$B$3:$B$1315, "&lt;=" &amp; DY$1, DataRegularSeason20242025!$E$3:$E$1315, $A17)</f>
        <v>29</v>
      </c>
      <c r="DZ17">
        <f>SUMIFS(DataRegularSeason20242025!$AA$3:$AA$1315,DataRegularSeason20242025!$B$3:$B$1315, "&lt;=" &amp; DZ$1, DataRegularSeason20242025!$D$3:$D$1315, $A17)+SUMIFS(DataRegularSeason20242025!$AB$3:$AB$1315,DataRegularSeason20242025!$B$3:$B$1315, "&lt;=" &amp; DZ$1, DataRegularSeason20242025!$E$3:$E$1315, $A17)</f>
        <v>29</v>
      </c>
      <c r="EA17">
        <f>SUMIFS(DataRegularSeason20242025!$AA$3:$AA$1315,DataRegularSeason20242025!$B$3:$B$1315, "&lt;=" &amp; EA$1, DataRegularSeason20242025!$D$3:$D$1315, $A17)+SUMIFS(DataRegularSeason20242025!$AB$3:$AB$1315,DataRegularSeason20242025!$B$3:$B$1315, "&lt;=" &amp; EA$1, DataRegularSeason20242025!$E$3:$E$1315, $A17)</f>
        <v>29</v>
      </c>
      <c r="EB17">
        <f>SUMIFS(DataRegularSeason20242025!$AA$3:$AA$1315,DataRegularSeason20242025!$B$3:$B$1315, "&lt;=" &amp; EB$1, DataRegularSeason20242025!$D$3:$D$1315, $A17)+SUMIFS(DataRegularSeason20242025!$AB$3:$AB$1315,DataRegularSeason20242025!$B$3:$B$1315, "&lt;=" &amp; EB$1, DataRegularSeason20242025!$E$3:$E$1315, $A17)</f>
        <v>29</v>
      </c>
      <c r="EC17">
        <f>SUMIFS(DataRegularSeason20242025!$AA$3:$AA$1315,DataRegularSeason20242025!$B$3:$B$1315, "&lt;=" &amp; EC$1, DataRegularSeason20242025!$D$3:$D$1315, $A17)+SUMIFS(DataRegularSeason20242025!$AB$3:$AB$1315,DataRegularSeason20242025!$B$3:$B$1315, "&lt;=" &amp; EC$1, DataRegularSeason20242025!$E$3:$E$1315, $A17)</f>
        <v>29</v>
      </c>
      <c r="ED17">
        <f>SUMIFS(DataRegularSeason20242025!$AA$3:$AA$1315,DataRegularSeason20242025!$B$3:$B$1315, "&lt;=" &amp; ED$1, DataRegularSeason20242025!$D$3:$D$1315, $A17)+SUMIFS(DataRegularSeason20242025!$AB$3:$AB$1315,DataRegularSeason20242025!$B$3:$B$1315, "&lt;=" &amp; ED$1, DataRegularSeason20242025!$E$3:$E$1315, $A17)</f>
        <v>29</v>
      </c>
      <c r="EE17">
        <f>SUMIFS(DataRegularSeason20242025!$AA$3:$AA$1315,DataRegularSeason20242025!$B$3:$B$1315, "&lt;=" &amp; EE$1, DataRegularSeason20242025!$D$3:$D$1315, $A17)+SUMIFS(DataRegularSeason20242025!$AB$3:$AB$1315,DataRegularSeason20242025!$B$3:$B$1315, "&lt;=" &amp; EE$1, DataRegularSeason20242025!$E$3:$E$1315, $A17)</f>
        <v>29</v>
      </c>
      <c r="EF17">
        <f>SUMIFS(DataRegularSeason20242025!$AA$3:$AA$1315,DataRegularSeason20242025!$B$3:$B$1315, "&lt;=" &amp; EF$1, DataRegularSeason20242025!$D$3:$D$1315, $A17)+SUMIFS(DataRegularSeason20242025!$AB$3:$AB$1315,DataRegularSeason20242025!$B$3:$B$1315, "&lt;=" &amp; EF$1, DataRegularSeason20242025!$E$3:$E$1315, $A17)</f>
        <v>29</v>
      </c>
      <c r="EG17">
        <f>SUMIFS(DataRegularSeason20242025!$AA$3:$AA$1315,DataRegularSeason20242025!$B$3:$B$1315, "&lt;=" &amp; EG$1, DataRegularSeason20242025!$D$3:$D$1315, $A17)+SUMIFS(DataRegularSeason20242025!$AB$3:$AB$1315,DataRegularSeason20242025!$B$3:$B$1315, "&lt;=" &amp; EG$1, DataRegularSeason20242025!$E$3:$E$1315, $A17)</f>
        <v>29</v>
      </c>
      <c r="EH17">
        <f>SUMIFS(DataRegularSeason20242025!$AA$3:$AA$1315,DataRegularSeason20242025!$B$3:$B$1315, "&lt;=" &amp; EH$1, DataRegularSeason20242025!$D$3:$D$1315, $A17)+SUMIFS(DataRegularSeason20242025!$AB$3:$AB$1315,DataRegularSeason20242025!$B$3:$B$1315, "&lt;=" &amp; EH$1, DataRegularSeason20242025!$E$3:$E$1315, $A17)</f>
        <v>29</v>
      </c>
      <c r="EI17">
        <f>SUMIFS(DataRegularSeason20242025!$AA$3:$AA$1315,DataRegularSeason20242025!$B$3:$B$1315, "&lt;=" &amp; EI$1, DataRegularSeason20242025!$D$3:$D$1315, $A17)+SUMIFS(DataRegularSeason20242025!$AB$3:$AB$1315,DataRegularSeason20242025!$B$3:$B$1315, "&lt;=" &amp; EI$1, DataRegularSeason20242025!$E$3:$E$1315, $A17)</f>
        <v>29</v>
      </c>
      <c r="EJ17">
        <f>SUMIFS(DataRegularSeason20242025!$AA$3:$AA$1315,DataRegularSeason20242025!$B$3:$B$1315, "&lt;=" &amp; EJ$1, DataRegularSeason20242025!$D$3:$D$1315, $A17)+SUMIFS(DataRegularSeason20242025!$AB$3:$AB$1315,DataRegularSeason20242025!$B$3:$B$1315, "&lt;=" &amp; EJ$1, DataRegularSeason20242025!$E$3:$E$1315, $A17)</f>
        <v>29</v>
      </c>
      <c r="EK17">
        <f>SUMIFS(DataRegularSeason20242025!$AA$3:$AA$1315,DataRegularSeason20242025!$B$3:$B$1315, "&lt;=" &amp; EK$1, DataRegularSeason20242025!$D$3:$D$1315, $A17)+SUMIFS(DataRegularSeason20242025!$AB$3:$AB$1315,DataRegularSeason20242025!$B$3:$B$1315, "&lt;=" &amp; EK$1, DataRegularSeason20242025!$E$3:$E$1315, $A17)</f>
        <v>29</v>
      </c>
      <c r="EL17">
        <f>SUMIFS(DataRegularSeason20242025!$AA$3:$AA$1315,DataRegularSeason20242025!$B$3:$B$1315, "&lt;=" &amp; EL$1, DataRegularSeason20242025!$D$3:$D$1315, $A17)+SUMIFS(DataRegularSeason20242025!$AB$3:$AB$1315,DataRegularSeason20242025!$B$3:$B$1315, "&lt;=" &amp; EL$1, DataRegularSeason20242025!$E$3:$E$1315, $A17)</f>
        <v>29</v>
      </c>
      <c r="EM17">
        <f>SUMIFS(DataRegularSeason20242025!$AA$3:$AA$1315,DataRegularSeason20242025!$B$3:$B$1315, "&lt;=" &amp; EM$1, DataRegularSeason20242025!$D$3:$D$1315, $A17)+SUMIFS(DataRegularSeason20242025!$AB$3:$AB$1315,DataRegularSeason20242025!$B$3:$B$1315, "&lt;=" &amp; EM$1, DataRegularSeason20242025!$E$3:$E$1315, $A17)</f>
        <v>29</v>
      </c>
      <c r="EN17">
        <f>SUMIFS(DataRegularSeason20242025!$AA$3:$AA$1315,DataRegularSeason20242025!$B$3:$B$1315, "&lt;=" &amp; EN$1, DataRegularSeason20242025!$D$3:$D$1315, $A17)+SUMIFS(DataRegularSeason20242025!$AB$3:$AB$1315,DataRegularSeason20242025!$B$3:$B$1315, "&lt;=" &amp; EN$1, DataRegularSeason20242025!$E$3:$E$1315, $A17)</f>
        <v>29</v>
      </c>
      <c r="EO17">
        <f>SUMIFS(DataRegularSeason20242025!$AA$3:$AA$1315,DataRegularSeason20242025!$B$3:$B$1315, "&lt;=" &amp; EO$1, DataRegularSeason20242025!$D$3:$D$1315, $A17)+SUMIFS(DataRegularSeason20242025!$AB$3:$AB$1315,DataRegularSeason20242025!$B$3:$B$1315, "&lt;=" &amp; EO$1, DataRegularSeason20242025!$E$3:$E$1315, $A17)</f>
        <v>29</v>
      </c>
      <c r="EP17">
        <f>SUMIFS(DataRegularSeason20242025!$AA$3:$AA$1315,DataRegularSeason20242025!$B$3:$B$1315, "&lt;=" &amp; EP$1, DataRegularSeason20242025!$D$3:$D$1315, $A17)+SUMIFS(DataRegularSeason20242025!$AB$3:$AB$1315,DataRegularSeason20242025!$B$3:$B$1315, "&lt;=" &amp; EP$1, DataRegularSeason20242025!$E$3:$E$1315, $A17)</f>
        <v>29</v>
      </c>
      <c r="EQ17">
        <f>SUMIFS(DataRegularSeason20242025!$AA$3:$AA$1315,DataRegularSeason20242025!$B$3:$B$1315, "&lt;=" &amp; EQ$1, DataRegularSeason20242025!$D$3:$D$1315, $A17)+SUMIFS(DataRegularSeason20242025!$AB$3:$AB$1315,DataRegularSeason20242025!$B$3:$B$1315, "&lt;=" &amp; EQ$1, DataRegularSeason20242025!$E$3:$E$1315, $A17)</f>
        <v>29</v>
      </c>
      <c r="ER17">
        <f>SUMIFS(DataRegularSeason20242025!$AA$3:$AA$1315,DataRegularSeason20242025!$B$3:$B$1315, "&lt;=" &amp; ER$1, DataRegularSeason20242025!$D$3:$D$1315, $A17)+SUMIFS(DataRegularSeason20242025!$AB$3:$AB$1315,DataRegularSeason20242025!$B$3:$B$1315, "&lt;=" &amp; ER$1, DataRegularSeason20242025!$E$3:$E$1315, $A17)</f>
        <v>29</v>
      </c>
      <c r="ES17">
        <f>SUMIFS(DataRegularSeason20242025!$AA$3:$AA$1315,DataRegularSeason20242025!$B$3:$B$1315, "&lt;=" &amp; ES$1, DataRegularSeason20242025!$D$3:$D$1315, $A17)+SUMIFS(DataRegularSeason20242025!$AB$3:$AB$1315,DataRegularSeason20242025!$B$3:$B$1315, "&lt;=" &amp; ES$1, DataRegularSeason20242025!$E$3:$E$1315, $A17)</f>
        <v>29</v>
      </c>
      <c r="ET17">
        <f>SUMIFS(DataRegularSeason20242025!$AA$3:$AA$1315,DataRegularSeason20242025!$B$3:$B$1315, "&lt;=" &amp; ET$1, DataRegularSeason20242025!$D$3:$D$1315, $A17)+SUMIFS(DataRegularSeason20242025!$AB$3:$AB$1315,DataRegularSeason20242025!$B$3:$B$1315, "&lt;=" &amp; ET$1, DataRegularSeason20242025!$E$3:$E$1315, $A17)</f>
        <v>29</v>
      </c>
      <c r="EU17">
        <f>SUMIFS(DataRegularSeason20242025!$AA$3:$AA$1315,DataRegularSeason20242025!$B$3:$B$1315, "&lt;=" &amp; EU$1, DataRegularSeason20242025!$D$3:$D$1315, $A17)+SUMIFS(DataRegularSeason20242025!$AB$3:$AB$1315,DataRegularSeason20242025!$B$3:$B$1315, "&lt;=" &amp; EU$1, DataRegularSeason20242025!$E$3:$E$1315, $A17)</f>
        <v>29</v>
      </c>
      <c r="EV17">
        <f>SUMIFS(DataRegularSeason20242025!$AA$3:$AA$1315,DataRegularSeason20242025!$B$3:$B$1315, "&lt;=" &amp; EV$1, DataRegularSeason20242025!$D$3:$D$1315, $A17)+SUMIFS(DataRegularSeason20242025!$AB$3:$AB$1315,DataRegularSeason20242025!$B$3:$B$1315, "&lt;=" &amp; EV$1, DataRegularSeason20242025!$E$3:$E$1315, $A17)</f>
        <v>29</v>
      </c>
      <c r="EW17">
        <f>SUMIFS(DataRegularSeason20242025!$AA$3:$AA$1315,DataRegularSeason20242025!$B$3:$B$1315, "&lt;=" &amp; EW$1, DataRegularSeason20242025!$D$3:$D$1315, $A17)+SUMIFS(DataRegularSeason20242025!$AB$3:$AB$1315,DataRegularSeason20242025!$B$3:$B$1315, "&lt;=" &amp; EW$1, DataRegularSeason20242025!$E$3:$E$1315, $A17)</f>
        <v>29</v>
      </c>
      <c r="EX17">
        <f>SUMIFS(DataRegularSeason20242025!$AA$3:$AA$1315,DataRegularSeason20242025!$B$3:$B$1315, "&lt;=" &amp; EX$1, DataRegularSeason20242025!$D$3:$D$1315, $A17)+SUMIFS(DataRegularSeason20242025!$AB$3:$AB$1315,DataRegularSeason20242025!$B$3:$B$1315, "&lt;=" &amp; EX$1, DataRegularSeason20242025!$E$3:$E$1315, $A17)</f>
        <v>29</v>
      </c>
      <c r="EY17">
        <f>SUMIFS(DataRegularSeason20242025!$AA$3:$AA$1315,DataRegularSeason20242025!$B$3:$B$1315, "&lt;=" &amp; EY$1, DataRegularSeason20242025!$D$3:$D$1315, $A17)+SUMIFS(DataRegularSeason20242025!$AB$3:$AB$1315,DataRegularSeason20242025!$B$3:$B$1315, "&lt;=" &amp; EY$1, DataRegularSeason20242025!$E$3:$E$1315, $A17)</f>
        <v>29</v>
      </c>
      <c r="EZ17">
        <f>SUMIFS(DataRegularSeason20242025!$AA$3:$AA$1315,DataRegularSeason20242025!$B$3:$B$1315, "&lt;=" &amp; EZ$1, DataRegularSeason20242025!$D$3:$D$1315, $A17)+SUMIFS(DataRegularSeason20242025!$AB$3:$AB$1315,DataRegularSeason20242025!$B$3:$B$1315, "&lt;=" &amp; EZ$1, DataRegularSeason20242025!$E$3:$E$1315, $A17)</f>
        <v>29</v>
      </c>
      <c r="FA17">
        <f>SUMIFS(DataRegularSeason20242025!$AA$3:$AA$1315,DataRegularSeason20242025!$B$3:$B$1315, "&lt;=" &amp; FA$1, DataRegularSeason20242025!$D$3:$D$1315, $A17)+SUMIFS(DataRegularSeason20242025!$AB$3:$AB$1315,DataRegularSeason20242025!$B$3:$B$1315, "&lt;=" &amp; FA$1, DataRegularSeason20242025!$E$3:$E$1315, $A17)</f>
        <v>29</v>
      </c>
      <c r="FB17">
        <f>SUMIFS(DataRegularSeason20242025!$AA$3:$AA$1315,DataRegularSeason20242025!$B$3:$B$1315, "&lt;=" &amp; FB$1, DataRegularSeason20242025!$D$3:$D$1315, $A17)+SUMIFS(DataRegularSeason20242025!$AB$3:$AB$1315,DataRegularSeason20242025!$B$3:$B$1315, "&lt;=" &amp; FB$1, DataRegularSeason20242025!$E$3:$E$1315, $A17)</f>
        <v>29</v>
      </c>
      <c r="FC17">
        <f>SUMIFS(DataRegularSeason20242025!$AA$3:$AA$1315,DataRegularSeason20242025!$B$3:$B$1315, "&lt;=" &amp; FC$1, DataRegularSeason20242025!$D$3:$D$1315, $A17)+SUMIFS(DataRegularSeason20242025!$AB$3:$AB$1315,DataRegularSeason20242025!$B$3:$B$1315, "&lt;=" &amp; FC$1, DataRegularSeason20242025!$E$3:$E$1315, $A17)</f>
        <v>29</v>
      </c>
      <c r="FD17">
        <f>SUMIFS(DataRegularSeason20242025!$AA$3:$AA$1315,DataRegularSeason20242025!$B$3:$B$1315, "&lt;=" &amp; FD$1, DataRegularSeason20242025!$D$3:$D$1315, $A17)+SUMIFS(DataRegularSeason20242025!$AB$3:$AB$1315,DataRegularSeason20242025!$B$3:$B$1315, "&lt;=" &amp; FD$1, DataRegularSeason20242025!$E$3:$E$1315, $A17)</f>
        <v>29</v>
      </c>
      <c r="FE17">
        <f>SUMIFS(DataRegularSeason20242025!$AA$3:$AA$1315,DataRegularSeason20242025!$B$3:$B$1315, "&lt;=" &amp; FE$1, DataRegularSeason20242025!$D$3:$D$1315, $A17)+SUMIFS(DataRegularSeason20242025!$AB$3:$AB$1315,DataRegularSeason20242025!$B$3:$B$1315, "&lt;=" &amp; FE$1, DataRegularSeason20242025!$E$3:$E$1315, $A17)</f>
        <v>29</v>
      </c>
      <c r="FF17">
        <f>SUMIFS(DataRegularSeason20242025!$AA$3:$AA$1315,DataRegularSeason20242025!$B$3:$B$1315, "&lt;=" &amp; FF$1, DataRegularSeason20242025!$D$3:$D$1315, $A17)+SUMIFS(DataRegularSeason20242025!$AB$3:$AB$1315,DataRegularSeason20242025!$B$3:$B$1315, "&lt;=" &amp; FF$1, DataRegularSeason20242025!$E$3:$E$1315, $A17)</f>
        <v>29</v>
      </c>
      <c r="FG17">
        <f>SUMIFS(DataRegularSeason20242025!$AA$3:$AA$1315,DataRegularSeason20242025!$B$3:$B$1315, "&lt;=" &amp; FG$1, DataRegularSeason20242025!$D$3:$D$1315, $A17)+SUMIFS(DataRegularSeason20242025!$AB$3:$AB$1315,DataRegularSeason20242025!$B$3:$B$1315, "&lt;=" &amp; FG$1, DataRegularSeason20242025!$E$3:$E$1315, $A17)</f>
        <v>29</v>
      </c>
      <c r="FH17">
        <f>SUMIFS(DataRegularSeason20242025!$AA$3:$AA$1315,DataRegularSeason20242025!$B$3:$B$1315, "&lt;=" &amp; FH$1, DataRegularSeason20242025!$D$3:$D$1315, $A17)+SUMIFS(DataRegularSeason20242025!$AB$3:$AB$1315,DataRegularSeason20242025!$B$3:$B$1315, "&lt;=" &amp; FH$1, DataRegularSeason20242025!$E$3:$E$1315, $A17)</f>
        <v>29</v>
      </c>
      <c r="FI17">
        <f>SUMIFS(DataRegularSeason20242025!$AA$3:$AA$1315,DataRegularSeason20242025!$B$3:$B$1315, "&lt;=" &amp; FI$1, DataRegularSeason20242025!$D$3:$D$1315, $A17)+SUMIFS(DataRegularSeason20242025!$AB$3:$AB$1315,DataRegularSeason20242025!$B$3:$B$1315, "&lt;=" &amp; FI$1, DataRegularSeason20242025!$E$3:$E$1315, $A17)</f>
        <v>29</v>
      </c>
      <c r="FJ17">
        <f>SUMIFS(DataRegularSeason20242025!$AA$3:$AA$1315,DataRegularSeason20242025!$B$3:$B$1315, "&lt;=" &amp; FJ$1, DataRegularSeason20242025!$D$3:$D$1315, $A17)+SUMIFS(DataRegularSeason20242025!$AB$3:$AB$1315,DataRegularSeason20242025!$B$3:$B$1315, "&lt;=" &amp; FJ$1, DataRegularSeason20242025!$E$3:$E$1315, $A17)</f>
        <v>29</v>
      </c>
      <c r="FK17">
        <f>SUMIFS(DataRegularSeason20242025!$AA$3:$AA$1315,DataRegularSeason20242025!$B$3:$B$1315, "&lt;=" &amp; FK$1, DataRegularSeason20242025!$D$3:$D$1315, $A17)+SUMIFS(DataRegularSeason20242025!$AB$3:$AB$1315,DataRegularSeason20242025!$B$3:$B$1315, "&lt;=" &amp; FK$1, DataRegularSeason20242025!$E$3:$E$1315, $A17)</f>
        <v>29</v>
      </c>
      <c r="FL17">
        <f>SUMIFS(DataRegularSeason20242025!$AA$3:$AA$1315,DataRegularSeason20242025!$B$3:$B$1315, "&lt;=" &amp; FL$1, DataRegularSeason20242025!$D$3:$D$1315, $A17)+SUMIFS(DataRegularSeason20242025!$AB$3:$AB$1315,DataRegularSeason20242025!$B$3:$B$1315, "&lt;=" &amp; FL$1, DataRegularSeason20242025!$E$3:$E$1315, $A17)</f>
        <v>29</v>
      </c>
      <c r="FM17">
        <f>SUMIFS(DataRegularSeason20242025!$AA$3:$AA$1315,DataRegularSeason20242025!$B$3:$B$1315, "&lt;=" &amp; FM$1, DataRegularSeason20242025!$D$3:$D$1315, $A17)+SUMIFS(DataRegularSeason20242025!$AB$3:$AB$1315,DataRegularSeason20242025!$B$3:$B$1315, "&lt;=" &amp; FM$1, DataRegularSeason20242025!$E$3:$E$1315, $A17)</f>
        <v>29</v>
      </c>
      <c r="FN17">
        <f>SUMIFS(DataRegularSeason20242025!$AA$3:$AA$1315,DataRegularSeason20242025!$B$3:$B$1315, "&lt;=" &amp; FN$1, DataRegularSeason20242025!$D$3:$D$1315, $A17)+SUMIFS(DataRegularSeason20242025!$AB$3:$AB$1315,DataRegularSeason20242025!$B$3:$B$1315, "&lt;=" &amp; FN$1, DataRegularSeason20242025!$E$3:$E$1315, $A17)</f>
        <v>29</v>
      </c>
      <c r="FO17">
        <f>SUMIFS(DataRegularSeason20242025!$AA$3:$AA$1315,DataRegularSeason20242025!$B$3:$B$1315, "&lt;=" &amp; FO$1, DataRegularSeason20242025!$D$3:$D$1315, $A17)+SUMIFS(DataRegularSeason20242025!$AB$3:$AB$1315,DataRegularSeason20242025!$B$3:$B$1315, "&lt;=" &amp; FO$1, DataRegularSeason20242025!$E$3:$E$1315, $A17)</f>
        <v>29</v>
      </c>
      <c r="FP17">
        <f>SUMIFS(DataRegularSeason20242025!$AA$3:$AA$1315,DataRegularSeason20242025!$B$3:$B$1315, "&lt;=" &amp; FP$1, DataRegularSeason20242025!$D$3:$D$1315, $A17)+SUMIFS(DataRegularSeason20242025!$AB$3:$AB$1315,DataRegularSeason20242025!$B$3:$B$1315, "&lt;=" &amp; FP$1, DataRegularSeason20242025!$E$3:$E$1315, $A17)</f>
        <v>29</v>
      </c>
      <c r="FQ17">
        <f>SUMIFS(DataRegularSeason20242025!$AA$3:$AA$1315,DataRegularSeason20242025!$B$3:$B$1315, "&lt;=" &amp; FQ$1, DataRegularSeason20242025!$D$3:$D$1315, $A17)+SUMIFS(DataRegularSeason20242025!$AB$3:$AB$1315,DataRegularSeason20242025!$B$3:$B$1315, "&lt;=" &amp; FQ$1, DataRegularSeason20242025!$E$3:$E$1315, $A17)</f>
        <v>29</v>
      </c>
      <c r="FR17">
        <f>SUMIFS(DataRegularSeason20242025!$AA$3:$AA$1315,DataRegularSeason20242025!$B$3:$B$1315, "&lt;=" &amp; FR$1, DataRegularSeason20242025!$D$3:$D$1315, $A17)+SUMIFS(DataRegularSeason20242025!$AB$3:$AB$1315,DataRegularSeason20242025!$B$3:$B$1315, "&lt;=" &amp; FR$1, DataRegularSeason20242025!$E$3:$E$1315, $A17)</f>
        <v>29</v>
      </c>
      <c r="FS17">
        <f>SUMIFS(DataRegularSeason20242025!$AA$3:$AA$1315,DataRegularSeason20242025!$B$3:$B$1315, "&lt;=" &amp; FS$1, DataRegularSeason20242025!$D$3:$D$1315, $A17)+SUMIFS(DataRegularSeason20242025!$AB$3:$AB$1315,DataRegularSeason20242025!$B$3:$B$1315, "&lt;=" &amp; FS$1, DataRegularSeason20242025!$E$3:$E$1315, $A17)</f>
        <v>29</v>
      </c>
      <c r="FT17">
        <f>SUMIFS(DataRegularSeason20242025!$AA$3:$AA$1315,DataRegularSeason20242025!$B$3:$B$1315, "&lt;=" &amp; FT$1, DataRegularSeason20242025!$D$3:$D$1315, $A17)+SUMIFS(DataRegularSeason20242025!$AB$3:$AB$1315,DataRegularSeason20242025!$B$3:$B$1315, "&lt;=" &amp; FT$1, DataRegularSeason20242025!$E$3:$E$1315, $A17)</f>
        <v>29</v>
      </c>
      <c r="FU17">
        <f>SUMIFS(DataRegularSeason20242025!$AA$3:$AA$1315,DataRegularSeason20242025!$B$3:$B$1315, "&lt;=" &amp; FU$1, DataRegularSeason20242025!$D$3:$D$1315, $A17)+SUMIFS(DataRegularSeason20242025!$AB$3:$AB$1315,DataRegularSeason20242025!$B$3:$B$1315, "&lt;=" &amp; FU$1, DataRegularSeason20242025!$E$3:$E$1315, $A17)</f>
        <v>29</v>
      </c>
      <c r="FV17">
        <f>SUMIFS(DataRegularSeason20242025!$AA$3:$AA$1315,DataRegularSeason20242025!$B$3:$B$1315, "&lt;=" &amp; FV$1, DataRegularSeason20242025!$D$3:$D$1315, $A17)+SUMIFS(DataRegularSeason20242025!$AB$3:$AB$1315,DataRegularSeason20242025!$B$3:$B$1315, "&lt;=" &amp; FV$1, DataRegularSeason20242025!$E$3:$E$1315, $A17)</f>
        <v>29</v>
      </c>
      <c r="FW17">
        <f>SUMIFS(DataRegularSeason20242025!$AA$3:$AA$1315,DataRegularSeason20242025!$B$3:$B$1315, "&lt;=" &amp; FW$1, DataRegularSeason20242025!$D$3:$D$1315, $A17)+SUMIFS(DataRegularSeason20242025!$AB$3:$AB$1315,DataRegularSeason20242025!$B$3:$B$1315, "&lt;=" &amp; FW$1, DataRegularSeason20242025!$E$3:$E$1315, $A17)</f>
        <v>29</v>
      </c>
      <c r="FX17">
        <f>SUMIFS(DataRegularSeason20242025!$AA$3:$AA$1315,DataRegularSeason20242025!$B$3:$B$1315, "&lt;=" &amp; FX$1, DataRegularSeason20242025!$D$3:$D$1315, $A17)+SUMIFS(DataRegularSeason20242025!$AB$3:$AB$1315,DataRegularSeason20242025!$B$3:$B$1315, "&lt;=" &amp; FX$1, DataRegularSeason20242025!$E$3:$E$1315, $A17)</f>
        <v>29</v>
      </c>
      <c r="FY17">
        <f>SUMIFS(DataRegularSeason20242025!$AA$3:$AA$1315,DataRegularSeason20242025!$B$3:$B$1315, "&lt;=" &amp; FY$1, DataRegularSeason20242025!$D$3:$D$1315, $A17)+SUMIFS(DataRegularSeason20242025!$AB$3:$AB$1315,DataRegularSeason20242025!$B$3:$B$1315, "&lt;=" &amp; FY$1, DataRegularSeason20242025!$E$3:$E$1315, $A17)</f>
        <v>29</v>
      </c>
      <c r="FZ17">
        <f>SUMIFS(DataRegularSeason20242025!$AA$3:$AA$1315,DataRegularSeason20242025!$B$3:$B$1315, "&lt;=" &amp; FZ$1, DataRegularSeason20242025!$D$3:$D$1315, $A17)+SUMIFS(DataRegularSeason20242025!$AB$3:$AB$1315,DataRegularSeason20242025!$B$3:$B$1315, "&lt;=" &amp; FZ$1, DataRegularSeason20242025!$E$3:$E$1315, $A17)</f>
        <v>29</v>
      </c>
      <c r="GA17">
        <f>SUMIFS(DataRegularSeason20242025!$AA$3:$AA$1315,DataRegularSeason20242025!$B$3:$B$1315, "&lt;=" &amp; GA$1, DataRegularSeason20242025!$D$3:$D$1315, $A17)+SUMIFS(DataRegularSeason20242025!$AB$3:$AB$1315,DataRegularSeason20242025!$B$3:$B$1315, "&lt;=" &amp; GA$1, DataRegularSeason20242025!$E$3:$E$1315, $A17)</f>
        <v>29</v>
      </c>
      <c r="GB17">
        <f>SUMIFS(DataRegularSeason20242025!$AA$3:$AA$1315,DataRegularSeason20242025!$B$3:$B$1315, "&lt;=" &amp; GB$1, DataRegularSeason20242025!$D$3:$D$1315, $A17)+SUMIFS(DataRegularSeason20242025!$AB$3:$AB$1315,DataRegularSeason20242025!$B$3:$B$1315, "&lt;=" &amp; GB$1, DataRegularSeason20242025!$E$3:$E$1315, $A17)</f>
        <v>29</v>
      </c>
      <c r="GC17">
        <f>SUMIFS(DataRegularSeason20242025!$AA$3:$AA$1315,DataRegularSeason20242025!$B$3:$B$1315, "&lt;=" &amp; GC$1, DataRegularSeason20242025!$D$3:$D$1315, $A17)+SUMIFS(DataRegularSeason20242025!$AB$3:$AB$1315,DataRegularSeason20242025!$B$3:$B$1315, "&lt;=" &amp; GC$1, DataRegularSeason20242025!$E$3:$E$1315, $A17)</f>
        <v>29</v>
      </c>
      <c r="GD17">
        <f>SUMIFS(DataRegularSeason20242025!$AA$3:$AA$1315,DataRegularSeason20242025!$B$3:$B$1315, "&lt;=" &amp; GD$1, DataRegularSeason20242025!$D$3:$D$1315, $A17)+SUMIFS(DataRegularSeason20242025!$AB$3:$AB$1315,DataRegularSeason20242025!$B$3:$B$1315, "&lt;=" &amp; GD$1, DataRegularSeason20242025!$E$3:$E$1315, $A17)</f>
        <v>29</v>
      </c>
      <c r="GE17">
        <f>SUMIFS(DataRegularSeason20242025!$AA$3:$AA$1315,DataRegularSeason20242025!$B$3:$B$1315, "&lt;=" &amp; GE$1, DataRegularSeason20242025!$D$3:$D$1315, $A17)+SUMIFS(DataRegularSeason20242025!$AB$3:$AB$1315,DataRegularSeason20242025!$B$3:$B$1315, "&lt;=" &amp; GE$1, DataRegularSeason20242025!$E$3:$E$1315, $A17)</f>
        <v>29</v>
      </c>
      <c r="GF17">
        <f>SUMIFS(DataRegularSeason20242025!$AA$3:$AA$1315,DataRegularSeason20242025!$B$3:$B$1315, "&lt;=" &amp; GF$1, DataRegularSeason20242025!$D$3:$D$1315, $A17)+SUMIFS(DataRegularSeason20242025!$AB$3:$AB$1315,DataRegularSeason20242025!$B$3:$B$1315, "&lt;=" &amp; GF$1, DataRegularSeason20242025!$E$3:$E$1315, $A17)</f>
        <v>29</v>
      </c>
      <c r="GG17">
        <f>SUMIFS(DataRegularSeason20242025!$AA$3:$AA$1315,DataRegularSeason20242025!$B$3:$B$1315, "&lt;=" &amp; GG$1, DataRegularSeason20242025!$D$3:$D$1315, $A17)+SUMIFS(DataRegularSeason20242025!$AB$3:$AB$1315,DataRegularSeason20242025!$B$3:$B$1315, "&lt;=" &amp; GG$1, DataRegularSeason20242025!$E$3:$E$1315, $A17)</f>
        <v>29</v>
      </c>
      <c r="GH17">
        <f>SUMIFS(DataRegularSeason20242025!$AA$3:$AA$1315,DataRegularSeason20242025!$B$3:$B$1315, "&lt;=" &amp; GH$1, DataRegularSeason20242025!$D$3:$D$1315, $A17)+SUMIFS(DataRegularSeason20242025!$AB$3:$AB$1315,DataRegularSeason20242025!$B$3:$B$1315, "&lt;=" &amp; GH$1, DataRegularSeason20242025!$E$3:$E$1315, $A17)</f>
        <v>29</v>
      </c>
      <c r="GI17">
        <f>SUMIFS(DataRegularSeason20242025!$AA$3:$AA$1315,DataRegularSeason20242025!$B$3:$B$1315, "&lt;=" &amp; GI$1, DataRegularSeason20242025!$D$3:$D$1315, $A17)+SUMIFS(DataRegularSeason20242025!$AB$3:$AB$1315,DataRegularSeason20242025!$B$3:$B$1315, "&lt;=" &amp; GI$1, DataRegularSeason20242025!$E$3:$E$1315, $A17)</f>
        <v>29</v>
      </c>
      <c r="GJ17">
        <f>SUMIFS(DataRegularSeason20242025!$AA$3:$AA$1315,DataRegularSeason20242025!$B$3:$B$1315, "&lt;=" &amp; GJ$1, DataRegularSeason20242025!$D$3:$D$1315, $A17)+SUMIFS(DataRegularSeason20242025!$AB$3:$AB$1315,DataRegularSeason20242025!$B$3:$B$1315, "&lt;=" &amp; GJ$1, DataRegularSeason20242025!$E$3:$E$1315, $A17)</f>
        <v>29</v>
      </c>
      <c r="GK17">
        <f>SUMIFS(DataRegularSeason20242025!$AA$3:$AA$1315,DataRegularSeason20242025!$B$3:$B$1315, "&lt;=" &amp; GK$1, DataRegularSeason20242025!$D$3:$D$1315, $A17)+SUMIFS(DataRegularSeason20242025!$AB$3:$AB$1315,DataRegularSeason20242025!$B$3:$B$1315, "&lt;=" &amp; GK$1, DataRegularSeason20242025!$E$3:$E$1315, $A17)</f>
        <v>29</v>
      </c>
      <c r="GL17">
        <f>SUMIFS(DataRegularSeason20242025!$AA$3:$AA$1315,DataRegularSeason20242025!$B$3:$B$1315, "&lt;=" &amp; GL$1, DataRegularSeason20242025!$D$3:$D$1315, $A17)+SUMIFS(DataRegularSeason20242025!$AB$3:$AB$1315,DataRegularSeason20242025!$B$3:$B$1315, "&lt;=" &amp; GL$1, DataRegularSeason20242025!$E$3:$E$1315, $A17)</f>
        <v>29</v>
      </c>
      <c r="GM17">
        <f>SUMIFS(DataRegularSeason20242025!$AA$3:$AA$1315,DataRegularSeason20242025!$B$3:$B$1315, "&lt;=" &amp; GM$1, DataRegularSeason20242025!$D$3:$D$1315, $A17)+SUMIFS(DataRegularSeason20242025!$AB$3:$AB$1315,DataRegularSeason20242025!$B$3:$B$1315, "&lt;=" &amp; GM$1, DataRegularSeason20242025!$E$3:$E$1315, $A17)</f>
        <v>29</v>
      </c>
      <c r="GN17">
        <f>SUMIFS(DataRegularSeason20242025!$AA$3:$AA$1315,DataRegularSeason20242025!$B$3:$B$1315, "&lt;=" &amp; GN$1, DataRegularSeason20242025!$D$3:$D$1315, $A17)+SUMIFS(DataRegularSeason20242025!$AB$3:$AB$1315,DataRegularSeason20242025!$B$3:$B$1315, "&lt;=" &amp; GN$1, DataRegularSeason20242025!$E$3:$E$1315, $A17)</f>
        <v>29</v>
      </c>
      <c r="GO17">
        <f>SUMIFS(DataRegularSeason20242025!$AA$3:$AA$1315,DataRegularSeason20242025!$B$3:$B$1315, "&lt;=" &amp; GO$1, DataRegularSeason20242025!$D$3:$D$1315, $A17)+SUMIFS(DataRegularSeason20242025!$AB$3:$AB$1315,DataRegularSeason20242025!$B$3:$B$1315, "&lt;=" &amp; GO$1, DataRegularSeason20242025!$E$3:$E$1315, $A17)</f>
        <v>29</v>
      </c>
      <c r="GP17">
        <f>SUMIFS(DataRegularSeason20242025!$AA$3:$AA$1315,DataRegularSeason20242025!$B$3:$B$1315, "&lt;=" &amp; GP$1, DataRegularSeason20242025!$D$3:$D$1315, $A17)+SUMIFS(DataRegularSeason20242025!$AB$3:$AB$1315,DataRegularSeason20242025!$B$3:$B$1315, "&lt;=" &amp; GP$1, DataRegularSeason20242025!$E$3:$E$1315, $A17)</f>
        <v>29</v>
      </c>
      <c r="GQ17">
        <f>SUMIFS(DataRegularSeason20242025!$AA$3:$AA$1315,DataRegularSeason20242025!$B$3:$B$1315, "&lt;=" &amp; GQ$1, DataRegularSeason20242025!$D$3:$D$1315, $A17)+SUMIFS(DataRegularSeason20242025!$AB$3:$AB$1315,DataRegularSeason20242025!$B$3:$B$1315, "&lt;=" &amp; GQ$1, DataRegularSeason20242025!$E$3:$E$1315, $A17)</f>
        <v>29</v>
      </c>
      <c r="GR17">
        <f>SUMIFS(DataRegularSeason20242025!$AA$3:$AA$1315,DataRegularSeason20242025!$B$3:$B$1315, "&lt;=" &amp; GR$1, DataRegularSeason20242025!$D$3:$D$1315, $A17)+SUMIFS(DataRegularSeason20242025!$AB$3:$AB$1315,DataRegularSeason20242025!$B$3:$B$1315, "&lt;=" &amp; GR$1, DataRegularSeason20242025!$E$3:$E$1315, $A17)</f>
        <v>29</v>
      </c>
      <c r="GS17">
        <f>SUMIFS(DataRegularSeason20242025!$AA$3:$AA$1315,DataRegularSeason20242025!$B$3:$B$1315, "&lt;=" &amp; GS$1, DataRegularSeason20242025!$D$3:$D$1315, $A17)+SUMIFS(DataRegularSeason20242025!$AB$3:$AB$1315,DataRegularSeason20242025!$B$3:$B$1315, "&lt;=" &amp; GS$1, DataRegularSeason20242025!$E$3:$E$1315, $A17)</f>
        <v>29</v>
      </c>
      <c r="GT17">
        <f>SUMIFS(DataRegularSeason20242025!$AA$3:$AA$1315,DataRegularSeason20242025!$B$3:$B$1315, "&lt;=" &amp; GT$1, DataRegularSeason20242025!$D$3:$D$1315, $A17)+SUMIFS(DataRegularSeason20242025!$AB$3:$AB$1315,DataRegularSeason20242025!$B$3:$B$1315, "&lt;=" &amp; GT$1, DataRegularSeason20242025!$E$3:$E$1315, $A17)</f>
        <v>29</v>
      </c>
      <c r="GU17">
        <f>SUMIFS(DataRegularSeason20242025!$AA$3:$AA$1315,DataRegularSeason20242025!$B$3:$B$1315, "&lt;=" &amp; GU$1, DataRegularSeason20242025!$D$3:$D$1315, $A17)+SUMIFS(DataRegularSeason20242025!$AB$3:$AB$1315,DataRegularSeason20242025!$B$3:$B$1315, "&lt;=" &amp; GU$1, DataRegularSeason20242025!$E$3:$E$1315, $A17)</f>
        <v>29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45</v>
      </c>
      <c r="CB18">
        <f>SUMIFS(DataRegularSeason20242025!$AA$3:$AA$1315,DataRegularSeason20242025!$B$3:$B$1315, "&lt;=" &amp; CB$1, DataRegularSeason20242025!$D$3:$D$1315, $A18)+SUMIFS(DataRegularSeason20242025!$AB$3:$AB$1315,DataRegularSeason20242025!$B$3:$B$1315, "&lt;=" &amp; CB$1, DataRegularSeason20242025!$E$3:$E$1315, $A18)</f>
        <v>45</v>
      </c>
      <c r="CC18">
        <f>SUMIFS(DataRegularSeason20242025!$AA$3:$AA$1315,DataRegularSeason20242025!$B$3:$B$1315, "&lt;=" &amp; CC$1, DataRegularSeason20242025!$D$3:$D$1315, $A18)+SUMIFS(DataRegularSeason20242025!$AB$3:$AB$1315,DataRegularSeason20242025!$B$3:$B$1315, "&lt;=" &amp; CC$1, DataRegularSeason20242025!$E$3:$E$1315, $A18)</f>
        <v>45</v>
      </c>
      <c r="CD18">
        <f>SUMIFS(DataRegularSeason20242025!$AA$3:$AA$1315,DataRegularSeason20242025!$B$3:$B$1315, "&lt;=" &amp; CD$1, DataRegularSeason20242025!$D$3:$D$1315, $A18)+SUMIFS(DataRegularSeason20242025!$AB$3:$AB$1315,DataRegularSeason20242025!$B$3:$B$1315, "&lt;=" &amp; CD$1, DataRegularSeason20242025!$E$3:$E$1315, $A18)</f>
        <v>45</v>
      </c>
      <c r="CE18">
        <f>SUMIFS(DataRegularSeason20242025!$AA$3:$AA$1315,DataRegularSeason20242025!$B$3:$B$1315, "&lt;=" &amp; CE$1, DataRegularSeason20242025!$D$3:$D$1315, $A18)+SUMIFS(DataRegularSeason20242025!$AB$3:$AB$1315,DataRegularSeason20242025!$B$3:$B$1315, "&lt;=" &amp; CE$1, DataRegularSeason20242025!$E$3:$E$1315, $A18)</f>
        <v>45</v>
      </c>
      <c r="CF18">
        <f>SUMIFS(DataRegularSeason20242025!$AA$3:$AA$1315,DataRegularSeason20242025!$B$3:$B$1315, "&lt;=" &amp; CF$1, DataRegularSeason20242025!$D$3:$D$1315, $A18)+SUMIFS(DataRegularSeason20242025!$AB$3:$AB$1315,DataRegularSeason20242025!$B$3:$B$1315, "&lt;=" &amp; CF$1, DataRegularSeason20242025!$E$3:$E$1315, $A18)</f>
        <v>45</v>
      </c>
      <c r="CG18">
        <f>SUMIFS(DataRegularSeason20242025!$AA$3:$AA$1315,DataRegularSeason20242025!$B$3:$B$1315, "&lt;=" &amp; CG$1, DataRegularSeason20242025!$D$3:$D$1315, $A18)+SUMIFS(DataRegularSeason20242025!$AB$3:$AB$1315,DataRegularSeason20242025!$B$3:$B$1315, "&lt;=" &amp; CG$1, DataRegularSeason20242025!$E$3:$E$1315, $A18)</f>
        <v>45</v>
      </c>
      <c r="CH18">
        <f>SUMIFS(DataRegularSeason20242025!$AA$3:$AA$1315,DataRegularSeason20242025!$B$3:$B$1315, "&lt;=" &amp; CH$1, DataRegularSeason20242025!$D$3:$D$1315, $A18)+SUMIFS(DataRegularSeason20242025!$AB$3:$AB$1315,DataRegularSeason20242025!$B$3:$B$1315, "&lt;=" &amp; CH$1, DataRegularSeason20242025!$E$3:$E$1315, $A18)</f>
        <v>45</v>
      </c>
      <c r="CI18">
        <f>SUMIFS(DataRegularSeason20242025!$AA$3:$AA$1315,DataRegularSeason20242025!$B$3:$B$1315, "&lt;=" &amp; CI$1, DataRegularSeason20242025!$D$3:$D$1315, $A18)+SUMIFS(DataRegularSeason20242025!$AB$3:$AB$1315,DataRegularSeason20242025!$B$3:$B$1315, "&lt;=" &amp; CI$1, DataRegularSeason20242025!$E$3:$E$1315, $A18)</f>
        <v>45</v>
      </c>
      <c r="CJ18">
        <f>SUMIFS(DataRegularSeason20242025!$AA$3:$AA$1315,DataRegularSeason20242025!$B$3:$B$1315, "&lt;=" &amp; CJ$1, DataRegularSeason20242025!$D$3:$D$1315, $A18)+SUMIFS(DataRegularSeason20242025!$AB$3:$AB$1315,DataRegularSeason20242025!$B$3:$B$1315, "&lt;=" &amp; CJ$1, DataRegularSeason20242025!$E$3:$E$1315, $A18)</f>
        <v>45</v>
      </c>
      <c r="CK18">
        <f>SUMIFS(DataRegularSeason20242025!$AA$3:$AA$1315,DataRegularSeason20242025!$B$3:$B$1315, "&lt;=" &amp; CK$1, DataRegularSeason20242025!$D$3:$D$1315, $A18)+SUMIFS(DataRegularSeason20242025!$AB$3:$AB$1315,DataRegularSeason20242025!$B$3:$B$1315, "&lt;=" &amp; CK$1, DataRegularSeason20242025!$E$3:$E$1315, $A18)</f>
        <v>45</v>
      </c>
      <c r="CL18">
        <f>SUMIFS(DataRegularSeason20242025!$AA$3:$AA$1315,DataRegularSeason20242025!$B$3:$B$1315, "&lt;=" &amp; CL$1, DataRegularSeason20242025!$D$3:$D$1315, $A18)+SUMIFS(DataRegularSeason20242025!$AB$3:$AB$1315,DataRegularSeason20242025!$B$3:$B$1315, "&lt;=" &amp; CL$1, DataRegularSeason20242025!$E$3:$E$1315, $A18)</f>
        <v>45</v>
      </c>
      <c r="CM18">
        <f>SUMIFS(DataRegularSeason20242025!$AA$3:$AA$1315,DataRegularSeason20242025!$B$3:$B$1315, "&lt;=" &amp; CM$1, DataRegularSeason20242025!$D$3:$D$1315, $A18)+SUMIFS(DataRegularSeason20242025!$AB$3:$AB$1315,DataRegularSeason20242025!$B$3:$B$1315, "&lt;=" &amp; CM$1, DataRegularSeason20242025!$E$3:$E$1315, $A18)</f>
        <v>45</v>
      </c>
      <c r="CN18">
        <f>SUMIFS(DataRegularSeason20242025!$AA$3:$AA$1315,DataRegularSeason20242025!$B$3:$B$1315, "&lt;=" &amp; CN$1, DataRegularSeason20242025!$D$3:$D$1315, $A18)+SUMIFS(DataRegularSeason20242025!$AB$3:$AB$1315,DataRegularSeason20242025!$B$3:$B$1315, "&lt;=" &amp; CN$1, DataRegularSeason20242025!$E$3:$E$1315, $A18)</f>
        <v>45</v>
      </c>
      <c r="CO18">
        <f>SUMIFS(DataRegularSeason20242025!$AA$3:$AA$1315,DataRegularSeason20242025!$B$3:$B$1315, "&lt;=" &amp; CO$1, DataRegularSeason20242025!$D$3:$D$1315, $A18)+SUMIFS(DataRegularSeason20242025!$AB$3:$AB$1315,DataRegularSeason20242025!$B$3:$B$1315, "&lt;=" &amp; CO$1, DataRegularSeason20242025!$E$3:$E$1315, $A18)</f>
        <v>45</v>
      </c>
      <c r="CP18">
        <f>SUMIFS(DataRegularSeason20242025!$AA$3:$AA$1315,DataRegularSeason20242025!$B$3:$B$1315, "&lt;=" &amp; CP$1, DataRegularSeason20242025!$D$3:$D$1315, $A18)+SUMIFS(DataRegularSeason20242025!$AB$3:$AB$1315,DataRegularSeason20242025!$B$3:$B$1315, "&lt;=" &amp; CP$1, DataRegularSeason20242025!$E$3:$E$1315, $A18)</f>
        <v>45</v>
      </c>
      <c r="CQ18">
        <f>SUMIFS(DataRegularSeason20242025!$AA$3:$AA$1315,DataRegularSeason20242025!$B$3:$B$1315, "&lt;=" &amp; CQ$1, DataRegularSeason20242025!$D$3:$D$1315, $A18)+SUMIFS(DataRegularSeason20242025!$AB$3:$AB$1315,DataRegularSeason20242025!$B$3:$B$1315, "&lt;=" &amp; CQ$1, DataRegularSeason20242025!$E$3:$E$1315, $A18)</f>
        <v>45</v>
      </c>
      <c r="CR18">
        <f>SUMIFS(DataRegularSeason20242025!$AA$3:$AA$1315,DataRegularSeason20242025!$B$3:$B$1315, "&lt;=" &amp; CR$1, DataRegularSeason20242025!$D$3:$D$1315, $A18)+SUMIFS(DataRegularSeason20242025!$AB$3:$AB$1315,DataRegularSeason20242025!$B$3:$B$1315, "&lt;=" &amp; CR$1, DataRegularSeason20242025!$E$3:$E$1315, $A18)</f>
        <v>45</v>
      </c>
      <c r="CS18">
        <f>SUMIFS(DataRegularSeason20242025!$AA$3:$AA$1315,DataRegularSeason20242025!$B$3:$B$1315, "&lt;=" &amp; CS$1, DataRegularSeason20242025!$D$3:$D$1315, $A18)+SUMIFS(DataRegularSeason20242025!$AB$3:$AB$1315,DataRegularSeason20242025!$B$3:$B$1315, "&lt;=" &amp; CS$1, DataRegularSeason20242025!$E$3:$E$1315, $A18)</f>
        <v>45</v>
      </c>
      <c r="CT18">
        <f>SUMIFS(DataRegularSeason20242025!$AA$3:$AA$1315,DataRegularSeason20242025!$B$3:$B$1315, "&lt;=" &amp; CT$1, DataRegularSeason20242025!$D$3:$D$1315, $A18)+SUMIFS(DataRegularSeason20242025!$AB$3:$AB$1315,DataRegularSeason20242025!$B$3:$B$1315, "&lt;=" &amp; CT$1, DataRegularSeason20242025!$E$3:$E$1315, $A18)</f>
        <v>45</v>
      </c>
      <c r="CU18">
        <f>SUMIFS(DataRegularSeason20242025!$AA$3:$AA$1315,DataRegularSeason20242025!$B$3:$B$1315, "&lt;=" &amp; CU$1, DataRegularSeason20242025!$D$3:$D$1315, $A18)+SUMIFS(DataRegularSeason20242025!$AB$3:$AB$1315,DataRegularSeason20242025!$B$3:$B$1315, "&lt;=" &amp; CU$1, DataRegularSeason20242025!$E$3:$E$1315, $A18)</f>
        <v>45</v>
      </c>
      <c r="CV18">
        <f>SUMIFS(DataRegularSeason20242025!$AA$3:$AA$1315,DataRegularSeason20242025!$B$3:$B$1315, "&lt;=" &amp; CV$1, DataRegularSeason20242025!$D$3:$D$1315, $A18)+SUMIFS(DataRegularSeason20242025!$AB$3:$AB$1315,DataRegularSeason20242025!$B$3:$B$1315, "&lt;=" &amp; CV$1, DataRegularSeason20242025!$E$3:$E$1315, $A18)</f>
        <v>45</v>
      </c>
      <c r="CW18">
        <f>SUMIFS(DataRegularSeason20242025!$AA$3:$AA$1315,DataRegularSeason20242025!$B$3:$B$1315, "&lt;=" &amp; CW$1, DataRegularSeason20242025!$D$3:$D$1315, $A18)+SUMIFS(DataRegularSeason20242025!$AB$3:$AB$1315,DataRegularSeason20242025!$B$3:$B$1315, "&lt;=" &amp; CW$1, DataRegularSeason20242025!$E$3:$E$1315, $A18)</f>
        <v>45</v>
      </c>
      <c r="CX18">
        <f>SUMIFS(DataRegularSeason20242025!$AA$3:$AA$1315,DataRegularSeason20242025!$B$3:$B$1315, "&lt;=" &amp; CX$1, DataRegularSeason20242025!$D$3:$D$1315, $A18)+SUMIFS(DataRegularSeason20242025!$AB$3:$AB$1315,DataRegularSeason20242025!$B$3:$B$1315, "&lt;=" &amp; CX$1, DataRegularSeason20242025!$E$3:$E$1315, $A18)</f>
        <v>45</v>
      </c>
      <c r="CY18">
        <f>SUMIFS(DataRegularSeason20242025!$AA$3:$AA$1315,DataRegularSeason20242025!$B$3:$B$1315, "&lt;=" &amp; CY$1, DataRegularSeason20242025!$D$3:$D$1315, $A18)+SUMIFS(DataRegularSeason20242025!$AB$3:$AB$1315,DataRegularSeason20242025!$B$3:$B$1315, "&lt;=" &amp; CY$1, DataRegularSeason20242025!$E$3:$E$1315, $A18)</f>
        <v>45</v>
      </c>
      <c r="CZ18">
        <f>SUMIFS(DataRegularSeason20242025!$AA$3:$AA$1315,DataRegularSeason20242025!$B$3:$B$1315, "&lt;=" &amp; CZ$1, DataRegularSeason20242025!$D$3:$D$1315, $A18)+SUMIFS(DataRegularSeason20242025!$AB$3:$AB$1315,DataRegularSeason20242025!$B$3:$B$1315, "&lt;=" &amp; CZ$1, DataRegularSeason20242025!$E$3:$E$1315, $A18)</f>
        <v>45</v>
      </c>
      <c r="DA18">
        <f>SUMIFS(DataRegularSeason20242025!$AA$3:$AA$1315,DataRegularSeason20242025!$B$3:$B$1315, "&lt;=" &amp; DA$1, DataRegularSeason20242025!$D$3:$D$1315, $A18)+SUMIFS(DataRegularSeason20242025!$AB$3:$AB$1315,DataRegularSeason20242025!$B$3:$B$1315, "&lt;=" &amp; DA$1, DataRegularSeason20242025!$E$3:$E$1315, $A18)</f>
        <v>45</v>
      </c>
      <c r="DB18">
        <f>SUMIFS(DataRegularSeason20242025!$AA$3:$AA$1315,DataRegularSeason20242025!$B$3:$B$1315, "&lt;=" &amp; DB$1, DataRegularSeason20242025!$D$3:$D$1315, $A18)+SUMIFS(DataRegularSeason20242025!$AB$3:$AB$1315,DataRegularSeason20242025!$B$3:$B$1315, "&lt;=" &amp; DB$1, DataRegularSeason20242025!$E$3:$E$1315, $A18)</f>
        <v>45</v>
      </c>
      <c r="DC18">
        <f>SUMIFS(DataRegularSeason20242025!$AA$3:$AA$1315,DataRegularSeason20242025!$B$3:$B$1315, "&lt;=" &amp; DC$1, DataRegularSeason20242025!$D$3:$D$1315, $A18)+SUMIFS(DataRegularSeason20242025!$AB$3:$AB$1315,DataRegularSeason20242025!$B$3:$B$1315, "&lt;=" &amp; DC$1, DataRegularSeason20242025!$E$3:$E$1315, $A18)</f>
        <v>45</v>
      </c>
      <c r="DD18">
        <f>SUMIFS(DataRegularSeason20242025!$AA$3:$AA$1315,DataRegularSeason20242025!$B$3:$B$1315, "&lt;=" &amp; DD$1, DataRegularSeason20242025!$D$3:$D$1315, $A18)+SUMIFS(DataRegularSeason20242025!$AB$3:$AB$1315,DataRegularSeason20242025!$B$3:$B$1315, "&lt;=" &amp; DD$1, DataRegularSeason20242025!$E$3:$E$1315, $A18)</f>
        <v>45</v>
      </c>
      <c r="DE18">
        <f>SUMIFS(DataRegularSeason20242025!$AA$3:$AA$1315,DataRegularSeason20242025!$B$3:$B$1315, "&lt;=" &amp; DE$1, DataRegularSeason20242025!$D$3:$D$1315, $A18)+SUMIFS(DataRegularSeason20242025!$AB$3:$AB$1315,DataRegularSeason20242025!$B$3:$B$1315, "&lt;=" &amp; DE$1, DataRegularSeason20242025!$E$3:$E$1315, $A18)</f>
        <v>45</v>
      </c>
      <c r="DF18">
        <f>SUMIFS(DataRegularSeason20242025!$AA$3:$AA$1315,DataRegularSeason20242025!$B$3:$B$1315, "&lt;=" &amp; DF$1, DataRegularSeason20242025!$D$3:$D$1315, $A18)+SUMIFS(DataRegularSeason20242025!$AB$3:$AB$1315,DataRegularSeason20242025!$B$3:$B$1315, "&lt;=" &amp; DF$1, DataRegularSeason20242025!$E$3:$E$1315, $A18)</f>
        <v>45</v>
      </c>
      <c r="DG18">
        <f>SUMIFS(DataRegularSeason20242025!$AA$3:$AA$1315,DataRegularSeason20242025!$B$3:$B$1315, "&lt;=" &amp; DG$1, DataRegularSeason20242025!$D$3:$D$1315, $A18)+SUMIFS(DataRegularSeason20242025!$AB$3:$AB$1315,DataRegularSeason20242025!$B$3:$B$1315, "&lt;=" &amp; DG$1, DataRegularSeason20242025!$E$3:$E$1315, $A18)</f>
        <v>45</v>
      </c>
      <c r="DH18">
        <f>SUMIFS(DataRegularSeason20242025!$AA$3:$AA$1315,DataRegularSeason20242025!$B$3:$B$1315, "&lt;=" &amp; DH$1, DataRegularSeason20242025!$D$3:$D$1315, $A18)+SUMIFS(DataRegularSeason20242025!$AB$3:$AB$1315,DataRegularSeason20242025!$B$3:$B$1315, "&lt;=" &amp; DH$1, DataRegularSeason20242025!$E$3:$E$1315, $A18)</f>
        <v>45</v>
      </c>
      <c r="DI18">
        <f>SUMIFS(DataRegularSeason20242025!$AA$3:$AA$1315,DataRegularSeason20242025!$B$3:$B$1315, "&lt;=" &amp; DI$1, DataRegularSeason20242025!$D$3:$D$1315, $A18)+SUMIFS(DataRegularSeason20242025!$AB$3:$AB$1315,DataRegularSeason20242025!$B$3:$B$1315, "&lt;=" &amp; DI$1, DataRegularSeason20242025!$E$3:$E$1315, $A18)</f>
        <v>45</v>
      </c>
      <c r="DJ18">
        <f>SUMIFS(DataRegularSeason20242025!$AA$3:$AA$1315,DataRegularSeason20242025!$B$3:$B$1315, "&lt;=" &amp; DJ$1, DataRegularSeason20242025!$D$3:$D$1315, $A18)+SUMIFS(DataRegularSeason20242025!$AB$3:$AB$1315,DataRegularSeason20242025!$B$3:$B$1315, "&lt;=" &amp; DJ$1, DataRegularSeason20242025!$E$3:$E$1315, $A18)</f>
        <v>45</v>
      </c>
      <c r="DK18">
        <f>SUMIFS(DataRegularSeason20242025!$AA$3:$AA$1315,DataRegularSeason20242025!$B$3:$B$1315, "&lt;=" &amp; DK$1, DataRegularSeason20242025!$D$3:$D$1315, $A18)+SUMIFS(DataRegularSeason20242025!$AB$3:$AB$1315,DataRegularSeason20242025!$B$3:$B$1315, "&lt;=" &amp; DK$1, DataRegularSeason20242025!$E$3:$E$1315, $A18)</f>
        <v>45</v>
      </c>
      <c r="DL18">
        <f>SUMIFS(DataRegularSeason20242025!$AA$3:$AA$1315,DataRegularSeason20242025!$B$3:$B$1315, "&lt;=" &amp; DL$1, DataRegularSeason20242025!$D$3:$D$1315, $A18)+SUMIFS(DataRegularSeason20242025!$AB$3:$AB$1315,DataRegularSeason20242025!$B$3:$B$1315, "&lt;=" &amp; DL$1, DataRegularSeason20242025!$E$3:$E$1315, $A18)</f>
        <v>45</v>
      </c>
      <c r="DM18">
        <f>SUMIFS(DataRegularSeason20242025!$AA$3:$AA$1315,DataRegularSeason20242025!$B$3:$B$1315, "&lt;=" &amp; DM$1, DataRegularSeason20242025!$D$3:$D$1315, $A18)+SUMIFS(DataRegularSeason20242025!$AB$3:$AB$1315,DataRegularSeason20242025!$B$3:$B$1315, "&lt;=" &amp; DM$1, DataRegularSeason20242025!$E$3:$E$1315, $A18)</f>
        <v>45</v>
      </c>
      <c r="DN18">
        <f>SUMIFS(DataRegularSeason20242025!$AA$3:$AA$1315,DataRegularSeason20242025!$B$3:$B$1315, "&lt;=" &amp; DN$1, DataRegularSeason20242025!$D$3:$D$1315, $A18)+SUMIFS(DataRegularSeason20242025!$AB$3:$AB$1315,DataRegularSeason20242025!$B$3:$B$1315, "&lt;=" &amp; DN$1, DataRegularSeason20242025!$E$3:$E$1315, $A18)</f>
        <v>45</v>
      </c>
      <c r="DO18">
        <f>SUMIFS(DataRegularSeason20242025!$AA$3:$AA$1315,DataRegularSeason20242025!$B$3:$B$1315, "&lt;=" &amp; DO$1, DataRegularSeason20242025!$D$3:$D$1315, $A18)+SUMIFS(DataRegularSeason20242025!$AB$3:$AB$1315,DataRegularSeason20242025!$B$3:$B$1315, "&lt;=" &amp; DO$1, DataRegularSeason20242025!$E$3:$E$1315, $A18)</f>
        <v>45</v>
      </c>
      <c r="DP18">
        <f>SUMIFS(DataRegularSeason20242025!$AA$3:$AA$1315,DataRegularSeason20242025!$B$3:$B$1315, "&lt;=" &amp; DP$1, DataRegularSeason20242025!$D$3:$D$1315, $A18)+SUMIFS(DataRegularSeason20242025!$AB$3:$AB$1315,DataRegularSeason20242025!$B$3:$B$1315, "&lt;=" &amp; DP$1, DataRegularSeason20242025!$E$3:$E$1315, $A18)</f>
        <v>45</v>
      </c>
      <c r="DQ18">
        <f>SUMIFS(DataRegularSeason20242025!$AA$3:$AA$1315,DataRegularSeason20242025!$B$3:$B$1315, "&lt;=" &amp; DQ$1, DataRegularSeason20242025!$D$3:$D$1315, $A18)+SUMIFS(DataRegularSeason20242025!$AB$3:$AB$1315,DataRegularSeason20242025!$B$3:$B$1315, "&lt;=" &amp; DQ$1, DataRegularSeason20242025!$E$3:$E$1315, $A18)</f>
        <v>45</v>
      </c>
      <c r="DR18">
        <f>SUMIFS(DataRegularSeason20242025!$AA$3:$AA$1315,DataRegularSeason20242025!$B$3:$B$1315, "&lt;=" &amp; DR$1, DataRegularSeason20242025!$D$3:$D$1315, $A18)+SUMIFS(DataRegularSeason20242025!$AB$3:$AB$1315,DataRegularSeason20242025!$B$3:$B$1315, "&lt;=" &amp; DR$1, DataRegularSeason20242025!$E$3:$E$1315, $A18)</f>
        <v>45</v>
      </c>
      <c r="DS18">
        <f>SUMIFS(DataRegularSeason20242025!$AA$3:$AA$1315,DataRegularSeason20242025!$B$3:$B$1315, "&lt;=" &amp; DS$1, DataRegularSeason20242025!$D$3:$D$1315, $A18)+SUMIFS(DataRegularSeason20242025!$AB$3:$AB$1315,DataRegularSeason20242025!$B$3:$B$1315, "&lt;=" &amp; DS$1, DataRegularSeason20242025!$E$3:$E$1315, $A18)</f>
        <v>45</v>
      </c>
      <c r="DT18">
        <f>SUMIFS(DataRegularSeason20242025!$AA$3:$AA$1315,DataRegularSeason20242025!$B$3:$B$1315, "&lt;=" &amp; DT$1, DataRegularSeason20242025!$D$3:$D$1315, $A18)+SUMIFS(DataRegularSeason20242025!$AB$3:$AB$1315,DataRegularSeason20242025!$B$3:$B$1315, "&lt;=" &amp; DT$1, DataRegularSeason20242025!$E$3:$E$1315, $A18)</f>
        <v>45</v>
      </c>
      <c r="DU18">
        <f>SUMIFS(DataRegularSeason20242025!$AA$3:$AA$1315,DataRegularSeason20242025!$B$3:$B$1315, "&lt;=" &amp; DU$1, DataRegularSeason20242025!$D$3:$D$1315, $A18)+SUMIFS(DataRegularSeason20242025!$AB$3:$AB$1315,DataRegularSeason20242025!$B$3:$B$1315, "&lt;=" &amp; DU$1, DataRegularSeason20242025!$E$3:$E$1315, $A18)</f>
        <v>45</v>
      </c>
      <c r="DV18">
        <f>SUMIFS(DataRegularSeason20242025!$AA$3:$AA$1315,DataRegularSeason20242025!$B$3:$B$1315, "&lt;=" &amp; DV$1, DataRegularSeason20242025!$D$3:$D$1315, $A18)+SUMIFS(DataRegularSeason20242025!$AB$3:$AB$1315,DataRegularSeason20242025!$B$3:$B$1315, "&lt;=" &amp; DV$1, DataRegularSeason20242025!$E$3:$E$1315, $A18)</f>
        <v>45</v>
      </c>
      <c r="DW18">
        <f>SUMIFS(DataRegularSeason20242025!$AA$3:$AA$1315,DataRegularSeason20242025!$B$3:$B$1315, "&lt;=" &amp; DW$1, DataRegularSeason20242025!$D$3:$D$1315, $A18)+SUMIFS(DataRegularSeason20242025!$AB$3:$AB$1315,DataRegularSeason20242025!$B$3:$B$1315, "&lt;=" &amp; DW$1, DataRegularSeason20242025!$E$3:$E$1315, $A18)</f>
        <v>45</v>
      </c>
      <c r="DX18">
        <f>SUMIFS(DataRegularSeason20242025!$AA$3:$AA$1315,DataRegularSeason20242025!$B$3:$B$1315, "&lt;=" &amp; DX$1, DataRegularSeason20242025!$D$3:$D$1315, $A18)+SUMIFS(DataRegularSeason20242025!$AB$3:$AB$1315,DataRegularSeason20242025!$B$3:$B$1315, "&lt;=" &amp; DX$1, DataRegularSeason20242025!$E$3:$E$1315, $A18)</f>
        <v>45</v>
      </c>
      <c r="DY18">
        <f>SUMIFS(DataRegularSeason20242025!$AA$3:$AA$1315,DataRegularSeason20242025!$B$3:$B$1315, "&lt;=" &amp; DY$1, DataRegularSeason20242025!$D$3:$D$1315, $A18)+SUMIFS(DataRegularSeason20242025!$AB$3:$AB$1315,DataRegularSeason20242025!$B$3:$B$1315, "&lt;=" &amp; DY$1, DataRegularSeason20242025!$E$3:$E$1315, $A18)</f>
        <v>45</v>
      </c>
      <c r="DZ18">
        <f>SUMIFS(DataRegularSeason20242025!$AA$3:$AA$1315,DataRegularSeason20242025!$B$3:$B$1315, "&lt;=" &amp; DZ$1, DataRegularSeason20242025!$D$3:$D$1315, $A18)+SUMIFS(DataRegularSeason20242025!$AB$3:$AB$1315,DataRegularSeason20242025!$B$3:$B$1315, "&lt;=" &amp; DZ$1, DataRegularSeason20242025!$E$3:$E$1315, $A18)</f>
        <v>45</v>
      </c>
      <c r="EA18">
        <f>SUMIFS(DataRegularSeason20242025!$AA$3:$AA$1315,DataRegularSeason20242025!$B$3:$B$1315, "&lt;=" &amp; EA$1, DataRegularSeason20242025!$D$3:$D$1315, $A18)+SUMIFS(DataRegularSeason20242025!$AB$3:$AB$1315,DataRegularSeason20242025!$B$3:$B$1315, "&lt;=" &amp; EA$1, DataRegularSeason20242025!$E$3:$E$1315, $A18)</f>
        <v>45</v>
      </c>
      <c r="EB18">
        <f>SUMIFS(DataRegularSeason20242025!$AA$3:$AA$1315,DataRegularSeason20242025!$B$3:$B$1315, "&lt;=" &amp; EB$1, DataRegularSeason20242025!$D$3:$D$1315, $A18)+SUMIFS(DataRegularSeason20242025!$AB$3:$AB$1315,DataRegularSeason20242025!$B$3:$B$1315, "&lt;=" &amp; EB$1, DataRegularSeason20242025!$E$3:$E$1315, $A18)</f>
        <v>45</v>
      </c>
      <c r="EC18">
        <f>SUMIFS(DataRegularSeason20242025!$AA$3:$AA$1315,DataRegularSeason20242025!$B$3:$B$1315, "&lt;=" &amp; EC$1, DataRegularSeason20242025!$D$3:$D$1315, $A18)+SUMIFS(DataRegularSeason20242025!$AB$3:$AB$1315,DataRegularSeason20242025!$B$3:$B$1315, "&lt;=" &amp; EC$1, DataRegularSeason20242025!$E$3:$E$1315, $A18)</f>
        <v>45</v>
      </c>
      <c r="ED18">
        <f>SUMIFS(DataRegularSeason20242025!$AA$3:$AA$1315,DataRegularSeason20242025!$B$3:$B$1315, "&lt;=" &amp; ED$1, DataRegularSeason20242025!$D$3:$D$1315, $A18)+SUMIFS(DataRegularSeason20242025!$AB$3:$AB$1315,DataRegularSeason20242025!$B$3:$B$1315, "&lt;=" &amp; ED$1, DataRegularSeason20242025!$E$3:$E$1315, $A18)</f>
        <v>45</v>
      </c>
      <c r="EE18">
        <f>SUMIFS(DataRegularSeason20242025!$AA$3:$AA$1315,DataRegularSeason20242025!$B$3:$B$1315, "&lt;=" &amp; EE$1, DataRegularSeason20242025!$D$3:$D$1315, $A18)+SUMIFS(DataRegularSeason20242025!$AB$3:$AB$1315,DataRegularSeason20242025!$B$3:$B$1315, "&lt;=" &amp; EE$1, DataRegularSeason20242025!$E$3:$E$1315, $A18)</f>
        <v>45</v>
      </c>
      <c r="EF18">
        <f>SUMIFS(DataRegularSeason20242025!$AA$3:$AA$1315,DataRegularSeason20242025!$B$3:$B$1315, "&lt;=" &amp; EF$1, DataRegularSeason20242025!$D$3:$D$1315, $A18)+SUMIFS(DataRegularSeason20242025!$AB$3:$AB$1315,DataRegularSeason20242025!$B$3:$B$1315, "&lt;=" &amp; EF$1, DataRegularSeason20242025!$E$3:$E$1315, $A18)</f>
        <v>45</v>
      </c>
      <c r="EG18">
        <f>SUMIFS(DataRegularSeason20242025!$AA$3:$AA$1315,DataRegularSeason20242025!$B$3:$B$1315, "&lt;=" &amp; EG$1, DataRegularSeason20242025!$D$3:$D$1315, $A18)+SUMIFS(DataRegularSeason20242025!$AB$3:$AB$1315,DataRegularSeason20242025!$B$3:$B$1315, "&lt;=" &amp; EG$1, DataRegularSeason20242025!$E$3:$E$1315, $A18)</f>
        <v>45</v>
      </c>
      <c r="EH18">
        <f>SUMIFS(DataRegularSeason20242025!$AA$3:$AA$1315,DataRegularSeason20242025!$B$3:$B$1315, "&lt;=" &amp; EH$1, DataRegularSeason20242025!$D$3:$D$1315, $A18)+SUMIFS(DataRegularSeason20242025!$AB$3:$AB$1315,DataRegularSeason20242025!$B$3:$B$1315, "&lt;=" &amp; EH$1, DataRegularSeason20242025!$E$3:$E$1315, $A18)</f>
        <v>45</v>
      </c>
      <c r="EI18">
        <f>SUMIFS(DataRegularSeason20242025!$AA$3:$AA$1315,DataRegularSeason20242025!$B$3:$B$1315, "&lt;=" &amp; EI$1, DataRegularSeason20242025!$D$3:$D$1315, $A18)+SUMIFS(DataRegularSeason20242025!$AB$3:$AB$1315,DataRegularSeason20242025!$B$3:$B$1315, "&lt;=" &amp; EI$1, DataRegularSeason20242025!$E$3:$E$1315, $A18)</f>
        <v>45</v>
      </c>
      <c r="EJ18">
        <f>SUMIFS(DataRegularSeason20242025!$AA$3:$AA$1315,DataRegularSeason20242025!$B$3:$B$1315, "&lt;=" &amp; EJ$1, DataRegularSeason20242025!$D$3:$D$1315, $A18)+SUMIFS(DataRegularSeason20242025!$AB$3:$AB$1315,DataRegularSeason20242025!$B$3:$B$1315, "&lt;=" &amp; EJ$1, DataRegularSeason20242025!$E$3:$E$1315, $A18)</f>
        <v>45</v>
      </c>
      <c r="EK18">
        <f>SUMIFS(DataRegularSeason20242025!$AA$3:$AA$1315,DataRegularSeason20242025!$B$3:$B$1315, "&lt;=" &amp; EK$1, DataRegularSeason20242025!$D$3:$D$1315, $A18)+SUMIFS(DataRegularSeason20242025!$AB$3:$AB$1315,DataRegularSeason20242025!$B$3:$B$1315, "&lt;=" &amp; EK$1, DataRegularSeason20242025!$E$3:$E$1315, $A18)</f>
        <v>45</v>
      </c>
      <c r="EL18">
        <f>SUMIFS(DataRegularSeason20242025!$AA$3:$AA$1315,DataRegularSeason20242025!$B$3:$B$1315, "&lt;=" &amp; EL$1, DataRegularSeason20242025!$D$3:$D$1315, $A18)+SUMIFS(DataRegularSeason20242025!$AB$3:$AB$1315,DataRegularSeason20242025!$B$3:$B$1315, "&lt;=" &amp; EL$1, DataRegularSeason20242025!$E$3:$E$1315, $A18)</f>
        <v>45</v>
      </c>
      <c r="EM18">
        <f>SUMIFS(DataRegularSeason20242025!$AA$3:$AA$1315,DataRegularSeason20242025!$B$3:$B$1315, "&lt;=" &amp; EM$1, DataRegularSeason20242025!$D$3:$D$1315, $A18)+SUMIFS(DataRegularSeason20242025!$AB$3:$AB$1315,DataRegularSeason20242025!$B$3:$B$1315, "&lt;=" &amp; EM$1, DataRegularSeason20242025!$E$3:$E$1315, $A18)</f>
        <v>45</v>
      </c>
      <c r="EN18">
        <f>SUMIFS(DataRegularSeason20242025!$AA$3:$AA$1315,DataRegularSeason20242025!$B$3:$B$1315, "&lt;=" &amp; EN$1, DataRegularSeason20242025!$D$3:$D$1315, $A18)+SUMIFS(DataRegularSeason20242025!$AB$3:$AB$1315,DataRegularSeason20242025!$B$3:$B$1315, "&lt;=" &amp; EN$1, DataRegularSeason20242025!$E$3:$E$1315, $A18)</f>
        <v>45</v>
      </c>
      <c r="EO18">
        <f>SUMIFS(DataRegularSeason20242025!$AA$3:$AA$1315,DataRegularSeason20242025!$B$3:$B$1315, "&lt;=" &amp; EO$1, DataRegularSeason20242025!$D$3:$D$1315, $A18)+SUMIFS(DataRegularSeason20242025!$AB$3:$AB$1315,DataRegularSeason20242025!$B$3:$B$1315, "&lt;=" &amp; EO$1, DataRegularSeason20242025!$E$3:$E$1315, $A18)</f>
        <v>45</v>
      </c>
      <c r="EP18">
        <f>SUMIFS(DataRegularSeason20242025!$AA$3:$AA$1315,DataRegularSeason20242025!$B$3:$B$1315, "&lt;=" &amp; EP$1, DataRegularSeason20242025!$D$3:$D$1315, $A18)+SUMIFS(DataRegularSeason20242025!$AB$3:$AB$1315,DataRegularSeason20242025!$B$3:$B$1315, "&lt;=" &amp; EP$1, DataRegularSeason20242025!$E$3:$E$1315, $A18)</f>
        <v>45</v>
      </c>
      <c r="EQ18">
        <f>SUMIFS(DataRegularSeason20242025!$AA$3:$AA$1315,DataRegularSeason20242025!$B$3:$B$1315, "&lt;=" &amp; EQ$1, DataRegularSeason20242025!$D$3:$D$1315, $A18)+SUMIFS(DataRegularSeason20242025!$AB$3:$AB$1315,DataRegularSeason20242025!$B$3:$B$1315, "&lt;=" &amp; EQ$1, DataRegularSeason20242025!$E$3:$E$1315, $A18)</f>
        <v>45</v>
      </c>
      <c r="ER18">
        <f>SUMIFS(DataRegularSeason20242025!$AA$3:$AA$1315,DataRegularSeason20242025!$B$3:$B$1315, "&lt;=" &amp; ER$1, DataRegularSeason20242025!$D$3:$D$1315, $A18)+SUMIFS(DataRegularSeason20242025!$AB$3:$AB$1315,DataRegularSeason20242025!$B$3:$B$1315, "&lt;=" &amp; ER$1, DataRegularSeason20242025!$E$3:$E$1315, $A18)</f>
        <v>45</v>
      </c>
      <c r="ES18">
        <f>SUMIFS(DataRegularSeason20242025!$AA$3:$AA$1315,DataRegularSeason20242025!$B$3:$B$1315, "&lt;=" &amp; ES$1, DataRegularSeason20242025!$D$3:$D$1315, $A18)+SUMIFS(DataRegularSeason20242025!$AB$3:$AB$1315,DataRegularSeason20242025!$B$3:$B$1315, "&lt;=" &amp; ES$1, DataRegularSeason20242025!$E$3:$E$1315, $A18)</f>
        <v>45</v>
      </c>
      <c r="ET18">
        <f>SUMIFS(DataRegularSeason20242025!$AA$3:$AA$1315,DataRegularSeason20242025!$B$3:$B$1315, "&lt;=" &amp; ET$1, DataRegularSeason20242025!$D$3:$D$1315, $A18)+SUMIFS(DataRegularSeason20242025!$AB$3:$AB$1315,DataRegularSeason20242025!$B$3:$B$1315, "&lt;=" &amp; ET$1, DataRegularSeason20242025!$E$3:$E$1315, $A18)</f>
        <v>45</v>
      </c>
      <c r="EU18">
        <f>SUMIFS(DataRegularSeason20242025!$AA$3:$AA$1315,DataRegularSeason20242025!$B$3:$B$1315, "&lt;=" &amp; EU$1, DataRegularSeason20242025!$D$3:$D$1315, $A18)+SUMIFS(DataRegularSeason20242025!$AB$3:$AB$1315,DataRegularSeason20242025!$B$3:$B$1315, "&lt;=" &amp; EU$1, DataRegularSeason20242025!$E$3:$E$1315, $A18)</f>
        <v>45</v>
      </c>
      <c r="EV18">
        <f>SUMIFS(DataRegularSeason20242025!$AA$3:$AA$1315,DataRegularSeason20242025!$B$3:$B$1315, "&lt;=" &amp; EV$1, DataRegularSeason20242025!$D$3:$D$1315, $A18)+SUMIFS(DataRegularSeason20242025!$AB$3:$AB$1315,DataRegularSeason20242025!$B$3:$B$1315, "&lt;=" &amp; EV$1, DataRegularSeason20242025!$E$3:$E$1315, $A18)</f>
        <v>45</v>
      </c>
      <c r="EW18">
        <f>SUMIFS(DataRegularSeason20242025!$AA$3:$AA$1315,DataRegularSeason20242025!$B$3:$B$1315, "&lt;=" &amp; EW$1, DataRegularSeason20242025!$D$3:$D$1315, $A18)+SUMIFS(DataRegularSeason20242025!$AB$3:$AB$1315,DataRegularSeason20242025!$B$3:$B$1315, "&lt;=" &amp; EW$1, DataRegularSeason20242025!$E$3:$E$1315, $A18)</f>
        <v>45</v>
      </c>
      <c r="EX18">
        <f>SUMIFS(DataRegularSeason20242025!$AA$3:$AA$1315,DataRegularSeason20242025!$B$3:$B$1315, "&lt;=" &amp; EX$1, DataRegularSeason20242025!$D$3:$D$1315, $A18)+SUMIFS(DataRegularSeason20242025!$AB$3:$AB$1315,DataRegularSeason20242025!$B$3:$B$1315, "&lt;=" &amp; EX$1, DataRegularSeason20242025!$E$3:$E$1315, $A18)</f>
        <v>45</v>
      </c>
      <c r="EY18">
        <f>SUMIFS(DataRegularSeason20242025!$AA$3:$AA$1315,DataRegularSeason20242025!$B$3:$B$1315, "&lt;=" &amp; EY$1, DataRegularSeason20242025!$D$3:$D$1315, $A18)+SUMIFS(DataRegularSeason20242025!$AB$3:$AB$1315,DataRegularSeason20242025!$B$3:$B$1315, "&lt;=" &amp; EY$1, DataRegularSeason20242025!$E$3:$E$1315, $A18)</f>
        <v>45</v>
      </c>
      <c r="EZ18">
        <f>SUMIFS(DataRegularSeason20242025!$AA$3:$AA$1315,DataRegularSeason20242025!$B$3:$B$1315, "&lt;=" &amp; EZ$1, DataRegularSeason20242025!$D$3:$D$1315, $A18)+SUMIFS(DataRegularSeason20242025!$AB$3:$AB$1315,DataRegularSeason20242025!$B$3:$B$1315, "&lt;=" &amp; EZ$1, DataRegularSeason20242025!$E$3:$E$1315, $A18)</f>
        <v>45</v>
      </c>
      <c r="FA18">
        <f>SUMIFS(DataRegularSeason20242025!$AA$3:$AA$1315,DataRegularSeason20242025!$B$3:$B$1315, "&lt;=" &amp; FA$1, DataRegularSeason20242025!$D$3:$D$1315, $A18)+SUMIFS(DataRegularSeason20242025!$AB$3:$AB$1315,DataRegularSeason20242025!$B$3:$B$1315, "&lt;=" &amp; FA$1, DataRegularSeason20242025!$E$3:$E$1315, $A18)</f>
        <v>45</v>
      </c>
      <c r="FB18">
        <f>SUMIFS(DataRegularSeason20242025!$AA$3:$AA$1315,DataRegularSeason20242025!$B$3:$B$1315, "&lt;=" &amp; FB$1, DataRegularSeason20242025!$D$3:$D$1315, $A18)+SUMIFS(DataRegularSeason20242025!$AB$3:$AB$1315,DataRegularSeason20242025!$B$3:$B$1315, "&lt;=" &amp; FB$1, DataRegularSeason20242025!$E$3:$E$1315, $A18)</f>
        <v>45</v>
      </c>
      <c r="FC18">
        <f>SUMIFS(DataRegularSeason20242025!$AA$3:$AA$1315,DataRegularSeason20242025!$B$3:$B$1315, "&lt;=" &amp; FC$1, DataRegularSeason20242025!$D$3:$D$1315, $A18)+SUMIFS(DataRegularSeason20242025!$AB$3:$AB$1315,DataRegularSeason20242025!$B$3:$B$1315, "&lt;=" &amp; FC$1, DataRegularSeason20242025!$E$3:$E$1315, $A18)</f>
        <v>45</v>
      </c>
      <c r="FD18">
        <f>SUMIFS(DataRegularSeason20242025!$AA$3:$AA$1315,DataRegularSeason20242025!$B$3:$B$1315, "&lt;=" &amp; FD$1, DataRegularSeason20242025!$D$3:$D$1315, $A18)+SUMIFS(DataRegularSeason20242025!$AB$3:$AB$1315,DataRegularSeason20242025!$B$3:$B$1315, "&lt;=" &amp; FD$1, DataRegularSeason20242025!$E$3:$E$1315, $A18)</f>
        <v>45</v>
      </c>
      <c r="FE18">
        <f>SUMIFS(DataRegularSeason20242025!$AA$3:$AA$1315,DataRegularSeason20242025!$B$3:$B$1315, "&lt;=" &amp; FE$1, DataRegularSeason20242025!$D$3:$D$1315, $A18)+SUMIFS(DataRegularSeason20242025!$AB$3:$AB$1315,DataRegularSeason20242025!$B$3:$B$1315, "&lt;=" &amp; FE$1, DataRegularSeason20242025!$E$3:$E$1315, $A18)</f>
        <v>45</v>
      </c>
      <c r="FF18">
        <f>SUMIFS(DataRegularSeason20242025!$AA$3:$AA$1315,DataRegularSeason20242025!$B$3:$B$1315, "&lt;=" &amp; FF$1, DataRegularSeason20242025!$D$3:$D$1315, $A18)+SUMIFS(DataRegularSeason20242025!$AB$3:$AB$1315,DataRegularSeason20242025!$B$3:$B$1315, "&lt;=" &amp; FF$1, DataRegularSeason20242025!$E$3:$E$1315, $A18)</f>
        <v>45</v>
      </c>
      <c r="FG18">
        <f>SUMIFS(DataRegularSeason20242025!$AA$3:$AA$1315,DataRegularSeason20242025!$B$3:$B$1315, "&lt;=" &amp; FG$1, DataRegularSeason20242025!$D$3:$D$1315, $A18)+SUMIFS(DataRegularSeason20242025!$AB$3:$AB$1315,DataRegularSeason20242025!$B$3:$B$1315, "&lt;=" &amp; FG$1, DataRegularSeason20242025!$E$3:$E$1315, $A18)</f>
        <v>45</v>
      </c>
      <c r="FH18">
        <f>SUMIFS(DataRegularSeason20242025!$AA$3:$AA$1315,DataRegularSeason20242025!$B$3:$B$1315, "&lt;=" &amp; FH$1, DataRegularSeason20242025!$D$3:$D$1315, $A18)+SUMIFS(DataRegularSeason20242025!$AB$3:$AB$1315,DataRegularSeason20242025!$B$3:$B$1315, "&lt;=" &amp; FH$1, DataRegularSeason20242025!$E$3:$E$1315, $A18)</f>
        <v>45</v>
      </c>
      <c r="FI18">
        <f>SUMIFS(DataRegularSeason20242025!$AA$3:$AA$1315,DataRegularSeason20242025!$B$3:$B$1315, "&lt;=" &amp; FI$1, DataRegularSeason20242025!$D$3:$D$1315, $A18)+SUMIFS(DataRegularSeason20242025!$AB$3:$AB$1315,DataRegularSeason20242025!$B$3:$B$1315, "&lt;=" &amp; FI$1, DataRegularSeason20242025!$E$3:$E$1315, $A18)</f>
        <v>45</v>
      </c>
      <c r="FJ18">
        <f>SUMIFS(DataRegularSeason20242025!$AA$3:$AA$1315,DataRegularSeason20242025!$B$3:$B$1315, "&lt;=" &amp; FJ$1, DataRegularSeason20242025!$D$3:$D$1315, $A18)+SUMIFS(DataRegularSeason20242025!$AB$3:$AB$1315,DataRegularSeason20242025!$B$3:$B$1315, "&lt;=" &amp; FJ$1, DataRegularSeason20242025!$E$3:$E$1315, $A18)</f>
        <v>45</v>
      </c>
      <c r="FK18">
        <f>SUMIFS(DataRegularSeason20242025!$AA$3:$AA$1315,DataRegularSeason20242025!$B$3:$B$1315, "&lt;=" &amp; FK$1, DataRegularSeason20242025!$D$3:$D$1315, $A18)+SUMIFS(DataRegularSeason20242025!$AB$3:$AB$1315,DataRegularSeason20242025!$B$3:$B$1315, "&lt;=" &amp; FK$1, DataRegularSeason20242025!$E$3:$E$1315, $A18)</f>
        <v>45</v>
      </c>
      <c r="FL18">
        <f>SUMIFS(DataRegularSeason20242025!$AA$3:$AA$1315,DataRegularSeason20242025!$B$3:$B$1315, "&lt;=" &amp; FL$1, DataRegularSeason20242025!$D$3:$D$1315, $A18)+SUMIFS(DataRegularSeason20242025!$AB$3:$AB$1315,DataRegularSeason20242025!$B$3:$B$1315, "&lt;=" &amp; FL$1, DataRegularSeason20242025!$E$3:$E$1315, $A18)</f>
        <v>45</v>
      </c>
      <c r="FM18">
        <f>SUMIFS(DataRegularSeason20242025!$AA$3:$AA$1315,DataRegularSeason20242025!$B$3:$B$1315, "&lt;=" &amp; FM$1, DataRegularSeason20242025!$D$3:$D$1315, $A18)+SUMIFS(DataRegularSeason20242025!$AB$3:$AB$1315,DataRegularSeason20242025!$B$3:$B$1315, "&lt;=" &amp; FM$1, DataRegularSeason20242025!$E$3:$E$1315, $A18)</f>
        <v>45</v>
      </c>
      <c r="FN18">
        <f>SUMIFS(DataRegularSeason20242025!$AA$3:$AA$1315,DataRegularSeason20242025!$B$3:$B$1315, "&lt;=" &amp; FN$1, DataRegularSeason20242025!$D$3:$D$1315, $A18)+SUMIFS(DataRegularSeason20242025!$AB$3:$AB$1315,DataRegularSeason20242025!$B$3:$B$1315, "&lt;=" &amp; FN$1, DataRegularSeason20242025!$E$3:$E$1315, $A18)</f>
        <v>45</v>
      </c>
      <c r="FO18">
        <f>SUMIFS(DataRegularSeason20242025!$AA$3:$AA$1315,DataRegularSeason20242025!$B$3:$B$1315, "&lt;=" &amp; FO$1, DataRegularSeason20242025!$D$3:$D$1315, $A18)+SUMIFS(DataRegularSeason20242025!$AB$3:$AB$1315,DataRegularSeason20242025!$B$3:$B$1315, "&lt;=" &amp; FO$1, DataRegularSeason20242025!$E$3:$E$1315, $A18)</f>
        <v>45</v>
      </c>
      <c r="FP18">
        <f>SUMIFS(DataRegularSeason20242025!$AA$3:$AA$1315,DataRegularSeason20242025!$B$3:$B$1315, "&lt;=" &amp; FP$1, DataRegularSeason20242025!$D$3:$D$1315, $A18)+SUMIFS(DataRegularSeason20242025!$AB$3:$AB$1315,DataRegularSeason20242025!$B$3:$B$1315, "&lt;=" &amp; FP$1, DataRegularSeason20242025!$E$3:$E$1315, $A18)</f>
        <v>45</v>
      </c>
      <c r="FQ18">
        <f>SUMIFS(DataRegularSeason20242025!$AA$3:$AA$1315,DataRegularSeason20242025!$B$3:$B$1315, "&lt;=" &amp; FQ$1, DataRegularSeason20242025!$D$3:$D$1315, $A18)+SUMIFS(DataRegularSeason20242025!$AB$3:$AB$1315,DataRegularSeason20242025!$B$3:$B$1315, "&lt;=" &amp; FQ$1, DataRegularSeason20242025!$E$3:$E$1315, $A18)</f>
        <v>45</v>
      </c>
      <c r="FR18">
        <f>SUMIFS(DataRegularSeason20242025!$AA$3:$AA$1315,DataRegularSeason20242025!$B$3:$B$1315, "&lt;=" &amp; FR$1, DataRegularSeason20242025!$D$3:$D$1315, $A18)+SUMIFS(DataRegularSeason20242025!$AB$3:$AB$1315,DataRegularSeason20242025!$B$3:$B$1315, "&lt;=" &amp; FR$1, DataRegularSeason20242025!$E$3:$E$1315, $A18)</f>
        <v>45</v>
      </c>
      <c r="FS18">
        <f>SUMIFS(DataRegularSeason20242025!$AA$3:$AA$1315,DataRegularSeason20242025!$B$3:$B$1315, "&lt;=" &amp; FS$1, DataRegularSeason20242025!$D$3:$D$1315, $A18)+SUMIFS(DataRegularSeason20242025!$AB$3:$AB$1315,DataRegularSeason20242025!$B$3:$B$1315, "&lt;=" &amp; FS$1, DataRegularSeason20242025!$E$3:$E$1315, $A18)</f>
        <v>45</v>
      </c>
      <c r="FT18">
        <f>SUMIFS(DataRegularSeason20242025!$AA$3:$AA$1315,DataRegularSeason20242025!$B$3:$B$1315, "&lt;=" &amp; FT$1, DataRegularSeason20242025!$D$3:$D$1315, $A18)+SUMIFS(DataRegularSeason20242025!$AB$3:$AB$1315,DataRegularSeason20242025!$B$3:$B$1315, "&lt;=" &amp; FT$1, DataRegularSeason20242025!$E$3:$E$1315, $A18)</f>
        <v>45</v>
      </c>
      <c r="FU18">
        <f>SUMIFS(DataRegularSeason20242025!$AA$3:$AA$1315,DataRegularSeason20242025!$B$3:$B$1315, "&lt;=" &amp; FU$1, DataRegularSeason20242025!$D$3:$D$1315, $A18)+SUMIFS(DataRegularSeason20242025!$AB$3:$AB$1315,DataRegularSeason20242025!$B$3:$B$1315, "&lt;=" &amp; FU$1, DataRegularSeason20242025!$E$3:$E$1315, $A18)</f>
        <v>45</v>
      </c>
      <c r="FV18">
        <f>SUMIFS(DataRegularSeason20242025!$AA$3:$AA$1315,DataRegularSeason20242025!$B$3:$B$1315, "&lt;=" &amp; FV$1, DataRegularSeason20242025!$D$3:$D$1315, $A18)+SUMIFS(DataRegularSeason20242025!$AB$3:$AB$1315,DataRegularSeason20242025!$B$3:$B$1315, "&lt;=" &amp; FV$1, DataRegularSeason20242025!$E$3:$E$1315, $A18)</f>
        <v>45</v>
      </c>
      <c r="FW18">
        <f>SUMIFS(DataRegularSeason20242025!$AA$3:$AA$1315,DataRegularSeason20242025!$B$3:$B$1315, "&lt;=" &amp; FW$1, DataRegularSeason20242025!$D$3:$D$1315, $A18)+SUMIFS(DataRegularSeason20242025!$AB$3:$AB$1315,DataRegularSeason20242025!$B$3:$B$1315, "&lt;=" &amp; FW$1, DataRegularSeason20242025!$E$3:$E$1315, $A18)</f>
        <v>45</v>
      </c>
      <c r="FX18">
        <f>SUMIFS(DataRegularSeason20242025!$AA$3:$AA$1315,DataRegularSeason20242025!$B$3:$B$1315, "&lt;=" &amp; FX$1, DataRegularSeason20242025!$D$3:$D$1315, $A18)+SUMIFS(DataRegularSeason20242025!$AB$3:$AB$1315,DataRegularSeason20242025!$B$3:$B$1315, "&lt;=" &amp; FX$1, DataRegularSeason20242025!$E$3:$E$1315, $A18)</f>
        <v>45</v>
      </c>
      <c r="FY18">
        <f>SUMIFS(DataRegularSeason20242025!$AA$3:$AA$1315,DataRegularSeason20242025!$B$3:$B$1315, "&lt;=" &amp; FY$1, DataRegularSeason20242025!$D$3:$D$1315, $A18)+SUMIFS(DataRegularSeason20242025!$AB$3:$AB$1315,DataRegularSeason20242025!$B$3:$B$1315, "&lt;=" &amp; FY$1, DataRegularSeason20242025!$E$3:$E$1315, $A18)</f>
        <v>45</v>
      </c>
      <c r="FZ18">
        <f>SUMIFS(DataRegularSeason20242025!$AA$3:$AA$1315,DataRegularSeason20242025!$B$3:$B$1315, "&lt;=" &amp; FZ$1, DataRegularSeason20242025!$D$3:$D$1315, $A18)+SUMIFS(DataRegularSeason20242025!$AB$3:$AB$1315,DataRegularSeason20242025!$B$3:$B$1315, "&lt;=" &amp; FZ$1, DataRegularSeason20242025!$E$3:$E$1315, $A18)</f>
        <v>45</v>
      </c>
      <c r="GA18">
        <f>SUMIFS(DataRegularSeason20242025!$AA$3:$AA$1315,DataRegularSeason20242025!$B$3:$B$1315, "&lt;=" &amp; GA$1, DataRegularSeason20242025!$D$3:$D$1315, $A18)+SUMIFS(DataRegularSeason20242025!$AB$3:$AB$1315,DataRegularSeason20242025!$B$3:$B$1315, "&lt;=" &amp; GA$1, DataRegularSeason20242025!$E$3:$E$1315, $A18)</f>
        <v>45</v>
      </c>
      <c r="GB18">
        <f>SUMIFS(DataRegularSeason20242025!$AA$3:$AA$1315,DataRegularSeason20242025!$B$3:$B$1315, "&lt;=" &amp; GB$1, DataRegularSeason20242025!$D$3:$D$1315, $A18)+SUMIFS(DataRegularSeason20242025!$AB$3:$AB$1315,DataRegularSeason20242025!$B$3:$B$1315, "&lt;=" &amp; GB$1, DataRegularSeason20242025!$E$3:$E$1315, $A18)</f>
        <v>45</v>
      </c>
      <c r="GC18">
        <f>SUMIFS(DataRegularSeason20242025!$AA$3:$AA$1315,DataRegularSeason20242025!$B$3:$B$1315, "&lt;=" &amp; GC$1, DataRegularSeason20242025!$D$3:$D$1315, $A18)+SUMIFS(DataRegularSeason20242025!$AB$3:$AB$1315,DataRegularSeason20242025!$B$3:$B$1315, "&lt;=" &amp; GC$1, DataRegularSeason20242025!$E$3:$E$1315, $A18)</f>
        <v>45</v>
      </c>
      <c r="GD18">
        <f>SUMIFS(DataRegularSeason20242025!$AA$3:$AA$1315,DataRegularSeason20242025!$B$3:$B$1315, "&lt;=" &amp; GD$1, DataRegularSeason20242025!$D$3:$D$1315, $A18)+SUMIFS(DataRegularSeason20242025!$AB$3:$AB$1315,DataRegularSeason20242025!$B$3:$B$1315, "&lt;=" &amp; GD$1, DataRegularSeason20242025!$E$3:$E$1315, $A18)</f>
        <v>45</v>
      </c>
      <c r="GE18">
        <f>SUMIFS(DataRegularSeason20242025!$AA$3:$AA$1315,DataRegularSeason20242025!$B$3:$B$1315, "&lt;=" &amp; GE$1, DataRegularSeason20242025!$D$3:$D$1315, $A18)+SUMIFS(DataRegularSeason20242025!$AB$3:$AB$1315,DataRegularSeason20242025!$B$3:$B$1315, "&lt;=" &amp; GE$1, DataRegularSeason20242025!$E$3:$E$1315, $A18)</f>
        <v>45</v>
      </c>
      <c r="GF18">
        <f>SUMIFS(DataRegularSeason20242025!$AA$3:$AA$1315,DataRegularSeason20242025!$B$3:$B$1315, "&lt;=" &amp; GF$1, DataRegularSeason20242025!$D$3:$D$1315, $A18)+SUMIFS(DataRegularSeason20242025!$AB$3:$AB$1315,DataRegularSeason20242025!$B$3:$B$1315, "&lt;=" &amp; GF$1, DataRegularSeason20242025!$E$3:$E$1315, $A18)</f>
        <v>45</v>
      </c>
      <c r="GG18">
        <f>SUMIFS(DataRegularSeason20242025!$AA$3:$AA$1315,DataRegularSeason20242025!$B$3:$B$1315, "&lt;=" &amp; GG$1, DataRegularSeason20242025!$D$3:$D$1315, $A18)+SUMIFS(DataRegularSeason20242025!$AB$3:$AB$1315,DataRegularSeason20242025!$B$3:$B$1315, "&lt;=" &amp; GG$1, DataRegularSeason20242025!$E$3:$E$1315, $A18)</f>
        <v>45</v>
      </c>
      <c r="GH18">
        <f>SUMIFS(DataRegularSeason20242025!$AA$3:$AA$1315,DataRegularSeason20242025!$B$3:$B$1315, "&lt;=" &amp; GH$1, DataRegularSeason20242025!$D$3:$D$1315, $A18)+SUMIFS(DataRegularSeason20242025!$AB$3:$AB$1315,DataRegularSeason20242025!$B$3:$B$1315, "&lt;=" &amp; GH$1, DataRegularSeason20242025!$E$3:$E$1315, $A18)</f>
        <v>45</v>
      </c>
      <c r="GI18">
        <f>SUMIFS(DataRegularSeason20242025!$AA$3:$AA$1315,DataRegularSeason20242025!$B$3:$B$1315, "&lt;=" &amp; GI$1, DataRegularSeason20242025!$D$3:$D$1315, $A18)+SUMIFS(DataRegularSeason20242025!$AB$3:$AB$1315,DataRegularSeason20242025!$B$3:$B$1315, "&lt;=" &amp; GI$1, DataRegularSeason20242025!$E$3:$E$1315, $A18)</f>
        <v>45</v>
      </c>
      <c r="GJ18">
        <f>SUMIFS(DataRegularSeason20242025!$AA$3:$AA$1315,DataRegularSeason20242025!$B$3:$B$1315, "&lt;=" &amp; GJ$1, DataRegularSeason20242025!$D$3:$D$1315, $A18)+SUMIFS(DataRegularSeason20242025!$AB$3:$AB$1315,DataRegularSeason20242025!$B$3:$B$1315, "&lt;=" &amp; GJ$1, DataRegularSeason20242025!$E$3:$E$1315, $A18)</f>
        <v>45</v>
      </c>
      <c r="GK18">
        <f>SUMIFS(DataRegularSeason20242025!$AA$3:$AA$1315,DataRegularSeason20242025!$B$3:$B$1315, "&lt;=" &amp; GK$1, DataRegularSeason20242025!$D$3:$D$1315, $A18)+SUMIFS(DataRegularSeason20242025!$AB$3:$AB$1315,DataRegularSeason20242025!$B$3:$B$1315, "&lt;=" &amp; GK$1, DataRegularSeason20242025!$E$3:$E$1315, $A18)</f>
        <v>45</v>
      </c>
      <c r="GL18">
        <f>SUMIFS(DataRegularSeason20242025!$AA$3:$AA$1315,DataRegularSeason20242025!$B$3:$B$1315, "&lt;=" &amp; GL$1, DataRegularSeason20242025!$D$3:$D$1315, $A18)+SUMIFS(DataRegularSeason20242025!$AB$3:$AB$1315,DataRegularSeason20242025!$B$3:$B$1315, "&lt;=" &amp; GL$1, DataRegularSeason20242025!$E$3:$E$1315, $A18)</f>
        <v>45</v>
      </c>
      <c r="GM18">
        <f>SUMIFS(DataRegularSeason20242025!$AA$3:$AA$1315,DataRegularSeason20242025!$B$3:$B$1315, "&lt;=" &amp; GM$1, DataRegularSeason20242025!$D$3:$D$1315, $A18)+SUMIFS(DataRegularSeason20242025!$AB$3:$AB$1315,DataRegularSeason20242025!$B$3:$B$1315, "&lt;=" &amp; GM$1, DataRegularSeason20242025!$E$3:$E$1315, $A18)</f>
        <v>45</v>
      </c>
      <c r="GN18">
        <f>SUMIFS(DataRegularSeason20242025!$AA$3:$AA$1315,DataRegularSeason20242025!$B$3:$B$1315, "&lt;=" &amp; GN$1, DataRegularSeason20242025!$D$3:$D$1315, $A18)+SUMIFS(DataRegularSeason20242025!$AB$3:$AB$1315,DataRegularSeason20242025!$B$3:$B$1315, "&lt;=" &amp; GN$1, DataRegularSeason20242025!$E$3:$E$1315, $A18)</f>
        <v>45</v>
      </c>
      <c r="GO18">
        <f>SUMIFS(DataRegularSeason20242025!$AA$3:$AA$1315,DataRegularSeason20242025!$B$3:$B$1315, "&lt;=" &amp; GO$1, DataRegularSeason20242025!$D$3:$D$1315, $A18)+SUMIFS(DataRegularSeason20242025!$AB$3:$AB$1315,DataRegularSeason20242025!$B$3:$B$1315, "&lt;=" &amp; GO$1, DataRegularSeason20242025!$E$3:$E$1315, $A18)</f>
        <v>45</v>
      </c>
      <c r="GP18">
        <f>SUMIFS(DataRegularSeason20242025!$AA$3:$AA$1315,DataRegularSeason20242025!$B$3:$B$1315, "&lt;=" &amp; GP$1, DataRegularSeason20242025!$D$3:$D$1315, $A18)+SUMIFS(DataRegularSeason20242025!$AB$3:$AB$1315,DataRegularSeason20242025!$B$3:$B$1315, "&lt;=" &amp; GP$1, DataRegularSeason20242025!$E$3:$E$1315, $A18)</f>
        <v>45</v>
      </c>
      <c r="GQ18">
        <f>SUMIFS(DataRegularSeason20242025!$AA$3:$AA$1315,DataRegularSeason20242025!$B$3:$B$1315, "&lt;=" &amp; GQ$1, DataRegularSeason20242025!$D$3:$D$1315, $A18)+SUMIFS(DataRegularSeason20242025!$AB$3:$AB$1315,DataRegularSeason20242025!$B$3:$B$1315, "&lt;=" &amp; GQ$1, DataRegularSeason20242025!$E$3:$E$1315, $A18)</f>
        <v>45</v>
      </c>
      <c r="GR18">
        <f>SUMIFS(DataRegularSeason20242025!$AA$3:$AA$1315,DataRegularSeason20242025!$B$3:$B$1315, "&lt;=" &amp; GR$1, DataRegularSeason20242025!$D$3:$D$1315, $A18)+SUMIFS(DataRegularSeason20242025!$AB$3:$AB$1315,DataRegularSeason20242025!$B$3:$B$1315, "&lt;=" &amp; GR$1, DataRegularSeason20242025!$E$3:$E$1315, $A18)</f>
        <v>45</v>
      </c>
      <c r="GS18">
        <f>SUMIFS(DataRegularSeason20242025!$AA$3:$AA$1315,DataRegularSeason20242025!$B$3:$B$1315, "&lt;=" &amp; GS$1, DataRegularSeason20242025!$D$3:$D$1315, $A18)+SUMIFS(DataRegularSeason20242025!$AB$3:$AB$1315,DataRegularSeason20242025!$B$3:$B$1315, "&lt;=" &amp; GS$1, DataRegularSeason20242025!$E$3:$E$1315, $A18)</f>
        <v>45</v>
      </c>
      <c r="GT18">
        <f>SUMIFS(DataRegularSeason20242025!$AA$3:$AA$1315,DataRegularSeason20242025!$B$3:$B$1315, "&lt;=" &amp; GT$1, DataRegularSeason20242025!$D$3:$D$1315, $A18)+SUMIFS(DataRegularSeason20242025!$AB$3:$AB$1315,DataRegularSeason20242025!$B$3:$B$1315, "&lt;=" &amp; GT$1, DataRegularSeason20242025!$E$3:$E$1315, $A18)</f>
        <v>45</v>
      </c>
      <c r="GU18">
        <f>SUMIFS(DataRegularSeason20242025!$AA$3:$AA$1315,DataRegularSeason20242025!$B$3:$B$1315, "&lt;=" &amp; GU$1, DataRegularSeason20242025!$D$3:$D$1315, $A18)+SUMIFS(DataRegularSeason20242025!$AB$3:$AB$1315,DataRegularSeason20242025!$B$3:$B$1315, "&lt;=" &amp; GU$1, DataRegularSeason20242025!$E$3:$E$1315, $A18)</f>
        <v>45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44</v>
      </c>
      <c r="CH19">
        <f>SUMIFS(DataRegularSeason20242025!$AA$3:$AA$1315,DataRegularSeason20242025!$B$3:$B$1315, "&lt;=" &amp; CH$1, DataRegularSeason20242025!$D$3:$D$1315, $A19)+SUMIFS(DataRegularSeason20242025!$AB$3:$AB$1315,DataRegularSeason20242025!$B$3:$B$1315, "&lt;=" &amp; CH$1, DataRegularSeason20242025!$E$3:$E$1315, $A19)</f>
        <v>44</v>
      </c>
      <c r="CI19">
        <f>SUMIFS(DataRegularSeason20242025!$AA$3:$AA$1315,DataRegularSeason20242025!$B$3:$B$1315, "&lt;=" &amp; CI$1, DataRegularSeason20242025!$D$3:$D$1315, $A19)+SUMIFS(DataRegularSeason20242025!$AB$3:$AB$1315,DataRegularSeason20242025!$B$3:$B$1315, "&lt;=" &amp; CI$1, DataRegularSeason20242025!$E$3:$E$1315, $A19)</f>
        <v>44</v>
      </c>
      <c r="CJ19">
        <f>SUMIFS(DataRegularSeason20242025!$AA$3:$AA$1315,DataRegularSeason20242025!$B$3:$B$1315, "&lt;=" &amp; CJ$1, DataRegularSeason20242025!$D$3:$D$1315, $A19)+SUMIFS(DataRegularSeason20242025!$AB$3:$AB$1315,DataRegularSeason20242025!$B$3:$B$1315, "&lt;=" &amp; CJ$1, DataRegularSeason20242025!$E$3:$E$1315, $A19)</f>
        <v>44</v>
      </c>
      <c r="CK19">
        <f>SUMIFS(DataRegularSeason20242025!$AA$3:$AA$1315,DataRegularSeason20242025!$B$3:$B$1315, "&lt;=" &amp; CK$1, DataRegularSeason20242025!$D$3:$D$1315, $A19)+SUMIFS(DataRegularSeason20242025!$AB$3:$AB$1315,DataRegularSeason20242025!$B$3:$B$1315, "&lt;=" &amp; CK$1, DataRegularSeason20242025!$E$3:$E$1315, $A19)</f>
        <v>44</v>
      </c>
      <c r="CL19">
        <f>SUMIFS(DataRegularSeason20242025!$AA$3:$AA$1315,DataRegularSeason20242025!$B$3:$B$1315, "&lt;=" &amp; CL$1, DataRegularSeason20242025!$D$3:$D$1315, $A19)+SUMIFS(DataRegularSeason20242025!$AB$3:$AB$1315,DataRegularSeason20242025!$B$3:$B$1315, "&lt;=" &amp; CL$1, DataRegularSeason20242025!$E$3:$E$1315, $A19)</f>
        <v>44</v>
      </c>
      <c r="CM19">
        <f>SUMIFS(DataRegularSeason20242025!$AA$3:$AA$1315,DataRegularSeason20242025!$B$3:$B$1315, "&lt;=" &amp; CM$1, DataRegularSeason20242025!$D$3:$D$1315, $A19)+SUMIFS(DataRegularSeason20242025!$AB$3:$AB$1315,DataRegularSeason20242025!$B$3:$B$1315, "&lt;=" &amp; CM$1, DataRegularSeason20242025!$E$3:$E$1315, $A19)</f>
        <v>44</v>
      </c>
      <c r="CN19">
        <f>SUMIFS(DataRegularSeason20242025!$AA$3:$AA$1315,DataRegularSeason20242025!$B$3:$B$1315, "&lt;=" &amp; CN$1, DataRegularSeason20242025!$D$3:$D$1315, $A19)+SUMIFS(DataRegularSeason20242025!$AB$3:$AB$1315,DataRegularSeason20242025!$B$3:$B$1315, "&lt;=" &amp; CN$1, DataRegularSeason20242025!$E$3:$E$1315, $A19)</f>
        <v>44</v>
      </c>
      <c r="CO19">
        <f>SUMIFS(DataRegularSeason20242025!$AA$3:$AA$1315,DataRegularSeason20242025!$B$3:$B$1315, "&lt;=" &amp; CO$1, DataRegularSeason20242025!$D$3:$D$1315, $A19)+SUMIFS(DataRegularSeason20242025!$AB$3:$AB$1315,DataRegularSeason20242025!$B$3:$B$1315, "&lt;=" &amp; CO$1, DataRegularSeason20242025!$E$3:$E$1315, $A19)</f>
        <v>44</v>
      </c>
      <c r="CP19">
        <f>SUMIFS(DataRegularSeason20242025!$AA$3:$AA$1315,DataRegularSeason20242025!$B$3:$B$1315, "&lt;=" &amp; CP$1, DataRegularSeason20242025!$D$3:$D$1315, $A19)+SUMIFS(DataRegularSeason20242025!$AB$3:$AB$1315,DataRegularSeason20242025!$B$3:$B$1315, "&lt;=" &amp; CP$1, DataRegularSeason20242025!$E$3:$E$1315, $A19)</f>
        <v>44</v>
      </c>
      <c r="CQ19">
        <f>SUMIFS(DataRegularSeason20242025!$AA$3:$AA$1315,DataRegularSeason20242025!$B$3:$B$1315, "&lt;=" &amp; CQ$1, DataRegularSeason20242025!$D$3:$D$1315, $A19)+SUMIFS(DataRegularSeason20242025!$AB$3:$AB$1315,DataRegularSeason20242025!$B$3:$B$1315, "&lt;=" &amp; CQ$1, DataRegularSeason20242025!$E$3:$E$1315, $A19)</f>
        <v>44</v>
      </c>
      <c r="CR19">
        <f>SUMIFS(DataRegularSeason20242025!$AA$3:$AA$1315,DataRegularSeason20242025!$B$3:$B$1315, "&lt;=" &amp; CR$1, DataRegularSeason20242025!$D$3:$D$1315, $A19)+SUMIFS(DataRegularSeason20242025!$AB$3:$AB$1315,DataRegularSeason20242025!$B$3:$B$1315, "&lt;=" &amp; CR$1, DataRegularSeason20242025!$E$3:$E$1315, $A19)</f>
        <v>44</v>
      </c>
      <c r="CS19">
        <f>SUMIFS(DataRegularSeason20242025!$AA$3:$AA$1315,DataRegularSeason20242025!$B$3:$B$1315, "&lt;=" &amp; CS$1, DataRegularSeason20242025!$D$3:$D$1315, $A19)+SUMIFS(DataRegularSeason20242025!$AB$3:$AB$1315,DataRegularSeason20242025!$B$3:$B$1315, "&lt;=" &amp; CS$1, DataRegularSeason20242025!$E$3:$E$1315, $A19)</f>
        <v>44</v>
      </c>
      <c r="CT19">
        <f>SUMIFS(DataRegularSeason20242025!$AA$3:$AA$1315,DataRegularSeason20242025!$B$3:$B$1315, "&lt;=" &amp; CT$1, DataRegularSeason20242025!$D$3:$D$1315, $A19)+SUMIFS(DataRegularSeason20242025!$AB$3:$AB$1315,DataRegularSeason20242025!$B$3:$B$1315, "&lt;=" &amp; CT$1, DataRegularSeason20242025!$E$3:$E$1315, $A19)</f>
        <v>44</v>
      </c>
      <c r="CU19">
        <f>SUMIFS(DataRegularSeason20242025!$AA$3:$AA$1315,DataRegularSeason20242025!$B$3:$B$1315, "&lt;=" &amp; CU$1, DataRegularSeason20242025!$D$3:$D$1315, $A19)+SUMIFS(DataRegularSeason20242025!$AB$3:$AB$1315,DataRegularSeason20242025!$B$3:$B$1315, "&lt;=" &amp; CU$1, DataRegularSeason20242025!$E$3:$E$1315, $A19)</f>
        <v>44</v>
      </c>
      <c r="CV19">
        <f>SUMIFS(DataRegularSeason20242025!$AA$3:$AA$1315,DataRegularSeason20242025!$B$3:$B$1315, "&lt;=" &amp; CV$1, DataRegularSeason20242025!$D$3:$D$1315, $A19)+SUMIFS(DataRegularSeason20242025!$AB$3:$AB$1315,DataRegularSeason20242025!$B$3:$B$1315, "&lt;=" &amp; CV$1, DataRegularSeason20242025!$E$3:$E$1315, $A19)</f>
        <v>44</v>
      </c>
      <c r="CW19">
        <f>SUMIFS(DataRegularSeason20242025!$AA$3:$AA$1315,DataRegularSeason20242025!$B$3:$B$1315, "&lt;=" &amp; CW$1, DataRegularSeason20242025!$D$3:$D$1315, $A19)+SUMIFS(DataRegularSeason20242025!$AB$3:$AB$1315,DataRegularSeason20242025!$B$3:$B$1315, "&lt;=" &amp; CW$1, DataRegularSeason20242025!$E$3:$E$1315, $A19)</f>
        <v>44</v>
      </c>
      <c r="CX19">
        <f>SUMIFS(DataRegularSeason20242025!$AA$3:$AA$1315,DataRegularSeason20242025!$B$3:$B$1315, "&lt;=" &amp; CX$1, DataRegularSeason20242025!$D$3:$D$1315, $A19)+SUMIFS(DataRegularSeason20242025!$AB$3:$AB$1315,DataRegularSeason20242025!$B$3:$B$1315, "&lt;=" &amp; CX$1, DataRegularSeason20242025!$E$3:$E$1315, $A19)</f>
        <v>44</v>
      </c>
      <c r="CY19">
        <f>SUMIFS(DataRegularSeason20242025!$AA$3:$AA$1315,DataRegularSeason20242025!$B$3:$B$1315, "&lt;=" &amp; CY$1, DataRegularSeason20242025!$D$3:$D$1315, $A19)+SUMIFS(DataRegularSeason20242025!$AB$3:$AB$1315,DataRegularSeason20242025!$B$3:$B$1315, "&lt;=" &amp; CY$1, DataRegularSeason20242025!$E$3:$E$1315, $A19)</f>
        <v>44</v>
      </c>
      <c r="CZ19">
        <f>SUMIFS(DataRegularSeason20242025!$AA$3:$AA$1315,DataRegularSeason20242025!$B$3:$B$1315, "&lt;=" &amp; CZ$1, DataRegularSeason20242025!$D$3:$D$1315, $A19)+SUMIFS(DataRegularSeason20242025!$AB$3:$AB$1315,DataRegularSeason20242025!$B$3:$B$1315, "&lt;=" &amp; CZ$1, DataRegularSeason20242025!$E$3:$E$1315, $A19)</f>
        <v>44</v>
      </c>
      <c r="DA19">
        <f>SUMIFS(DataRegularSeason20242025!$AA$3:$AA$1315,DataRegularSeason20242025!$B$3:$B$1315, "&lt;=" &amp; DA$1, DataRegularSeason20242025!$D$3:$D$1315, $A19)+SUMIFS(DataRegularSeason20242025!$AB$3:$AB$1315,DataRegularSeason20242025!$B$3:$B$1315, "&lt;=" &amp; DA$1, DataRegularSeason20242025!$E$3:$E$1315, $A19)</f>
        <v>44</v>
      </c>
      <c r="DB19">
        <f>SUMIFS(DataRegularSeason20242025!$AA$3:$AA$1315,DataRegularSeason20242025!$B$3:$B$1315, "&lt;=" &amp; DB$1, DataRegularSeason20242025!$D$3:$D$1315, $A19)+SUMIFS(DataRegularSeason20242025!$AB$3:$AB$1315,DataRegularSeason20242025!$B$3:$B$1315, "&lt;=" &amp; DB$1, DataRegularSeason20242025!$E$3:$E$1315, $A19)</f>
        <v>44</v>
      </c>
      <c r="DC19">
        <f>SUMIFS(DataRegularSeason20242025!$AA$3:$AA$1315,DataRegularSeason20242025!$B$3:$B$1315, "&lt;=" &amp; DC$1, DataRegularSeason20242025!$D$3:$D$1315, $A19)+SUMIFS(DataRegularSeason20242025!$AB$3:$AB$1315,DataRegularSeason20242025!$B$3:$B$1315, "&lt;=" &amp; DC$1, DataRegularSeason20242025!$E$3:$E$1315, $A19)</f>
        <v>44</v>
      </c>
      <c r="DD19">
        <f>SUMIFS(DataRegularSeason20242025!$AA$3:$AA$1315,DataRegularSeason20242025!$B$3:$B$1315, "&lt;=" &amp; DD$1, DataRegularSeason20242025!$D$3:$D$1315, $A19)+SUMIFS(DataRegularSeason20242025!$AB$3:$AB$1315,DataRegularSeason20242025!$B$3:$B$1315, "&lt;=" &amp; DD$1, DataRegularSeason20242025!$E$3:$E$1315, $A19)</f>
        <v>44</v>
      </c>
      <c r="DE19">
        <f>SUMIFS(DataRegularSeason20242025!$AA$3:$AA$1315,DataRegularSeason20242025!$B$3:$B$1315, "&lt;=" &amp; DE$1, DataRegularSeason20242025!$D$3:$D$1315, $A19)+SUMIFS(DataRegularSeason20242025!$AB$3:$AB$1315,DataRegularSeason20242025!$B$3:$B$1315, "&lt;=" &amp; DE$1, DataRegularSeason20242025!$E$3:$E$1315, $A19)</f>
        <v>44</v>
      </c>
      <c r="DF19">
        <f>SUMIFS(DataRegularSeason20242025!$AA$3:$AA$1315,DataRegularSeason20242025!$B$3:$B$1315, "&lt;=" &amp; DF$1, DataRegularSeason20242025!$D$3:$D$1315, $A19)+SUMIFS(DataRegularSeason20242025!$AB$3:$AB$1315,DataRegularSeason20242025!$B$3:$B$1315, "&lt;=" &amp; DF$1, DataRegularSeason20242025!$E$3:$E$1315, $A19)</f>
        <v>44</v>
      </c>
      <c r="DG19">
        <f>SUMIFS(DataRegularSeason20242025!$AA$3:$AA$1315,DataRegularSeason20242025!$B$3:$B$1315, "&lt;=" &amp; DG$1, DataRegularSeason20242025!$D$3:$D$1315, $A19)+SUMIFS(DataRegularSeason20242025!$AB$3:$AB$1315,DataRegularSeason20242025!$B$3:$B$1315, "&lt;=" &amp; DG$1, DataRegularSeason20242025!$E$3:$E$1315, $A19)</f>
        <v>44</v>
      </c>
      <c r="DH19">
        <f>SUMIFS(DataRegularSeason20242025!$AA$3:$AA$1315,DataRegularSeason20242025!$B$3:$B$1315, "&lt;=" &amp; DH$1, DataRegularSeason20242025!$D$3:$D$1315, $A19)+SUMIFS(DataRegularSeason20242025!$AB$3:$AB$1315,DataRegularSeason20242025!$B$3:$B$1315, "&lt;=" &amp; DH$1, DataRegularSeason20242025!$E$3:$E$1315, $A19)</f>
        <v>44</v>
      </c>
      <c r="DI19">
        <f>SUMIFS(DataRegularSeason20242025!$AA$3:$AA$1315,DataRegularSeason20242025!$B$3:$B$1315, "&lt;=" &amp; DI$1, DataRegularSeason20242025!$D$3:$D$1315, $A19)+SUMIFS(DataRegularSeason20242025!$AB$3:$AB$1315,DataRegularSeason20242025!$B$3:$B$1315, "&lt;=" &amp; DI$1, DataRegularSeason20242025!$E$3:$E$1315, $A19)</f>
        <v>44</v>
      </c>
      <c r="DJ19">
        <f>SUMIFS(DataRegularSeason20242025!$AA$3:$AA$1315,DataRegularSeason20242025!$B$3:$B$1315, "&lt;=" &amp; DJ$1, DataRegularSeason20242025!$D$3:$D$1315, $A19)+SUMIFS(DataRegularSeason20242025!$AB$3:$AB$1315,DataRegularSeason20242025!$B$3:$B$1315, "&lt;=" &amp; DJ$1, DataRegularSeason20242025!$E$3:$E$1315, $A19)</f>
        <v>44</v>
      </c>
      <c r="DK19">
        <f>SUMIFS(DataRegularSeason20242025!$AA$3:$AA$1315,DataRegularSeason20242025!$B$3:$B$1315, "&lt;=" &amp; DK$1, DataRegularSeason20242025!$D$3:$D$1315, $A19)+SUMIFS(DataRegularSeason20242025!$AB$3:$AB$1315,DataRegularSeason20242025!$B$3:$B$1315, "&lt;=" &amp; DK$1, DataRegularSeason20242025!$E$3:$E$1315, $A19)</f>
        <v>44</v>
      </c>
      <c r="DL19">
        <f>SUMIFS(DataRegularSeason20242025!$AA$3:$AA$1315,DataRegularSeason20242025!$B$3:$B$1315, "&lt;=" &amp; DL$1, DataRegularSeason20242025!$D$3:$D$1315, $A19)+SUMIFS(DataRegularSeason20242025!$AB$3:$AB$1315,DataRegularSeason20242025!$B$3:$B$1315, "&lt;=" &amp; DL$1, DataRegularSeason20242025!$E$3:$E$1315, $A19)</f>
        <v>44</v>
      </c>
      <c r="DM19">
        <f>SUMIFS(DataRegularSeason20242025!$AA$3:$AA$1315,DataRegularSeason20242025!$B$3:$B$1315, "&lt;=" &amp; DM$1, DataRegularSeason20242025!$D$3:$D$1315, $A19)+SUMIFS(DataRegularSeason20242025!$AB$3:$AB$1315,DataRegularSeason20242025!$B$3:$B$1315, "&lt;=" &amp; DM$1, DataRegularSeason20242025!$E$3:$E$1315, $A19)</f>
        <v>44</v>
      </c>
      <c r="DN19">
        <f>SUMIFS(DataRegularSeason20242025!$AA$3:$AA$1315,DataRegularSeason20242025!$B$3:$B$1315, "&lt;=" &amp; DN$1, DataRegularSeason20242025!$D$3:$D$1315, $A19)+SUMIFS(DataRegularSeason20242025!$AB$3:$AB$1315,DataRegularSeason20242025!$B$3:$B$1315, "&lt;=" &amp; DN$1, DataRegularSeason20242025!$E$3:$E$1315, $A19)</f>
        <v>44</v>
      </c>
      <c r="DO19">
        <f>SUMIFS(DataRegularSeason20242025!$AA$3:$AA$1315,DataRegularSeason20242025!$B$3:$B$1315, "&lt;=" &amp; DO$1, DataRegularSeason20242025!$D$3:$D$1315, $A19)+SUMIFS(DataRegularSeason20242025!$AB$3:$AB$1315,DataRegularSeason20242025!$B$3:$B$1315, "&lt;=" &amp; DO$1, DataRegularSeason20242025!$E$3:$E$1315, $A19)</f>
        <v>44</v>
      </c>
      <c r="DP19">
        <f>SUMIFS(DataRegularSeason20242025!$AA$3:$AA$1315,DataRegularSeason20242025!$B$3:$B$1315, "&lt;=" &amp; DP$1, DataRegularSeason20242025!$D$3:$D$1315, $A19)+SUMIFS(DataRegularSeason20242025!$AB$3:$AB$1315,DataRegularSeason20242025!$B$3:$B$1315, "&lt;=" &amp; DP$1, DataRegularSeason20242025!$E$3:$E$1315, $A19)</f>
        <v>44</v>
      </c>
      <c r="DQ19">
        <f>SUMIFS(DataRegularSeason20242025!$AA$3:$AA$1315,DataRegularSeason20242025!$B$3:$B$1315, "&lt;=" &amp; DQ$1, DataRegularSeason20242025!$D$3:$D$1315, $A19)+SUMIFS(DataRegularSeason20242025!$AB$3:$AB$1315,DataRegularSeason20242025!$B$3:$B$1315, "&lt;=" &amp; DQ$1, DataRegularSeason20242025!$E$3:$E$1315, $A19)</f>
        <v>44</v>
      </c>
      <c r="DR19">
        <f>SUMIFS(DataRegularSeason20242025!$AA$3:$AA$1315,DataRegularSeason20242025!$B$3:$B$1315, "&lt;=" &amp; DR$1, DataRegularSeason20242025!$D$3:$D$1315, $A19)+SUMIFS(DataRegularSeason20242025!$AB$3:$AB$1315,DataRegularSeason20242025!$B$3:$B$1315, "&lt;=" &amp; DR$1, DataRegularSeason20242025!$E$3:$E$1315, $A19)</f>
        <v>44</v>
      </c>
      <c r="DS19">
        <f>SUMIFS(DataRegularSeason20242025!$AA$3:$AA$1315,DataRegularSeason20242025!$B$3:$B$1315, "&lt;=" &amp; DS$1, DataRegularSeason20242025!$D$3:$D$1315, $A19)+SUMIFS(DataRegularSeason20242025!$AB$3:$AB$1315,DataRegularSeason20242025!$B$3:$B$1315, "&lt;=" &amp; DS$1, DataRegularSeason20242025!$E$3:$E$1315, $A19)</f>
        <v>44</v>
      </c>
      <c r="DT19">
        <f>SUMIFS(DataRegularSeason20242025!$AA$3:$AA$1315,DataRegularSeason20242025!$B$3:$B$1315, "&lt;=" &amp; DT$1, DataRegularSeason20242025!$D$3:$D$1315, $A19)+SUMIFS(DataRegularSeason20242025!$AB$3:$AB$1315,DataRegularSeason20242025!$B$3:$B$1315, "&lt;=" &amp; DT$1, DataRegularSeason20242025!$E$3:$E$1315, $A19)</f>
        <v>44</v>
      </c>
      <c r="DU19">
        <f>SUMIFS(DataRegularSeason20242025!$AA$3:$AA$1315,DataRegularSeason20242025!$B$3:$B$1315, "&lt;=" &amp; DU$1, DataRegularSeason20242025!$D$3:$D$1315, $A19)+SUMIFS(DataRegularSeason20242025!$AB$3:$AB$1315,DataRegularSeason20242025!$B$3:$B$1315, "&lt;=" &amp; DU$1, DataRegularSeason20242025!$E$3:$E$1315, $A19)</f>
        <v>44</v>
      </c>
      <c r="DV19">
        <f>SUMIFS(DataRegularSeason20242025!$AA$3:$AA$1315,DataRegularSeason20242025!$B$3:$B$1315, "&lt;=" &amp; DV$1, DataRegularSeason20242025!$D$3:$D$1315, $A19)+SUMIFS(DataRegularSeason20242025!$AB$3:$AB$1315,DataRegularSeason20242025!$B$3:$B$1315, "&lt;=" &amp; DV$1, DataRegularSeason20242025!$E$3:$E$1315, $A19)</f>
        <v>44</v>
      </c>
      <c r="DW19">
        <f>SUMIFS(DataRegularSeason20242025!$AA$3:$AA$1315,DataRegularSeason20242025!$B$3:$B$1315, "&lt;=" &amp; DW$1, DataRegularSeason20242025!$D$3:$D$1315, $A19)+SUMIFS(DataRegularSeason20242025!$AB$3:$AB$1315,DataRegularSeason20242025!$B$3:$B$1315, "&lt;=" &amp; DW$1, DataRegularSeason20242025!$E$3:$E$1315, $A19)</f>
        <v>44</v>
      </c>
      <c r="DX19">
        <f>SUMIFS(DataRegularSeason20242025!$AA$3:$AA$1315,DataRegularSeason20242025!$B$3:$B$1315, "&lt;=" &amp; DX$1, DataRegularSeason20242025!$D$3:$D$1315, $A19)+SUMIFS(DataRegularSeason20242025!$AB$3:$AB$1315,DataRegularSeason20242025!$B$3:$B$1315, "&lt;=" &amp; DX$1, DataRegularSeason20242025!$E$3:$E$1315, $A19)</f>
        <v>44</v>
      </c>
      <c r="DY19">
        <f>SUMIFS(DataRegularSeason20242025!$AA$3:$AA$1315,DataRegularSeason20242025!$B$3:$B$1315, "&lt;=" &amp; DY$1, DataRegularSeason20242025!$D$3:$D$1315, $A19)+SUMIFS(DataRegularSeason20242025!$AB$3:$AB$1315,DataRegularSeason20242025!$B$3:$B$1315, "&lt;=" &amp; DY$1, DataRegularSeason20242025!$E$3:$E$1315, $A19)</f>
        <v>44</v>
      </c>
      <c r="DZ19">
        <f>SUMIFS(DataRegularSeason20242025!$AA$3:$AA$1315,DataRegularSeason20242025!$B$3:$B$1315, "&lt;=" &amp; DZ$1, DataRegularSeason20242025!$D$3:$D$1315, $A19)+SUMIFS(DataRegularSeason20242025!$AB$3:$AB$1315,DataRegularSeason20242025!$B$3:$B$1315, "&lt;=" &amp; DZ$1, DataRegularSeason20242025!$E$3:$E$1315, $A19)</f>
        <v>44</v>
      </c>
      <c r="EA19">
        <f>SUMIFS(DataRegularSeason20242025!$AA$3:$AA$1315,DataRegularSeason20242025!$B$3:$B$1315, "&lt;=" &amp; EA$1, DataRegularSeason20242025!$D$3:$D$1315, $A19)+SUMIFS(DataRegularSeason20242025!$AB$3:$AB$1315,DataRegularSeason20242025!$B$3:$B$1315, "&lt;=" &amp; EA$1, DataRegularSeason20242025!$E$3:$E$1315, $A19)</f>
        <v>44</v>
      </c>
      <c r="EB19">
        <f>SUMIFS(DataRegularSeason20242025!$AA$3:$AA$1315,DataRegularSeason20242025!$B$3:$B$1315, "&lt;=" &amp; EB$1, DataRegularSeason20242025!$D$3:$D$1315, $A19)+SUMIFS(DataRegularSeason20242025!$AB$3:$AB$1315,DataRegularSeason20242025!$B$3:$B$1315, "&lt;=" &amp; EB$1, DataRegularSeason20242025!$E$3:$E$1315, $A19)</f>
        <v>44</v>
      </c>
      <c r="EC19">
        <f>SUMIFS(DataRegularSeason20242025!$AA$3:$AA$1315,DataRegularSeason20242025!$B$3:$B$1315, "&lt;=" &amp; EC$1, DataRegularSeason20242025!$D$3:$D$1315, $A19)+SUMIFS(DataRegularSeason20242025!$AB$3:$AB$1315,DataRegularSeason20242025!$B$3:$B$1315, "&lt;=" &amp; EC$1, DataRegularSeason20242025!$E$3:$E$1315, $A19)</f>
        <v>44</v>
      </c>
      <c r="ED19">
        <f>SUMIFS(DataRegularSeason20242025!$AA$3:$AA$1315,DataRegularSeason20242025!$B$3:$B$1315, "&lt;=" &amp; ED$1, DataRegularSeason20242025!$D$3:$D$1315, $A19)+SUMIFS(DataRegularSeason20242025!$AB$3:$AB$1315,DataRegularSeason20242025!$B$3:$B$1315, "&lt;=" &amp; ED$1, DataRegularSeason20242025!$E$3:$E$1315, $A19)</f>
        <v>44</v>
      </c>
      <c r="EE19">
        <f>SUMIFS(DataRegularSeason20242025!$AA$3:$AA$1315,DataRegularSeason20242025!$B$3:$B$1315, "&lt;=" &amp; EE$1, DataRegularSeason20242025!$D$3:$D$1315, $A19)+SUMIFS(DataRegularSeason20242025!$AB$3:$AB$1315,DataRegularSeason20242025!$B$3:$B$1315, "&lt;=" &amp; EE$1, DataRegularSeason20242025!$E$3:$E$1315, $A19)</f>
        <v>44</v>
      </c>
      <c r="EF19">
        <f>SUMIFS(DataRegularSeason20242025!$AA$3:$AA$1315,DataRegularSeason20242025!$B$3:$B$1315, "&lt;=" &amp; EF$1, DataRegularSeason20242025!$D$3:$D$1315, $A19)+SUMIFS(DataRegularSeason20242025!$AB$3:$AB$1315,DataRegularSeason20242025!$B$3:$B$1315, "&lt;=" &amp; EF$1, DataRegularSeason20242025!$E$3:$E$1315, $A19)</f>
        <v>44</v>
      </c>
      <c r="EG19">
        <f>SUMIFS(DataRegularSeason20242025!$AA$3:$AA$1315,DataRegularSeason20242025!$B$3:$B$1315, "&lt;=" &amp; EG$1, DataRegularSeason20242025!$D$3:$D$1315, $A19)+SUMIFS(DataRegularSeason20242025!$AB$3:$AB$1315,DataRegularSeason20242025!$B$3:$B$1315, "&lt;=" &amp; EG$1, DataRegularSeason20242025!$E$3:$E$1315, $A19)</f>
        <v>44</v>
      </c>
      <c r="EH19">
        <f>SUMIFS(DataRegularSeason20242025!$AA$3:$AA$1315,DataRegularSeason20242025!$B$3:$B$1315, "&lt;=" &amp; EH$1, DataRegularSeason20242025!$D$3:$D$1315, $A19)+SUMIFS(DataRegularSeason20242025!$AB$3:$AB$1315,DataRegularSeason20242025!$B$3:$B$1315, "&lt;=" &amp; EH$1, DataRegularSeason20242025!$E$3:$E$1315, $A19)</f>
        <v>44</v>
      </c>
      <c r="EI19">
        <f>SUMIFS(DataRegularSeason20242025!$AA$3:$AA$1315,DataRegularSeason20242025!$B$3:$B$1315, "&lt;=" &amp; EI$1, DataRegularSeason20242025!$D$3:$D$1315, $A19)+SUMIFS(DataRegularSeason20242025!$AB$3:$AB$1315,DataRegularSeason20242025!$B$3:$B$1315, "&lt;=" &amp; EI$1, DataRegularSeason20242025!$E$3:$E$1315, $A19)</f>
        <v>44</v>
      </c>
      <c r="EJ19">
        <f>SUMIFS(DataRegularSeason20242025!$AA$3:$AA$1315,DataRegularSeason20242025!$B$3:$B$1315, "&lt;=" &amp; EJ$1, DataRegularSeason20242025!$D$3:$D$1315, $A19)+SUMIFS(DataRegularSeason20242025!$AB$3:$AB$1315,DataRegularSeason20242025!$B$3:$B$1315, "&lt;=" &amp; EJ$1, DataRegularSeason20242025!$E$3:$E$1315, $A19)</f>
        <v>44</v>
      </c>
      <c r="EK19">
        <f>SUMIFS(DataRegularSeason20242025!$AA$3:$AA$1315,DataRegularSeason20242025!$B$3:$B$1315, "&lt;=" &amp; EK$1, DataRegularSeason20242025!$D$3:$D$1315, $A19)+SUMIFS(DataRegularSeason20242025!$AB$3:$AB$1315,DataRegularSeason20242025!$B$3:$B$1315, "&lt;=" &amp; EK$1, DataRegularSeason20242025!$E$3:$E$1315, $A19)</f>
        <v>44</v>
      </c>
      <c r="EL19">
        <f>SUMIFS(DataRegularSeason20242025!$AA$3:$AA$1315,DataRegularSeason20242025!$B$3:$B$1315, "&lt;=" &amp; EL$1, DataRegularSeason20242025!$D$3:$D$1315, $A19)+SUMIFS(DataRegularSeason20242025!$AB$3:$AB$1315,DataRegularSeason20242025!$B$3:$B$1315, "&lt;=" &amp; EL$1, DataRegularSeason20242025!$E$3:$E$1315, $A19)</f>
        <v>44</v>
      </c>
      <c r="EM19">
        <f>SUMIFS(DataRegularSeason20242025!$AA$3:$AA$1315,DataRegularSeason20242025!$B$3:$B$1315, "&lt;=" &amp; EM$1, DataRegularSeason20242025!$D$3:$D$1315, $A19)+SUMIFS(DataRegularSeason20242025!$AB$3:$AB$1315,DataRegularSeason20242025!$B$3:$B$1315, "&lt;=" &amp; EM$1, DataRegularSeason20242025!$E$3:$E$1315, $A19)</f>
        <v>44</v>
      </c>
      <c r="EN19">
        <f>SUMIFS(DataRegularSeason20242025!$AA$3:$AA$1315,DataRegularSeason20242025!$B$3:$B$1315, "&lt;=" &amp; EN$1, DataRegularSeason20242025!$D$3:$D$1315, $A19)+SUMIFS(DataRegularSeason20242025!$AB$3:$AB$1315,DataRegularSeason20242025!$B$3:$B$1315, "&lt;=" &amp; EN$1, DataRegularSeason20242025!$E$3:$E$1315, $A19)</f>
        <v>44</v>
      </c>
      <c r="EO19">
        <f>SUMIFS(DataRegularSeason20242025!$AA$3:$AA$1315,DataRegularSeason20242025!$B$3:$B$1315, "&lt;=" &amp; EO$1, DataRegularSeason20242025!$D$3:$D$1315, $A19)+SUMIFS(DataRegularSeason20242025!$AB$3:$AB$1315,DataRegularSeason20242025!$B$3:$B$1315, "&lt;=" &amp; EO$1, DataRegularSeason20242025!$E$3:$E$1315, $A19)</f>
        <v>44</v>
      </c>
      <c r="EP19">
        <f>SUMIFS(DataRegularSeason20242025!$AA$3:$AA$1315,DataRegularSeason20242025!$B$3:$B$1315, "&lt;=" &amp; EP$1, DataRegularSeason20242025!$D$3:$D$1315, $A19)+SUMIFS(DataRegularSeason20242025!$AB$3:$AB$1315,DataRegularSeason20242025!$B$3:$B$1315, "&lt;=" &amp; EP$1, DataRegularSeason20242025!$E$3:$E$1315, $A19)</f>
        <v>44</v>
      </c>
      <c r="EQ19">
        <f>SUMIFS(DataRegularSeason20242025!$AA$3:$AA$1315,DataRegularSeason20242025!$B$3:$B$1315, "&lt;=" &amp; EQ$1, DataRegularSeason20242025!$D$3:$D$1315, $A19)+SUMIFS(DataRegularSeason20242025!$AB$3:$AB$1315,DataRegularSeason20242025!$B$3:$B$1315, "&lt;=" &amp; EQ$1, DataRegularSeason20242025!$E$3:$E$1315, $A19)</f>
        <v>44</v>
      </c>
      <c r="ER19">
        <f>SUMIFS(DataRegularSeason20242025!$AA$3:$AA$1315,DataRegularSeason20242025!$B$3:$B$1315, "&lt;=" &amp; ER$1, DataRegularSeason20242025!$D$3:$D$1315, $A19)+SUMIFS(DataRegularSeason20242025!$AB$3:$AB$1315,DataRegularSeason20242025!$B$3:$B$1315, "&lt;=" &amp; ER$1, DataRegularSeason20242025!$E$3:$E$1315, $A19)</f>
        <v>44</v>
      </c>
      <c r="ES19">
        <f>SUMIFS(DataRegularSeason20242025!$AA$3:$AA$1315,DataRegularSeason20242025!$B$3:$B$1315, "&lt;=" &amp; ES$1, DataRegularSeason20242025!$D$3:$D$1315, $A19)+SUMIFS(DataRegularSeason20242025!$AB$3:$AB$1315,DataRegularSeason20242025!$B$3:$B$1315, "&lt;=" &amp; ES$1, DataRegularSeason20242025!$E$3:$E$1315, $A19)</f>
        <v>44</v>
      </c>
      <c r="ET19">
        <f>SUMIFS(DataRegularSeason20242025!$AA$3:$AA$1315,DataRegularSeason20242025!$B$3:$B$1315, "&lt;=" &amp; ET$1, DataRegularSeason20242025!$D$3:$D$1315, $A19)+SUMIFS(DataRegularSeason20242025!$AB$3:$AB$1315,DataRegularSeason20242025!$B$3:$B$1315, "&lt;=" &amp; ET$1, DataRegularSeason20242025!$E$3:$E$1315, $A19)</f>
        <v>44</v>
      </c>
      <c r="EU19">
        <f>SUMIFS(DataRegularSeason20242025!$AA$3:$AA$1315,DataRegularSeason20242025!$B$3:$B$1315, "&lt;=" &amp; EU$1, DataRegularSeason20242025!$D$3:$D$1315, $A19)+SUMIFS(DataRegularSeason20242025!$AB$3:$AB$1315,DataRegularSeason20242025!$B$3:$B$1315, "&lt;=" &amp; EU$1, DataRegularSeason20242025!$E$3:$E$1315, $A19)</f>
        <v>44</v>
      </c>
      <c r="EV19">
        <f>SUMIFS(DataRegularSeason20242025!$AA$3:$AA$1315,DataRegularSeason20242025!$B$3:$B$1315, "&lt;=" &amp; EV$1, DataRegularSeason20242025!$D$3:$D$1315, $A19)+SUMIFS(DataRegularSeason20242025!$AB$3:$AB$1315,DataRegularSeason20242025!$B$3:$B$1315, "&lt;=" &amp; EV$1, DataRegularSeason20242025!$E$3:$E$1315, $A19)</f>
        <v>44</v>
      </c>
      <c r="EW19">
        <f>SUMIFS(DataRegularSeason20242025!$AA$3:$AA$1315,DataRegularSeason20242025!$B$3:$B$1315, "&lt;=" &amp; EW$1, DataRegularSeason20242025!$D$3:$D$1315, $A19)+SUMIFS(DataRegularSeason20242025!$AB$3:$AB$1315,DataRegularSeason20242025!$B$3:$B$1315, "&lt;=" &amp; EW$1, DataRegularSeason20242025!$E$3:$E$1315, $A19)</f>
        <v>44</v>
      </c>
      <c r="EX19">
        <f>SUMIFS(DataRegularSeason20242025!$AA$3:$AA$1315,DataRegularSeason20242025!$B$3:$B$1315, "&lt;=" &amp; EX$1, DataRegularSeason20242025!$D$3:$D$1315, $A19)+SUMIFS(DataRegularSeason20242025!$AB$3:$AB$1315,DataRegularSeason20242025!$B$3:$B$1315, "&lt;=" &amp; EX$1, DataRegularSeason20242025!$E$3:$E$1315, $A19)</f>
        <v>44</v>
      </c>
      <c r="EY19">
        <f>SUMIFS(DataRegularSeason20242025!$AA$3:$AA$1315,DataRegularSeason20242025!$B$3:$B$1315, "&lt;=" &amp; EY$1, DataRegularSeason20242025!$D$3:$D$1315, $A19)+SUMIFS(DataRegularSeason20242025!$AB$3:$AB$1315,DataRegularSeason20242025!$B$3:$B$1315, "&lt;=" &amp; EY$1, DataRegularSeason20242025!$E$3:$E$1315, $A19)</f>
        <v>44</v>
      </c>
      <c r="EZ19">
        <f>SUMIFS(DataRegularSeason20242025!$AA$3:$AA$1315,DataRegularSeason20242025!$B$3:$B$1315, "&lt;=" &amp; EZ$1, DataRegularSeason20242025!$D$3:$D$1315, $A19)+SUMIFS(DataRegularSeason20242025!$AB$3:$AB$1315,DataRegularSeason20242025!$B$3:$B$1315, "&lt;=" &amp; EZ$1, DataRegularSeason20242025!$E$3:$E$1315, $A19)</f>
        <v>44</v>
      </c>
      <c r="FA19">
        <f>SUMIFS(DataRegularSeason20242025!$AA$3:$AA$1315,DataRegularSeason20242025!$B$3:$B$1315, "&lt;=" &amp; FA$1, DataRegularSeason20242025!$D$3:$D$1315, $A19)+SUMIFS(DataRegularSeason20242025!$AB$3:$AB$1315,DataRegularSeason20242025!$B$3:$B$1315, "&lt;=" &amp; FA$1, DataRegularSeason20242025!$E$3:$E$1315, $A19)</f>
        <v>44</v>
      </c>
      <c r="FB19">
        <f>SUMIFS(DataRegularSeason20242025!$AA$3:$AA$1315,DataRegularSeason20242025!$B$3:$B$1315, "&lt;=" &amp; FB$1, DataRegularSeason20242025!$D$3:$D$1315, $A19)+SUMIFS(DataRegularSeason20242025!$AB$3:$AB$1315,DataRegularSeason20242025!$B$3:$B$1315, "&lt;=" &amp; FB$1, DataRegularSeason20242025!$E$3:$E$1315, $A19)</f>
        <v>44</v>
      </c>
      <c r="FC19">
        <f>SUMIFS(DataRegularSeason20242025!$AA$3:$AA$1315,DataRegularSeason20242025!$B$3:$B$1315, "&lt;=" &amp; FC$1, DataRegularSeason20242025!$D$3:$D$1315, $A19)+SUMIFS(DataRegularSeason20242025!$AB$3:$AB$1315,DataRegularSeason20242025!$B$3:$B$1315, "&lt;=" &amp; FC$1, DataRegularSeason20242025!$E$3:$E$1315, $A19)</f>
        <v>44</v>
      </c>
      <c r="FD19">
        <f>SUMIFS(DataRegularSeason20242025!$AA$3:$AA$1315,DataRegularSeason20242025!$B$3:$B$1315, "&lt;=" &amp; FD$1, DataRegularSeason20242025!$D$3:$D$1315, $A19)+SUMIFS(DataRegularSeason20242025!$AB$3:$AB$1315,DataRegularSeason20242025!$B$3:$B$1315, "&lt;=" &amp; FD$1, DataRegularSeason20242025!$E$3:$E$1315, $A19)</f>
        <v>44</v>
      </c>
      <c r="FE19">
        <f>SUMIFS(DataRegularSeason20242025!$AA$3:$AA$1315,DataRegularSeason20242025!$B$3:$B$1315, "&lt;=" &amp; FE$1, DataRegularSeason20242025!$D$3:$D$1315, $A19)+SUMIFS(DataRegularSeason20242025!$AB$3:$AB$1315,DataRegularSeason20242025!$B$3:$B$1315, "&lt;=" &amp; FE$1, DataRegularSeason20242025!$E$3:$E$1315, $A19)</f>
        <v>44</v>
      </c>
      <c r="FF19">
        <f>SUMIFS(DataRegularSeason20242025!$AA$3:$AA$1315,DataRegularSeason20242025!$B$3:$B$1315, "&lt;=" &amp; FF$1, DataRegularSeason20242025!$D$3:$D$1315, $A19)+SUMIFS(DataRegularSeason20242025!$AB$3:$AB$1315,DataRegularSeason20242025!$B$3:$B$1315, "&lt;=" &amp; FF$1, DataRegularSeason20242025!$E$3:$E$1315, $A19)</f>
        <v>44</v>
      </c>
      <c r="FG19">
        <f>SUMIFS(DataRegularSeason20242025!$AA$3:$AA$1315,DataRegularSeason20242025!$B$3:$B$1315, "&lt;=" &amp; FG$1, DataRegularSeason20242025!$D$3:$D$1315, $A19)+SUMIFS(DataRegularSeason20242025!$AB$3:$AB$1315,DataRegularSeason20242025!$B$3:$B$1315, "&lt;=" &amp; FG$1, DataRegularSeason20242025!$E$3:$E$1315, $A19)</f>
        <v>44</v>
      </c>
      <c r="FH19">
        <f>SUMIFS(DataRegularSeason20242025!$AA$3:$AA$1315,DataRegularSeason20242025!$B$3:$B$1315, "&lt;=" &amp; FH$1, DataRegularSeason20242025!$D$3:$D$1315, $A19)+SUMIFS(DataRegularSeason20242025!$AB$3:$AB$1315,DataRegularSeason20242025!$B$3:$B$1315, "&lt;=" &amp; FH$1, DataRegularSeason20242025!$E$3:$E$1315, $A19)</f>
        <v>44</v>
      </c>
      <c r="FI19">
        <f>SUMIFS(DataRegularSeason20242025!$AA$3:$AA$1315,DataRegularSeason20242025!$B$3:$B$1315, "&lt;=" &amp; FI$1, DataRegularSeason20242025!$D$3:$D$1315, $A19)+SUMIFS(DataRegularSeason20242025!$AB$3:$AB$1315,DataRegularSeason20242025!$B$3:$B$1315, "&lt;=" &amp; FI$1, DataRegularSeason20242025!$E$3:$E$1315, $A19)</f>
        <v>44</v>
      </c>
      <c r="FJ19">
        <f>SUMIFS(DataRegularSeason20242025!$AA$3:$AA$1315,DataRegularSeason20242025!$B$3:$B$1315, "&lt;=" &amp; FJ$1, DataRegularSeason20242025!$D$3:$D$1315, $A19)+SUMIFS(DataRegularSeason20242025!$AB$3:$AB$1315,DataRegularSeason20242025!$B$3:$B$1315, "&lt;=" &amp; FJ$1, DataRegularSeason20242025!$E$3:$E$1315, $A19)</f>
        <v>44</v>
      </c>
      <c r="FK19">
        <f>SUMIFS(DataRegularSeason20242025!$AA$3:$AA$1315,DataRegularSeason20242025!$B$3:$B$1315, "&lt;=" &amp; FK$1, DataRegularSeason20242025!$D$3:$D$1315, $A19)+SUMIFS(DataRegularSeason20242025!$AB$3:$AB$1315,DataRegularSeason20242025!$B$3:$B$1315, "&lt;=" &amp; FK$1, DataRegularSeason20242025!$E$3:$E$1315, $A19)</f>
        <v>44</v>
      </c>
      <c r="FL19">
        <f>SUMIFS(DataRegularSeason20242025!$AA$3:$AA$1315,DataRegularSeason20242025!$B$3:$B$1315, "&lt;=" &amp; FL$1, DataRegularSeason20242025!$D$3:$D$1315, $A19)+SUMIFS(DataRegularSeason20242025!$AB$3:$AB$1315,DataRegularSeason20242025!$B$3:$B$1315, "&lt;=" &amp; FL$1, DataRegularSeason20242025!$E$3:$E$1315, $A19)</f>
        <v>44</v>
      </c>
      <c r="FM19">
        <f>SUMIFS(DataRegularSeason20242025!$AA$3:$AA$1315,DataRegularSeason20242025!$B$3:$B$1315, "&lt;=" &amp; FM$1, DataRegularSeason20242025!$D$3:$D$1315, $A19)+SUMIFS(DataRegularSeason20242025!$AB$3:$AB$1315,DataRegularSeason20242025!$B$3:$B$1315, "&lt;=" &amp; FM$1, DataRegularSeason20242025!$E$3:$E$1315, $A19)</f>
        <v>44</v>
      </c>
      <c r="FN19">
        <f>SUMIFS(DataRegularSeason20242025!$AA$3:$AA$1315,DataRegularSeason20242025!$B$3:$B$1315, "&lt;=" &amp; FN$1, DataRegularSeason20242025!$D$3:$D$1315, $A19)+SUMIFS(DataRegularSeason20242025!$AB$3:$AB$1315,DataRegularSeason20242025!$B$3:$B$1315, "&lt;=" &amp; FN$1, DataRegularSeason20242025!$E$3:$E$1315, $A19)</f>
        <v>44</v>
      </c>
      <c r="FO19">
        <f>SUMIFS(DataRegularSeason20242025!$AA$3:$AA$1315,DataRegularSeason20242025!$B$3:$B$1315, "&lt;=" &amp; FO$1, DataRegularSeason20242025!$D$3:$D$1315, $A19)+SUMIFS(DataRegularSeason20242025!$AB$3:$AB$1315,DataRegularSeason20242025!$B$3:$B$1315, "&lt;=" &amp; FO$1, DataRegularSeason20242025!$E$3:$E$1315, $A19)</f>
        <v>44</v>
      </c>
      <c r="FP19">
        <f>SUMIFS(DataRegularSeason20242025!$AA$3:$AA$1315,DataRegularSeason20242025!$B$3:$B$1315, "&lt;=" &amp; FP$1, DataRegularSeason20242025!$D$3:$D$1315, $A19)+SUMIFS(DataRegularSeason20242025!$AB$3:$AB$1315,DataRegularSeason20242025!$B$3:$B$1315, "&lt;=" &amp; FP$1, DataRegularSeason20242025!$E$3:$E$1315, $A19)</f>
        <v>44</v>
      </c>
      <c r="FQ19">
        <f>SUMIFS(DataRegularSeason20242025!$AA$3:$AA$1315,DataRegularSeason20242025!$B$3:$B$1315, "&lt;=" &amp; FQ$1, DataRegularSeason20242025!$D$3:$D$1315, $A19)+SUMIFS(DataRegularSeason20242025!$AB$3:$AB$1315,DataRegularSeason20242025!$B$3:$B$1315, "&lt;=" &amp; FQ$1, DataRegularSeason20242025!$E$3:$E$1315, $A19)</f>
        <v>44</v>
      </c>
      <c r="FR19">
        <f>SUMIFS(DataRegularSeason20242025!$AA$3:$AA$1315,DataRegularSeason20242025!$B$3:$B$1315, "&lt;=" &amp; FR$1, DataRegularSeason20242025!$D$3:$D$1315, $A19)+SUMIFS(DataRegularSeason20242025!$AB$3:$AB$1315,DataRegularSeason20242025!$B$3:$B$1315, "&lt;=" &amp; FR$1, DataRegularSeason20242025!$E$3:$E$1315, $A19)</f>
        <v>44</v>
      </c>
      <c r="FS19">
        <f>SUMIFS(DataRegularSeason20242025!$AA$3:$AA$1315,DataRegularSeason20242025!$B$3:$B$1315, "&lt;=" &amp; FS$1, DataRegularSeason20242025!$D$3:$D$1315, $A19)+SUMIFS(DataRegularSeason20242025!$AB$3:$AB$1315,DataRegularSeason20242025!$B$3:$B$1315, "&lt;=" &amp; FS$1, DataRegularSeason20242025!$E$3:$E$1315, $A19)</f>
        <v>44</v>
      </c>
      <c r="FT19">
        <f>SUMIFS(DataRegularSeason20242025!$AA$3:$AA$1315,DataRegularSeason20242025!$B$3:$B$1315, "&lt;=" &amp; FT$1, DataRegularSeason20242025!$D$3:$D$1315, $A19)+SUMIFS(DataRegularSeason20242025!$AB$3:$AB$1315,DataRegularSeason20242025!$B$3:$B$1315, "&lt;=" &amp; FT$1, DataRegularSeason20242025!$E$3:$E$1315, $A19)</f>
        <v>44</v>
      </c>
      <c r="FU19">
        <f>SUMIFS(DataRegularSeason20242025!$AA$3:$AA$1315,DataRegularSeason20242025!$B$3:$B$1315, "&lt;=" &amp; FU$1, DataRegularSeason20242025!$D$3:$D$1315, $A19)+SUMIFS(DataRegularSeason20242025!$AB$3:$AB$1315,DataRegularSeason20242025!$B$3:$B$1315, "&lt;=" &amp; FU$1, DataRegularSeason20242025!$E$3:$E$1315, $A19)</f>
        <v>44</v>
      </c>
      <c r="FV19">
        <f>SUMIFS(DataRegularSeason20242025!$AA$3:$AA$1315,DataRegularSeason20242025!$B$3:$B$1315, "&lt;=" &amp; FV$1, DataRegularSeason20242025!$D$3:$D$1315, $A19)+SUMIFS(DataRegularSeason20242025!$AB$3:$AB$1315,DataRegularSeason20242025!$B$3:$B$1315, "&lt;=" &amp; FV$1, DataRegularSeason20242025!$E$3:$E$1315, $A19)</f>
        <v>44</v>
      </c>
      <c r="FW19">
        <f>SUMIFS(DataRegularSeason20242025!$AA$3:$AA$1315,DataRegularSeason20242025!$B$3:$B$1315, "&lt;=" &amp; FW$1, DataRegularSeason20242025!$D$3:$D$1315, $A19)+SUMIFS(DataRegularSeason20242025!$AB$3:$AB$1315,DataRegularSeason20242025!$B$3:$B$1315, "&lt;=" &amp; FW$1, DataRegularSeason20242025!$E$3:$E$1315, $A19)</f>
        <v>44</v>
      </c>
      <c r="FX19">
        <f>SUMIFS(DataRegularSeason20242025!$AA$3:$AA$1315,DataRegularSeason20242025!$B$3:$B$1315, "&lt;=" &amp; FX$1, DataRegularSeason20242025!$D$3:$D$1315, $A19)+SUMIFS(DataRegularSeason20242025!$AB$3:$AB$1315,DataRegularSeason20242025!$B$3:$B$1315, "&lt;=" &amp; FX$1, DataRegularSeason20242025!$E$3:$E$1315, $A19)</f>
        <v>44</v>
      </c>
      <c r="FY19">
        <f>SUMIFS(DataRegularSeason20242025!$AA$3:$AA$1315,DataRegularSeason20242025!$B$3:$B$1315, "&lt;=" &amp; FY$1, DataRegularSeason20242025!$D$3:$D$1315, $A19)+SUMIFS(DataRegularSeason20242025!$AB$3:$AB$1315,DataRegularSeason20242025!$B$3:$B$1315, "&lt;=" &amp; FY$1, DataRegularSeason20242025!$E$3:$E$1315, $A19)</f>
        <v>44</v>
      </c>
      <c r="FZ19">
        <f>SUMIFS(DataRegularSeason20242025!$AA$3:$AA$1315,DataRegularSeason20242025!$B$3:$B$1315, "&lt;=" &amp; FZ$1, DataRegularSeason20242025!$D$3:$D$1315, $A19)+SUMIFS(DataRegularSeason20242025!$AB$3:$AB$1315,DataRegularSeason20242025!$B$3:$B$1315, "&lt;=" &amp; FZ$1, DataRegularSeason20242025!$E$3:$E$1315, $A19)</f>
        <v>44</v>
      </c>
      <c r="GA19">
        <f>SUMIFS(DataRegularSeason20242025!$AA$3:$AA$1315,DataRegularSeason20242025!$B$3:$B$1315, "&lt;=" &amp; GA$1, DataRegularSeason20242025!$D$3:$D$1315, $A19)+SUMIFS(DataRegularSeason20242025!$AB$3:$AB$1315,DataRegularSeason20242025!$B$3:$B$1315, "&lt;=" &amp; GA$1, DataRegularSeason20242025!$E$3:$E$1315, $A19)</f>
        <v>44</v>
      </c>
      <c r="GB19">
        <f>SUMIFS(DataRegularSeason20242025!$AA$3:$AA$1315,DataRegularSeason20242025!$B$3:$B$1315, "&lt;=" &amp; GB$1, DataRegularSeason20242025!$D$3:$D$1315, $A19)+SUMIFS(DataRegularSeason20242025!$AB$3:$AB$1315,DataRegularSeason20242025!$B$3:$B$1315, "&lt;=" &amp; GB$1, DataRegularSeason20242025!$E$3:$E$1315, $A19)</f>
        <v>44</v>
      </c>
      <c r="GC19">
        <f>SUMIFS(DataRegularSeason20242025!$AA$3:$AA$1315,DataRegularSeason20242025!$B$3:$B$1315, "&lt;=" &amp; GC$1, DataRegularSeason20242025!$D$3:$D$1315, $A19)+SUMIFS(DataRegularSeason20242025!$AB$3:$AB$1315,DataRegularSeason20242025!$B$3:$B$1315, "&lt;=" &amp; GC$1, DataRegularSeason20242025!$E$3:$E$1315, $A19)</f>
        <v>44</v>
      </c>
      <c r="GD19">
        <f>SUMIFS(DataRegularSeason20242025!$AA$3:$AA$1315,DataRegularSeason20242025!$B$3:$B$1315, "&lt;=" &amp; GD$1, DataRegularSeason20242025!$D$3:$D$1315, $A19)+SUMIFS(DataRegularSeason20242025!$AB$3:$AB$1315,DataRegularSeason20242025!$B$3:$B$1315, "&lt;=" &amp; GD$1, DataRegularSeason20242025!$E$3:$E$1315, $A19)</f>
        <v>44</v>
      </c>
      <c r="GE19">
        <f>SUMIFS(DataRegularSeason20242025!$AA$3:$AA$1315,DataRegularSeason20242025!$B$3:$B$1315, "&lt;=" &amp; GE$1, DataRegularSeason20242025!$D$3:$D$1315, $A19)+SUMIFS(DataRegularSeason20242025!$AB$3:$AB$1315,DataRegularSeason20242025!$B$3:$B$1315, "&lt;=" &amp; GE$1, DataRegularSeason20242025!$E$3:$E$1315, $A19)</f>
        <v>44</v>
      </c>
      <c r="GF19">
        <f>SUMIFS(DataRegularSeason20242025!$AA$3:$AA$1315,DataRegularSeason20242025!$B$3:$B$1315, "&lt;=" &amp; GF$1, DataRegularSeason20242025!$D$3:$D$1315, $A19)+SUMIFS(DataRegularSeason20242025!$AB$3:$AB$1315,DataRegularSeason20242025!$B$3:$B$1315, "&lt;=" &amp; GF$1, DataRegularSeason20242025!$E$3:$E$1315, $A19)</f>
        <v>44</v>
      </c>
      <c r="GG19">
        <f>SUMIFS(DataRegularSeason20242025!$AA$3:$AA$1315,DataRegularSeason20242025!$B$3:$B$1315, "&lt;=" &amp; GG$1, DataRegularSeason20242025!$D$3:$D$1315, $A19)+SUMIFS(DataRegularSeason20242025!$AB$3:$AB$1315,DataRegularSeason20242025!$B$3:$B$1315, "&lt;=" &amp; GG$1, DataRegularSeason20242025!$E$3:$E$1315, $A19)</f>
        <v>44</v>
      </c>
      <c r="GH19">
        <f>SUMIFS(DataRegularSeason20242025!$AA$3:$AA$1315,DataRegularSeason20242025!$B$3:$B$1315, "&lt;=" &amp; GH$1, DataRegularSeason20242025!$D$3:$D$1315, $A19)+SUMIFS(DataRegularSeason20242025!$AB$3:$AB$1315,DataRegularSeason20242025!$B$3:$B$1315, "&lt;=" &amp; GH$1, DataRegularSeason20242025!$E$3:$E$1315, $A19)</f>
        <v>44</v>
      </c>
      <c r="GI19">
        <f>SUMIFS(DataRegularSeason20242025!$AA$3:$AA$1315,DataRegularSeason20242025!$B$3:$B$1315, "&lt;=" &amp; GI$1, DataRegularSeason20242025!$D$3:$D$1315, $A19)+SUMIFS(DataRegularSeason20242025!$AB$3:$AB$1315,DataRegularSeason20242025!$B$3:$B$1315, "&lt;=" &amp; GI$1, DataRegularSeason20242025!$E$3:$E$1315, $A19)</f>
        <v>44</v>
      </c>
      <c r="GJ19">
        <f>SUMIFS(DataRegularSeason20242025!$AA$3:$AA$1315,DataRegularSeason20242025!$B$3:$B$1315, "&lt;=" &amp; GJ$1, DataRegularSeason20242025!$D$3:$D$1315, $A19)+SUMIFS(DataRegularSeason20242025!$AB$3:$AB$1315,DataRegularSeason20242025!$B$3:$B$1315, "&lt;=" &amp; GJ$1, DataRegularSeason20242025!$E$3:$E$1315, $A19)</f>
        <v>44</v>
      </c>
      <c r="GK19">
        <f>SUMIFS(DataRegularSeason20242025!$AA$3:$AA$1315,DataRegularSeason20242025!$B$3:$B$1315, "&lt;=" &amp; GK$1, DataRegularSeason20242025!$D$3:$D$1315, $A19)+SUMIFS(DataRegularSeason20242025!$AB$3:$AB$1315,DataRegularSeason20242025!$B$3:$B$1315, "&lt;=" &amp; GK$1, DataRegularSeason20242025!$E$3:$E$1315, $A19)</f>
        <v>44</v>
      </c>
      <c r="GL19">
        <f>SUMIFS(DataRegularSeason20242025!$AA$3:$AA$1315,DataRegularSeason20242025!$B$3:$B$1315, "&lt;=" &amp; GL$1, DataRegularSeason20242025!$D$3:$D$1315, $A19)+SUMIFS(DataRegularSeason20242025!$AB$3:$AB$1315,DataRegularSeason20242025!$B$3:$B$1315, "&lt;=" &amp; GL$1, DataRegularSeason20242025!$E$3:$E$1315, $A19)</f>
        <v>44</v>
      </c>
      <c r="GM19">
        <f>SUMIFS(DataRegularSeason20242025!$AA$3:$AA$1315,DataRegularSeason20242025!$B$3:$B$1315, "&lt;=" &amp; GM$1, DataRegularSeason20242025!$D$3:$D$1315, $A19)+SUMIFS(DataRegularSeason20242025!$AB$3:$AB$1315,DataRegularSeason20242025!$B$3:$B$1315, "&lt;=" &amp; GM$1, DataRegularSeason20242025!$E$3:$E$1315, $A19)</f>
        <v>44</v>
      </c>
      <c r="GN19">
        <f>SUMIFS(DataRegularSeason20242025!$AA$3:$AA$1315,DataRegularSeason20242025!$B$3:$B$1315, "&lt;=" &amp; GN$1, DataRegularSeason20242025!$D$3:$D$1315, $A19)+SUMIFS(DataRegularSeason20242025!$AB$3:$AB$1315,DataRegularSeason20242025!$B$3:$B$1315, "&lt;=" &amp; GN$1, DataRegularSeason20242025!$E$3:$E$1315, $A19)</f>
        <v>44</v>
      </c>
      <c r="GO19">
        <f>SUMIFS(DataRegularSeason20242025!$AA$3:$AA$1315,DataRegularSeason20242025!$B$3:$B$1315, "&lt;=" &amp; GO$1, DataRegularSeason20242025!$D$3:$D$1315, $A19)+SUMIFS(DataRegularSeason20242025!$AB$3:$AB$1315,DataRegularSeason20242025!$B$3:$B$1315, "&lt;=" &amp; GO$1, DataRegularSeason20242025!$E$3:$E$1315, $A19)</f>
        <v>44</v>
      </c>
      <c r="GP19">
        <f>SUMIFS(DataRegularSeason20242025!$AA$3:$AA$1315,DataRegularSeason20242025!$B$3:$B$1315, "&lt;=" &amp; GP$1, DataRegularSeason20242025!$D$3:$D$1315, $A19)+SUMIFS(DataRegularSeason20242025!$AB$3:$AB$1315,DataRegularSeason20242025!$B$3:$B$1315, "&lt;=" &amp; GP$1, DataRegularSeason20242025!$E$3:$E$1315, $A19)</f>
        <v>44</v>
      </c>
      <c r="GQ19">
        <f>SUMIFS(DataRegularSeason20242025!$AA$3:$AA$1315,DataRegularSeason20242025!$B$3:$B$1315, "&lt;=" &amp; GQ$1, DataRegularSeason20242025!$D$3:$D$1315, $A19)+SUMIFS(DataRegularSeason20242025!$AB$3:$AB$1315,DataRegularSeason20242025!$B$3:$B$1315, "&lt;=" &amp; GQ$1, DataRegularSeason20242025!$E$3:$E$1315, $A19)</f>
        <v>44</v>
      </c>
      <c r="GR19">
        <f>SUMIFS(DataRegularSeason20242025!$AA$3:$AA$1315,DataRegularSeason20242025!$B$3:$B$1315, "&lt;=" &amp; GR$1, DataRegularSeason20242025!$D$3:$D$1315, $A19)+SUMIFS(DataRegularSeason20242025!$AB$3:$AB$1315,DataRegularSeason20242025!$B$3:$B$1315, "&lt;=" &amp; GR$1, DataRegularSeason20242025!$E$3:$E$1315, $A19)</f>
        <v>44</v>
      </c>
      <c r="GS19">
        <f>SUMIFS(DataRegularSeason20242025!$AA$3:$AA$1315,DataRegularSeason20242025!$B$3:$B$1315, "&lt;=" &amp; GS$1, DataRegularSeason20242025!$D$3:$D$1315, $A19)+SUMIFS(DataRegularSeason20242025!$AB$3:$AB$1315,DataRegularSeason20242025!$B$3:$B$1315, "&lt;=" &amp; GS$1, DataRegularSeason20242025!$E$3:$E$1315, $A19)</f>
        <v>44</v>
      </c>
      <c r="GT19">
        <f>SUMIFS(DataRegularSeason20242025!$AA$3:$AA$1315,DataRegularSeason20242025!$B$3:$B$1315, "&lt;=" &amp; GT$1, DataRegularSeason20242025!$D$3:$D$1315, $A19)+SUMIFS(DataRegularSeason20242025!$AB$3:$AB$1315,DataRegularSeason20242025!$B$3:$B$1315, "&lt;=" &amp; GT$1, DataRegularSeason20242025!$E$3:$E$1315, $A19)</f>
        <v>44</v>
      </c>
      <c r="GU19">
        <f>SUMIFS(DataRegularSeason20242025!$AA$3:$AA$1315,DataRegularSeason20242025!$B$3:$B$1315, "&lt;=" &amp; GU$1, DataRegularSeason20242025!$D$3:$D$1315, $A19)+SUMIFS(DataRegularSeason20242025!$AB$3:$AB$1315,DataRegularSeason20242025!$B$3:$B$1315, "&lt;=" &amp; GU$1, DataRegularSeason20242025!$E$3:$E$1315, $A19)</f>
        <v>44</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38</v>
      </c>
      <c r="CH20">
        <f>SUMIFS(DataRegularSeason20242025!$AA$3:$AA$1315,DataRegularSeason20242025!$B$3:$B$1315, "&lt;=" &amp; CH$1, DataRegularSeason20242025!$D$3:$D$1315, $A20)+SUMIFS(DataRegularSeason20242025!$AB$3:$AB$1315,DataRegularSeason20242025!$B$3:$B$1315, "&lt;=" &amp; CH$1, DataRegularSeason20242025!$E$3:$E$1315, $A20)</f>
        <v>38</v>
      </c>
      <c r="CI20">
        <f>SUMIFS(DataRegularSeason20242025!$AA$3:$AA$1315,DataRegularSeason20242025!$B$3:$B$1315, "&lt;=" &amp; CI$1, DataRegularSeason20242025!$D$3:$D$1315, $A20)+SUMIFS(DataRegularSeason20242025!$AB$3:$AB$1315,DataRegularSeason20242025!$B$3:$B$1315, "&lt;=" &amp; CI$1, DataRegularSeason20242025!$E$3:$E$1315, $A20)</f>
        <v>38</v>
      </c>
      <c r="CJ20">
        <f>SUMIFS(DataRegularSeason20242025!$AA$3:$AA$1315,DataRegularSeason20242025!$B$3:$B$1315, "&lt;=" &amp; CJ$1, DataRegularSeason20242025!$D$3:$D$1315, $A20)+SUMIFS(DataRegularSeason20242025!$AB$3:$AB$1315,DataRegularSeason20242025!$B$3:$B$1315, "&lt;=" &amp; CJ$1, DataRegularSeason20242025!$E$3:$E$1315, $A20)</f>
        <v>38</v>
      </c>
      <c r="CK20">
        <f>SUMIFS(DataRegularSeason20242025!$AA$3:$AA$1315,DataRegularSeason20242025!$B$3:$B$1315, "&lt;=" &amp; CK$1, DataRegularSeason20242025!$D$3:$D$1315, $A20)+SUMIFS(DataRegularSeason20242025!$AB$3:$AB$1315,DataRegularSeason20242025!$B$3:$B$1315, "&lt;=" &amp; CK$1, DataRegularSeason20242025!$E$3:$E$1315, $A20)</f>
        <v>38</v>
      </c>
      <c r="CL20">
        <f>SUMIFS(DataRegularSeason20242025!$AA$3:$AA$1315,DataRegularSeason20242025!$B$3:$B$1315, "&lt;=" &amp; CL$1, DataRegularSeason20242025!$D$3:$D$1315, $A20)+SUMIFS(DataRegularSeason20242025!$AB$3:$AB$1315,DataRegularSeason20242025!$B$3:$B$1315, "&lt;=" &amp; CL$1, DataRegularSeason20242025!$E$3:$E$1315, $A20)</f>
        <v>38</v>
      </c>
      <c r="CM20">
        <f>SUMIFS(DataRegularSeason20242025!$AA$3:$AA$1315,DataRegularSeason20242025!$B$3:$B$1315, "&lt;=" &amp; CM$1, DataRegularSeason20242025!$D$3:$D$1315, $A20)+SUMIFS(DataRegularSeason20242025!$AB$3:$AB$1315,DataRegularSeason20242025!$B$3:$B$1315, "&lt;=" &amp; CM$1, DataRegularSeason20242025!$E$3:$E$1315, $A20)</f>
        <v>38</v>
      </c>
      <c r="CN20">
        <f>SUMIFS(DataRegularSeason20242025!$AA$3:$AA$1315,DataRegularSeason20242025!$B$3:$B$1315, "&lt;=" &amp; CN$1, DataRegularSeason20242025!$D$3:$D$1315, $A20)+SUMIFS(DataRegularSeason20242025!$AB$3:$AB$1315,DataRegularSeason20242025!$B$3:$B$1315, "&lt;=" &amp; CN$1, DataRegularSeason20242025!$E$3:$E$1315, $A20)</f>
        <v>38</v>
      </c>
      <c r="CO20">
        <f>SUMIFS(DataRegularSeason20242025!$AA$3:$AA$1315,DataRegularSeason20242025!$B$3:$B$1315, "&lt;=" &amp; CO$1, DataRegularSeason20242025!$D$3:$D$1315, $A20)+SUMIFS(DataRegularSeason20242025!$AB$3:$AB$1315,DataRegularSeason20242025!$B$3:$B$1315, "&lt;=" &amp; CO$1, DataRegularSeason20242025!$E$3:$E$1315, $A20)</f>
        <v>38</v>
      </c>
      <c r="CP20">
        <f>SUMIFS(DataRegularSeason20242025!$AA$3:$AA$1315,DataRegularSeason20242025!$B$3:$B$1315, "&lt;=" &amp; CP$1, DataRegularSeason20242025!$D$3:$D$1315, $A20)+SUMIFS(DataRegularSeason20242025!$AB$3:$AB$1315,DataRegularSeason20242025!$B$3:$B$1315, "&lt;=" &amp; CP$1, DataRegularSeason20242025!$E$3:$E$1315, $A20)</f>
        <v>38</v>
      </c>
      <c r="CQ20">
        <f>SUMIFS(DataRegularSeason20242025!$AA$3:$AA$1315,DataRegularSeason20242025!$B$3:$B$1315, "&lt;=" &amp; CQ$1, DataRegularSeason20242025!$D$3:$D$1315, $A20)+SUMIFS(DataRegularSeason20242025!$AB$3:$AB$1315,DataRegularSeason20242025!$B$3:$B$1315, "&lt;=" &amp; CQ$1, DataRegularSeason20242025!$E$3:$E$1315, $A20)</f>
        <v>38</v>
      </c>
      <c r="CR20">
        <f>SUMIFS(DataRegularSeason20242025!$AA$3:$AA$1315,DataRegularSeason20242025!$B$3:$B$1315, "&lt;=" &amp; CR$1, DataRegularSeason20242025!$D$3:$D$1315, $A20)+SUMIFS(DataRegularSeason20242025!$AB$3:$AB$1315,DataRegularSeason20242025!$B$3:$B$1315, "&lt;=" &amp; CR$1, DataRegularSeason20242025!$E$3:$E$1315, $A20)</f>
        <v>38</v>
      </c>
      <c r="CS20">
        <f>SUMIFS(DataRegularSeason20242025!$AA$3:$AA$1315,DataRegularSeason20242025!$B$3:$B$1315, "&lt;=" &amp; CS$1, DataRegularSeason20242025!$D$3:$D$1315, $A20)+SUMIFS(DataRegularSeason20242025!$AB$3:$AB$1315,DataRegularSeason20242025!$B$3:$B$1315, "&lt;=" &amp; CS$1, DataRegularSeason20242025!$E$3:$E$1315, $A20)</f>
        <v>38</v>
      </c>
      <c r="CT20">
        <f>SUMIFS(DataRegularSeason20242025!$AA$3:$AA$1315,DataRegularSeason20242025!$B$3:$B$1315, "&lt;=" &amp; CT$1, DataRegularSeason20242025!$D$3:$D$1315, $A20)+SUMIFS(DataRegularSeason20242025!$AB$3:$AB$1315,DataRegularSeason20242025!$B$3:$B$1315, "&lt;=" &amp; CT$1, DataRegularSeason20242025!$E$3:$E$1315, $A20)</f>
        <v>38</v>
      </c>
      <c r="CU20">
        <f>SUMIFS(DataRegularSeason20242025!$AA$3:$AA$1315,DataRegularSeason20242025!$B$3:$B$1315, "&lt;=" &amp; CU$1, DataRegularSeason20242025!$D$3:$D$1315, $A20)+SUMIFS(DataRegularSeason20242025!$AB$3:$AB$1315,DataRegularSeason20242025!$B$3:$B$1315, "&lt;=" &amp; CU$1, DataRegularSeason20242025!$E$3:$E$1315, $A20)</f>
        <v>38</v>
      </c>
      <c r="CV20">
        <f>SUMIFS(DataRegularSeason20242025!$AA$3:$AA$1315,DataRegularSeason20242025!$B$3:$B$1315, "&lt;=" &amp; CV$1, DataRegularSeason20242025!$D$3:$D$1315, $A20)+SUMIFS(DataRegularSeason20242025!$AB$3:$AB$1315,DataRegularSeason20242025!$B$3:$B$1315, "&lt;=" &amp; CV$1, DataRegularSeason20242025!$E$3:$E$1315, $A20)</f>
        <v>38</v>
      </c>
      <c r="CW20">
        <f>SUMIFS(DataRegularSeason20242025!$AA$3:$AA$1315,DataRegularSeason20242025!$B$3:$B$1315, "&lt;=" &amp; CW$1, DataRegularSeason20242025!$D$3:$D$1315, $A20)+SUMIFS(DataRegularSeason20242025!$AB$3:$AB$1315,DataRegularSeason20242025!$B$3:$B$1315, "&lt;=" &amp; CW$1, DataRegularSeason20242025!$E$3:$E$1315, $A20)</f>
        <v>38</v>
      </c>
      <c r="CX20">
        <f>SUMIFS(DataRegularSeason20242025!$AA$3:$AA$1315,DataRegularSeason20242025!$B$3:$B$1315, "&lt;=" &amp; CX$1, DataRegularSeason20242025!$D$3:$D$1315, $A20)+SUMIFS(DataRegularSeason20242025!$AB$3:$AB$1315,DataRegularSeason20242025!$B$3:$B$1315, "&lt;=" &amp; CX$1, DataRegularSeason20242025!$E$3:$E$1315, $A20)</f>
        <v>38</v>
      </c>
      <c r="CY20">
        <f>SUMIFS(DataRegularSeason20242025!$AA$3:$AA$1315,DataRegularSeason20242025!$B$3:$B$1315, "&lt;=" &amp; CY$1, DataRegularSeason20242025!$D$3:$D$1315, $A20)+SUMIFS(DataRegularSeason20242025!$AB$3:$AB$1315,DataRegularSeason20242025!$B$3:$B$1315, "&lt;=" &amp; CY$1, DataRegularSeason20242025!$E$3:$E$1315, $A20)</f>
        <v>38</v>
      </c>
      <c r="CZ20">
        <f>SUMIFS(DataRegularSeason20242025!$AA$3:$AA$1315,DataRegularSeason20242025!$B$3:$B$1315, "&lt;=" &amp; CZ$1, DataRegularSeason20242025!$D$3:$D$1315, $A20)+SUMIFS(DataRegularSeason20242025!$AB$3:$AB$1315,DataRegularSeason20242025!$B$3:$B$1315, "&lt;=" &amp; CZ$1, DataRegularSeason20242025!$E$3:$E$1315, $A20)</f>
        <v>38</v>
      </c>
      <c r="DA20">
        <f>SUMIFS(DataRegularSeason20242025!$AA$3:$AA$1315,DataRegularSeason20242025!$B$3:$B$1315, "&lt;=" &amp; DA$1, DataRegularSeason20242025!$D$3:$D$1315, $A20)+SUMIFS(DataRegularSeason20242025!$AB$3:$AB$1315,DataRegularSeason20242025!$B$3:$B$1315, "&lt;=" &amp; DA$1, DataRegularSeason20242025!$E$3:$E$1315, $A20)</f>
        <v>38</v>
      </c>
      <c r="DB20">
        <f>SUMIFS(DataRegularSeason20242025!$AA$3:$AA$1315,DataRegularSeason20242025!$B$3:$B$1315, "&lt;=" &amp; DB$1, DataRegularSeason20242025!$D$3:$D$1315, $A20)+SUMIFS(DataRegularSeason20242025!$AB$3:$AB$1315,DataRegularSeason20242025!$B$3:$B$1315, "&lt;=" &amp; DB$1, DataRegularSeason20242025!$E$3:$E$1315, $A20)</f>
        <v>38</v>
      </c>
      <c r="DC20">
        <f>SUMIFS(DataRegularSeason20242025!$AA$3:$AA$1315,DataRegularSeason20242025!$B$3:$B$1315, "&lt;=" &amp; DC$1, DataRegularSeason20242025!$D$3:$D$1315, $A20)+SUMIFS(DataRegularSeason20242025!$AB$3:$AB$1315,DataRegularSeason20242025!$B$3:$B$1315, "&lt;=" &amp; DC$1, DataRegularSeason20242025!$E$3:$E$1315, $A20)</f>
        <v>38</v>
      </c>
      <c r="DD20">
        <f>SUMIFS(DataRegularSeason20242025!$AA$3:$AA$1315,DataRegularSeason20242025!$B$3:$B$1315, "&lt;=" &amp; DD$1, DataRegularSeason20242025!$D$3:$D$1315, $A20)+SUMIFS(DataRegularSeason20242025!$AB$3:$AB$1315,DataRegularSeason20242025!$B$3:$B$1315, "&lt;=" &amp; DD$1, DataRegularSeason20242025!$E$3:$E$1315, $A20)</f>
        <v>38</v>
      </c>
      <c r="DE20">
        <f>SUMIFS(DataRegularSeason20242025!$AA$3:$AA$1315,DataRegularSeason20242025!$B$3:$B$1315, "&lt;=" &amp; DE$1, DataRegularSeason20242025!$D$3:$D$1315, $A20)+SUMIFS(DataRegularSeason20242025!$AB$3:$AB$1315,DataRegularSeason20242025!$B$3:$B$1315, "&lt;=" &amp; DE$1, DataRegularSeason20242025!$E$3:$E$1315, $A20)</f>
        <v>38</v>
      </c>
      <c r="DF20">
        <f>SUMIFS(DataRegularSeason20242025!$AA$3:$AA$1315,DataRegularSeason20242025!$B$3:$B$1315, "&lt;=" &amp; DF$1, DataRegularSeason20242025!$D$3:$D$1315, $A20)+SUMIFS(DataRegularSeason20242025!$AB$3:$AB$1315,DataRegularSeason20242025!$B$3:$B$1315, "&lt;=" &amp; DF$1, DataRegularSeason20242025!$E$3:$E$1315, $A20)</f>
        <v>38</v>
      </c>
      <c r="DG20">
        <f>SUMIFS(DataRegularSeason20242025!$AA$3:$AA$1315,DataRegularSeason20242025!$B$3:$B$1315, "&lt;=" &amp; DG$1, DataRegularSeason20242025!$D$3:$D$1315, $A20)+SUMIFS(DataRegularSeason20242025!$AB$3:$AB$1315,DataRegularSeason20242025!$B$3:$B$1315, "&lt;=" &amp; DG$1, DataRegularSeason20242025!$E$3:$E$1315, $A20)</f>
        <v>38</v>
      </c>
      <c r="DH20">
        <f>SUMIFS(DataRegularSeason20242025!$AA$3:$AA$1315,DataRegularSeason20242025!$B$3:$B$1315, "&lt;=" &amp; DH$1, DataRegularSeason20242025!$D$3:$D$1315, $A20)+SUMIFS(DataRegularSeason20242025!$AB$3:$AB$1315,DataRegularSeason20242025!$B$3:$B$1315, "&lt;=" &amp; DH$1, DataRegularSeason20242025!$E$3:$E$1315, $A20)</f>
        <v>38</v>
      </c>
      <c r="DI20">
        <f>SUMIFS(DataRegularSeason20242025!$AA$3:$AA$1315,DataRegularSeason20242025!$B$3:$B$1315, "&lt;=" &amp; DI$1, DataRegularSeason20242025!$D$3:$D$1315, $A20)+SUMIFS(DataRegularSeason20242025!$AB$3:$AB$1315,DataRegularSeason20242025!$B$3:$B$1315, "&lt;=" &amp; DI$1, DataRegularSeason20242025!$E$3:$E$1315, $A20)</f>
        <v>38</v>
      </c>
      <c r="DJ20">
        <f>SUMIFS(DataRegularSeason20242025!$AA$3:$AA$1315,DataRegularSeason20242025!$B$3:$B$1315, "&lt;=" &amp; DJ$1, DataRegularSeason20242025!$D$3:$D$1315, $A20)+SUMIFS(DataRegularSeason20242025!$AB$3:$AB$1315,DataRegularSeason20242025!$B$3:$B$1315, "&lt;=" &amp; DJ$1, DataRegularSeason20242025!$E$3:$E$1315, $A20)</f>
        <v>38</v>
      </c>
      <c r="DK20">
        <f>SUMIFS(DataRegularSeason20242025!$AA$3:$AA$1315,DataRegularSeason20242025!$B$3:$B$1315, "&lt;=" &amp; DK$1, DataRegularSeason20242025!$D$3:$D$1315, $A20)+SUMIFS(DataRegularSeason20242025!$AB$3:$AB$1315,DataRegularSeason20242025!$B$3:$B$1315, "&lt;=" &amp; DK$1, DataRegularSeason20242025!$E$3:$E$1315, $A20)</f>
        <v>38</v>
      </c>
      <c r="DL20">
        <f>SUMIFS(DataRegularSeason20242025!$AA$3:$AA$1315,DataRegularSeason20242025!$B$3:$B$1315, "&lt;=" &amp; DL$1, DataRegularSeason20242025!$D$3:$D$1315, $A20)+SUMIFS(DataRegularSeason20242025!$AB$3:$AB$1315,DataRegularSeason20242025!$B$3:$B$1315, "&lt;=" &amp; DL$1, DataRegularSeason20242025!$E$3:$E$1315, $A20)</f>
        <v>38</v>
      </c>
      <c r="DM20">
        <f>SUMIFS(DataRegularSeason20242025!$AA$3:$AA$1315,DataRegularSeason20242025!$B$3:$B$1315, "&lt;=" &amp; DM$1, DataRegularSeason20242025!$D$3:$D$1315, $A20)+SUMIFS(DataRegularSeason20242025!$AB$3:$AB$1315,DataRegularSeason20242025!$B$3:$B$1315, "&lt;=" &amp; DM$1, DataRegularSeason20242025!$E$3:$E$1315, $A20)</f>
        <v>38</v>
      </c>
      <c r="DN20">
        <f>SUMIFS(DataRegularSeason20242025!$AA$3:$AA$1315,DataRegularSeason20242025!$B$3:$B$1315, "&lt;=" &amp; DN$1, DataRegularSeason20242025!$D$3:$D$1315, $A20)+SUMIFS(DataRegularSeason20242025!$AB$3:$AB$1315,DataRegularSeason20242025!$B$3:$B$1315, "&lt;=" &amp; DN$1, DataRegularSeason20242025!$E$3:$E$1315, $A20)</f>
        <v>38</v>
      </c>
      <c r="DO20">
        <f>SUMIFS(DataRegularSeason20242025!$AA$3:$AA$1315,DataRegularSeason20242025!$B$3:$B$1315, "&lt;=" &amp; DO$1, DataRegularSeason20242025!$D$3:$D$1315, $A20)+SUMIFS(DataRegularSeason20242025!$AB$3:$AB$1315,DataRegularSeason20242025!$B$3:$B$1315, "&lt;=" &amp; DO$1, DataRegularSeason20242025!$E$3:$E$1315, $A20)</f>
        <v>38</v>
      </c>
      <c r="DP20">
        <f>SUMIFS(DataRegularSeason20242025!$AA$3:$AA$1315,DataRegularSeason20242025!$B$3:$B$1315, "&lt;=" &amp; DP$1, DataRegularSeason20242025!$D$3:$D$1315, $A20)+SUMIFS(DataRegularSeason20242025!$AB$3:$AB$1315,DataRegularSeason20242025!$B$3:$B$1315, "&lt;=" &amp; DP$1, DataRegularSeason20242025!$E$3:$E$1315, $A20)</f>
        <v>38</v>
      </c>
      <c r="DQ20">
        <f>SUMIFS(DataRegularSeason20242025!$AA$3:$AA$1315,DataRegularSeason20242025!$B$3:$B$1315, "&lt;=" &amp; DQ$1, DataRegularSeason20242025!$D$3:$D$1315, $A20)+SUMIFS(DataRegularSeason20242025!$AB$3:$AB$1315,DataRegularSeason20242025!$B$3:$B$1315, "&lt;=" &amp; DQ$1, DataRegularSeason20242025!$E$3:$E$1315, $A20)</f>
        <v>38</v>
      </c>
      <c r="DR20">
        <f>SUMIFS(DataRegularSeason20242025!$AA$3:$AA$1315,DataRegularSeason20242025!$B$3:$B$1315, "&lt;=" &amp; DR$1, DataRegularSeason20242025!$D$3:$D$1315, $A20)+SUMIFS(DataRegularSeason20242025!$AB$3:$AB$1315,DataRegularSeason20242025!$B$3:$B$1315, "&lt;=" &amp; DR$1, DataRegularSeason20242025!$E$3:$E$1315, $A20)</f>
        <v>38</v>
      </c>
      <c r="DS20">
        <f>SUMIFS(DataRegularSeason20242025!$AA$3:$AA$1315,DataRegularSeason20242025!$B$3:$B$1315, "&lt;=" &amp; DS$1, DataRegularSeason20242025!$D$3:$D$1315, $A20)+SUMIFS(DataRegularSeason20242025!$AB$3:$AB$1315,DataRegularSeason20242025!$B$3:$B$1315, "&lt;=" &amp; DS$1, DataRegularSeason20242025!$E$3:$E$1315, $A20)</f>
        <v>38</v>
      </c>
      <c r="DT20">
        <f>SUMIFS(DataRegularSeason20242025!$AA$3:$AA$1315,DataRegularSeason20242025!$B$3:$B$1315, "&lt;=" &amp; DT$1, DataRegularSeason20242025!$D$3:$D$1315, $A20)+SUMIFS(DataRegularSeason20242025!$AB$3:$AB$1315,DataRegularSeason20242025!$B$3:$B$1315, "&lt;=" &amp; DT$1, DataRegularSeason20242025!$E$3:$E$1315, $A20)</f>
        <v>38</v>
      </c>
      <c r="DU20">
        <f>SUMIFS(DataRegularSeason20242025!$AA$3:$AA$1315,DataRegularSeason20242025!$B$3:$B$1315, "&lt;=" &amp; DU$1, DataRegularSeason20242025!$D$3:$D$1315, $A20)+SUMIFS(DataRegularSeason20242025!$AB$3:$AB$1315,DataRegularSeason20242025!$B$3:$B$1315, "&lt;=" &amp; DU$1, DataRegularSeason20242025!$E$3:$E$1315, $A20)</f>
        <v>38</v>
      </c>
      <c r="DV20">
        <f>SUMIFS(DataRegularSeason20242025!$AA$3:$AA$1315,DataRegularSeason20242025!$B$3:$B$1315, "&lt;=" &amp; DV$1, DataRegularSeason20242025!$D$3:$D$1315, $A20)+SUMIFS(DataRegularSeason20242025!$AB$3:$AB$1315,DataRegularSeason20242025!$B$3:$B$1315, "&lt;=" &amp; DV$1, DataRegularSeason20242025!$E$3:$E$1315, $A20)</f>
        <v>38</v>
      </c>
      <c r="DW20">
        <f>SUMIFS(DataRegularSeason20242025!$AA$3:$AA$1315,DataRegularSeason20242025!$B$3:$B$1315, "&lt;=" &amp; DW$1, DataRegularSeason20242025!$D$3:$D$1315, $A20)+SUMIFS(DataRegularSeason20242025!$AB$3:$AB$1315,DataRegularSeason20242025!$B$3:$B$1315, "&lt;=" &amp; DW$1, DataRegularSeason20242025!$E$3:$E$1315, $A20)</f>
        <v>38</v>
      </c>
      <c r="DX20">
        <f>SUMIFS(DataRegularSeason20242025!$AA$3:$AA$1315,DataRegularSeason20242025!$B$3:$B$1315, "&lt;=" &amp; DX$1, DataRegularSeason20242025!$D$3:$D$1315, $A20)+SUMIFS(DataRegularSeason20242025!$AB$3:$AB$1315,DataRegularSeason20242025!$B$3:$B$1315, "&lt;=" &amp; DX$1, DataRegularSeason20242025!$E$3:$E$1315, $A20)</f>
        <v>38</v>
      </c>
      <c r="DY20">
        <f>SUMIFS(DataRegularSeason20242025!$AA$3:$AA$1315,DataRegularSeason20242025!$B$3:$B$1315, "&lt;=" &amp; DY$1, DataRegularSeason20242025!$D$3:$D$1315, $A20)+SUMIFS(DataRegularSeason20242025!$AB$3:$AB$1315,DataRegularSeason20242025!$B$3:$B$1315, "&lt;=" &amp; DY$1, DataRegularSeason20242025!$E$3:$E$1315, $A20)</f>
        <v>38</v>
      </c>
      <c r="DZ20">
        <f>SUMIFS(DataRegularSeason20242025!$AA$3:$AA$1315,DataRegularSeason20242025!$B$3:$B$1315, "&lt;=" &amp; DZ$1, DataRegularSeason20242025!$D$3:$D$1315, $A20)+SUMIFS(DataRegularSeason20242025!$AB$3:$AB$1315,DataRegularSeason20242025!$B$3:$B$1315, "&lt;=" &amp; DZ$1, DataRegularSeason20242025!$E$3:$E$1315, $A20)</f>
        <v>38</v>
      </c>
      <c r="EA20">
        <f>SUMIFS(DataRegularSeason20242025!$AA$3:$AA$1315,DataRegularSeason20242025!$B$3:$B$1315, "&lt;=" &amp; EA$1, DataRegularSeason20242025!$D$3:$D$1315, $A20)+SUMIFS(DataRegularSeason20242025!$AB$3:$AB$1315,DataRegularSeason20242025!$B$3:$B$1315, "&lt;=" &amp; EA$1, DataRegularSeason20242025!$E$3:$E$1315, $A20)</f>
        <v>38</v>
      </c>
      <c r="EB20">
        <f>SUMIFS(DataRegularSeason20242025!$AA$3:$AA$1315,DataRegularSeason20242025!$B$3:$B$1315, "&lt;=" &amp; EB$1, DataRegularSeason20242025!$D$3:$D$1315, $A20)+SUMIFS(DataRegularSeason20242025!$AB$3:$AB$1315,DataRegularSeason20242025!$B$3:$B$1315, "&lt;=" &amp; EB$1, DataRegularSeason20242025!$E$3:$E$1315, $A20)</f>
        <v>38</v>
      </c>
      <c r="EC20">
        <f>SUMIFS(DataRegularSeason20242025!$AA$3:$AA$1315,DataRegularSeason20242025!$B$3:$B$1315, "&lt;=" &amp; EC$1, DataRegularSeason20242025!$D$3:$D$1315, $A20)+SUMIFS(DataRegularSeason20242025!$AB$3:$AB$1315,DataRegularSeason20242025!$B$3:$B$1315, "&lt;=" &amp; EC$1, DataRegularSeason20242025!$E$3:$E$1315, $A20)</f>
        <v>38</v>
      </c>
      <c r="ED20">
        <f>SUMIFS(DataRegularSeason20242025!$AA$3:$AA$1315,DataRegularSeason20242025!$B$3:$B$1315, "&lt;=" &amp; ED$1, DataRegularSeason20242025!$D$3:$D$1315, $A20)+SUMIFS(DataRegularSeason20242025!$AB$3:$AB$1315,DataRegularSeason20242025!$B$3:$B$1315, "&lt;=" &amp; ED$1, DataRegularSeason20242025!$E$3:$E$1315, $A20)</f>
        <v>38</v>
      </c>
      <c r="EE20">
        <f>SUMIFS(DataRegularSeason20242025!$AA$3:$AA$1315,DataRegularSeason20242025!$B$3:$B$1315, "&lt;=" &amp; EE$1, DataRegularSeason20242025!$D$3:$D$1315, $A20)+SUMIFS(DataRegularSeason20242025!$AB$3:$AB$1315,DataRegularSeason20242025!$B$3:$B$1315, "&lt;=" &amp; EE$1, DataRegularSeason20242025!$E$3:$E$1315, $A20)</f>
        <v>38</v>
      </c>
      <c r="EF20">
        <f>SUMIFS(DataRegularSeason20242025!$AA$3:$AA$1315,DataRegularSeason20242025!$B$3:$B$1315, "&lt;=" &amp; EF$1, DataRegularSeason20242025!$D$3:$D$1315, $A20)+SUMIFS(DataRegularSeason20242025!$AB$3:$AB$1315,DataRegularSeason20242025!$B$3:$B$1315, "&lt;=" &amp; EF$1, DataRegularSeason20242025!$E$3:$E$1315, $A20)</f>
        <v>38</v>
      </c>
      <c r="EG20">
        <f>SUMIFS(DataRegularSeason20242025!$AA$3:$AA$1315,DataRegularSeason20242025!$B$3:$B$1315, "&lt;=" &amp; EG$1, DataRegularSeason20242025!$D$3:$D$1315, $A20)+SUMIFS(DataRegularSeason20242025!$AB$3:$AB$1315,DataRegularSeason20242025!$B$3:$B$1315, "&lt;=" &amp; EG$1, DataRegularSeason20242025!$E$3:$E$1315, $A20)</f>
        <v>38</v>
      </c>
      <c r="EH20">
        <f>SUMIFS(DataRegularSeason20242025!$AA$3:$AA$1315,DataRegularSeason20242025!$B$3:$B$1315, "&lt;=" &amp; EH$1, DataRegularSeason20242025!$D$3:$D$1315, $A20)+SUMIFS(DataRegularSeason20242025!$AB$3:$AB$1315,DataRegularSeason20242025!$B$3:$B$1315, "&lt;=" &amp; EH$1, DataRegularSeason20242025!$E$3:$E$1315, $A20)</f>
        <v>38</v>
      </c>
      <c r="EI20">
        <f>SUMIFS(DataRegularSeason20242025!$AA$3:$AA$1315,DataRegularSeason20242025!$B$3:$B$1315, "&lt;=" &amp; EI$1, DataRegularSeason20242025!$D$3:$D$1315, $A20)+SUMIFS(DataRegularSeason20242025!$AB$3:$AB$1315,DataRegularSeason20242025!$B$3:$B$1315, "&lt;=" &amp; EI$1, DataRegularSeason20242025!$E$3:$E$1315, $A20)</f>
        <v>38</v>
      </c>
      <c r="EJ20">
        <f>SUMIFS(DataRegularSeason20242025!$AA$3:$AA$1315,DataRegularSeason20242025!$B$3:$B$1315, "&lt;=" &amp; EJ$1, DataRegularSeason20242025!$D$3:$D$1315, $A20)+SUMIFS(DataRegularSeason20242025!$AB$3:$AB$1315,DataRegularSeason20242025!$B$3:$B$1315, "&lt;=" &amp; EJ$1, DataRegularSeason20242025!$E$3:$E$1315, $A20)</f>
        <v>38</v>
      </c>
      <c r="EK20">
        <f>SUMIFS(DataRegularSeason20242025!$AA$3:$AA$1315,DataRegularSeason20242025!$B$3:$B$1315, "&lt;=" &amp; EK$1, DataRegularSeason20242025!$D$3:$D$1315, $A20)+SUMIFS(DataRegularSeason20242025!$AB$3:$AB$1315,DataRegularSeason20242025!$B$3:$B$1315, "&lt;=" &amp; EK$1, DataRegularSeason20242025!$E$3:$E$1315, $A20)</f>
        <v>38</v>
      </c>
      <c r="EL20">
        <f>SUMIFS(DataRegularSeason20242025!$AA$3:$AA$1315,DataRegularSeason20242025!$B$3:$B$1315, "&lt;=" &amp; EL$1, DataRegularSeason20242025!$D$3:$D$1315, $A20)+SUMIFS(DataRegularSeason20242025!$AB$3:$AB$1315,DataRegularSeason20242025!$B$3:$B$1315, "&lt;=" &amp; EL$1, DataRegularSeason20242025!$E$3:$E$1315, $A20)</f>
        <v>38</v>
      </c>
      <c r="EM20">
        <f>SUMIFS(DataRegularSeason20242025!$AA$3:$AA$1315,DataRegularSeason20242025!$B$3:$B$1315, "&lt;=" &amp; EM$1, DataRegularSeason20242025!$D$3:$D$1315, $A20)+SUMIFS(DataRegularSeason20242025!$AB$3:$AB$1315,DataRegularSeason20242025!$B$3:$B$1315, "&lt;=" &amp; EM$1, DataRegularSeason20242025!$E$3:$E$1315, $A20)</f>
        <v>38</v>
      </c>
      <c r="EN20">
        <f>SUMIFS(DataRegularSeason20242025!$AA$3:$AA$1315,DataRegularSeason20242025!$B$3:$B$1315, "&lt;=" &amp; EN$1, DataRegularSeason20242025!$D$3:$D$1315, $A20)+SUMIFS(DataRegularSeason20242025!$AB$3:$AB$1315,DataRegularSeason20242025!$B$3:$B$1315, "&lt;=" &amp; EN$1, DataRegularSeason20242025!$E$3:$E$1315, $A20)</f>
        <v>38</v>
      </c>
      <c r="EO20">
        <f>SUMIFS(DataRegularSeason20242025!$AA$3:$AA$1315,DataRegularSeason20242025!$B$3:$B$1315, "&lt;=" &amp; EO$1, DataRegularSeason20242025!$D$3:$D$1315, $A20)+SUMIFS(DataRegularSeason20242025!$AB$3:$AB$1315,DataRegularSeason20242025!$B$3:$B$1315, "&lt;=" &amp; EO$1, DataRegularSeason20242025!$E$3:$E$1315, $A20)</f>
        <v>38</v>
      </c>
      <c r="EP20">
        <f>SUMIFS(DataRegularSeason20242025!$AA$3:$AA$1315,DataRegularSeason20242025!$B$3:$B$1315, "&lt;=" &amp; EP$1, DataRegularSeason20242025!$D$3:$D$1315, $A20)+SUMIFS(DataRegularSeason20242025!$AB$3:$AB$1315,DataRegularSeason20242025!$B$3:$B$1315, "&lt;=" &amp; EP$1, DataRegularSeason20242025!$E$3:$E$1315, $A20)</f>
        <v>38</v>
      </c>
      <c r="EQ20">
        <f>SUMIFS(DataRegularSeason20242025!$AA$3:$AA$1315,DataRegularSeason20242025!$B$3:$B$1315, "&lt;=" &amp; EQ$1, DataRegularSeason20242025!$D$3:$D$1315, $A20)+SUMIFS(DataRegularSeason20242025!$AB$3:$AB$1315,DataRegularSeason20242025!$B$3:$B$1315, "&lt;=" &amp; EQ$1, DataRegularSeason20242025!$E$3:$E$1315, $A20)</f>
        <v>38</v>
      </c>
      <c r="ER20">
        <f>SUMIFS(DataRegularSeason20242025!$AA$3:$AA$1315,DataRegularSeason20242025!$B$3:$B$1315, "&lt;=" &amp; ER$1, DataRegularSeason20242025!$D$3:$D$1315, $A20)+SUMIFS(DataRegularSeason20242025!$AB$3:$AB$1315,DataRegularSeason20242025!$B$3:$B$1315, "&lt;=" &amp; ER$1, DataRegularSeason20242025!$E$3:$E$1315, $A20)</f>
        <v>38</v>
      </c>
      <c r="ES20">
        <f>SUMIFS(DataRegularSeason20242025!$AA$3:$AA$1315,DataRegularSeason20242025!$B$3:$B$1315, "&lt;=" &amp; ES$1, DataRegularSeason20242025!$D$3:$D$1315, $A20)+SUMIFS(DataRegularSeason20242025!$AB$3:$AB$1315,DataRegularSeason20242025!$B$3:$B$1315, "&lt;=" &amp; ES$1, DataRegularSeason20242025!$E$3:$E$1315, $A20)</f>
        <v>38</v>
      </c>
      <c r="ET20">
        <f>SUMIFS(DataRegularSeason20242025!$AA$3:$AA$1315,DataRegularSeason20242025!$B$3:$B$1315, "&lt;=" &amp; ET$1, DataRegularSeason20242025!$D$3:$D$1315, $A20)+SUMIFS(DataRegularSeason20242025!$AB$3:$AB$1315,DataRegularSeason20242025!$B$3:$B$1315, "&lt;=" &amp; ET$1, DataRegularSeason20242025!$E$3:$E$1315, $A20)</f>
        <v>38</v>
      </c>
      <c r="EU20">
        <f>SUMIFS(DataRegularSeason20242025!$AA$3:$AA$1315,DataRegularSeason20242025!$B$3:$B$1315, "&lt;=" &amp; EU$1, DataRegularSeason20242025!$D$3:$D$1315, $A20)+SUMIFS(DataRegularSeason20242025!$AB$3:$AB$1315,DataRegularSeason20242025!$B$3:$B$1315, "&lt;=" &amp; EU$1, DataRegularSeason20242025!$E$3:$E$1315, $A20)</f>
        <v>38</v>
      </c>
      <c r="EV20">
        <f>SUMIFS(DataRegularSeason20242025!$AA$3:$AA$1315,DataRegularSeason20242025!$B$3:$B$1315, "&lt;=" &amp; EV$1, DataRegularSeason20242025!$D$3:$D$1315, $A20)+SUMIFS(DataRegularSeason20242025!$AB$3:$AB$1315,DataRegularSeason20242025!$B$3:$B$1315, "&lt;=" &amp; EV$1, DataRegularSeason20242025!$E$3:$E$1315, $A20)</f>
        <v>38</v>
      </c>
      <c r="EW20">
        <f>SUMIFS(DataRegularSeason20242025!$AA$3:$AA$1315,DataRegularSeason20242025!$B$3:$B$1315, "&lt;=" &amp; EW$1, DataRegularSeason20242025!$D$3:$D$1315, $A20)+SUMIFS(DataRegularSeason20242025!$AB$3:$AB$1315,DataRegularSeason20242025!$B$3:$B$1315, "&lt;=" &amp; EW$1, DataRegularSeason20242025!$E$3:$E$1315, $A20)</f>
        <v>38</v>
      </c>
      <c r="EX20">
        <f>SUMIFS(DataRegularSeason20242025!$AA$3:$AA$1315,DataRegularSeason20242025!$B$3:$B$1315, "&lt;=" &amp; EX$1, DataRegularSeason20242025!$D$3:$D$1315, $A20)+SUMIFS(DataRegularSeason20242025!$AB$3:$AB$1315,DataRegularSeason20242025!$B$3:$B$1315, "&lt;=" &amp; EX$1, DataRegularSeason20242025!$E$3:$E$1315, $A20)</f>
        <v>38</v>
      </c>
      <c r="EY20">
        <f>SUMIFS(DataRegularSeason20242025!$AA$3:$AA$1315,DataRegularSeason20242025!$B$3:$B$1315, "&lt;=" &amp; EY$1, DataRegularSeason20242025!$D$3:$D$1315, $A20)+SUMIFS(DataRegularSeason20242025!$AB$3:$AB$1315,DataRegularSeason20242025!$B$3:$B$1315, "&lt;=" &amp; EY$1, DataRegularSeason20242025!$E$3:$E$1315, $A20)</f>
        <v>38</v>
      </c>
      <c r="EZ20">
        <f>SUMIFS(DataRegularSeason20242025!$AA$3:$AA$1315,DataRegularSeason20242025!$B$3:$B$1315, "&lt;=" &amp; EZ$1, DataRegularSeason20242025!$D$3:$D$1315, $A20)+SUMIFS(DataRegularSeason20242025!$AB$3:$AB$1315,DataRegularSeason20242025!$B$3:$B$1315, "&lt;=" &amp; EZ$1, DataRegularSeason20242025!$E$3:$E$1315, $A20)</f>
        <v>38</v>
      </c>
      <c r="FA20">
        <f>SUMIFS(DataRegularSeason20242025!$AA$3:$AA$1315,DataRegularSeason20242025!$B$3:$B$1315, "&lt;=" &amp; FA$1, DataRegularSeason20242025!$D$3:$D$1315, $A20)+SUMIFS(DataRegularSeason20242025!$AB$3:$AB$1315,DataRegularSeason20242025!$B$3:$B$1315, "&lt;=" &amp; FA$1, DataRegularSeason20242025!$E$3:$E$1315, $A20)</f>
        <v>38</v>
      </c>
      <c r="FB20">
        <f>SUMIFS(DataRegularSeason20242025!$AA$3:$AA$1315,DataRegularSeason20242025!$B$3:$B$1315, "&lt;=" &amp; FB$1, DataRegularSeason20242025!$D$3:$D$1315, $A20)+SUMIFS(DataRegularSeason20242025!$AB$3:$AB$1315,DataRegularSeason20242025!$B$3:$B$1315, "&lt;=" &amp; FB$1, DataRegularSeason20242025!$E$3:$E$1315, $A20)</f>
        <v>38</v>
      </c>
      <c r="FC20">
        <f>SUMIFS(DataRegularSeason20242025!$AA$3:$AA$1315,DataRegularSeason20242025!$B$3:$B$1315, "&lt;=" &amp; FC$1, DataRegularSeason20242025!$D$3:$D$1315, $A20)+SUMIFS(DataRegularSeason20242025!$AB$3:$AB$1315,DataRegularSeason20242025!$B$3:$B$1315, "&lt;=" &amp; FC$1, DataRegularSeason20242025!$E$3:$E$1315, $A20)</f>
        <v>38</v>
      </c>
      <c r="FD20">
        <f>SUMIFS(DataRegularSeason20242025!$AA$3:$AA$1315,DataRegularSeason20242025!$B$3:$B$1315, "&lt;=" &amp; FD$1, DataRegularSeason20242025!$D$3:$D$1315, $A20)+SUMIFS(DataRegularSeason20242025!$AB$3:$AB$1315,DataRegularSeason20242025!$B$3:$B$1315, "&lt;=" &amp; FD$1, DataRegularSeason20242025!$E$3:$E$1315, $A20)</f>
        <v>38</v>
      </c>
      <c r="FE20">
        <f>SUMIFS(DataRegularSeason20242025!$AA$3:$AA$1315,DataRegularSeason20242025!$B$3:$B$1315, "&lt;=" &amp; FE$1, DataRegularSeason20242025!$D$3:$D$1315, $A20)+SUMIFS(DataRegularSeason20242025!$AB$3:$AB$1315,DataRegularSeason20242025!$B$3:$B$1315, "&lt;=" &amp; FE$1, DataRegularSeason20242025!$E$3:$E$1315, $A20)</f>
        <v>38</v>
      </c>
      <c r="FF20">
        <f>SUMIFS(DataRegularSeason20242025!$AA$3:$AA$1315,DataRegularSeason20242025!$B$3:$B$1315, "&lt;=" &amp; FF$1, DataRegularSeason20242025!$D$3:$D$1315, $A20)+SUMIFS(DataRegularSeason20242025!$AB$3:$AB$1315,DataRegularSeason20242025!$B$3:$B$1315, "&lt;=" &amp; FF$1, DataRegularSeason20242025!$E$3:$E$1315, $A20)</f>
        <v>38</v>
      </c>
      <c r="FG20">
        <f>SUMIFS(DataRegularSeason20242025!$AA$3:$AA$1315,DataRegularSeason20242025!$B$3:$B$1315, "&lt;=" &amp; FG$1, DataRegularSeason20242025!$D$3:$D$1315, $A20)+SUMIFS(DataRegularSeason20242025!$AB$3:$AB$1315,DataRegularSeason20242025!$B$3:$B$1315, "&lt;=" &amp; FG$1, DataRegularSeason20242025!$E$3:$E$1315, $A20)</f>
        <v>38</v>
      </c>
      <c r="FH20">
        <f>SUMIFS(DataRegularSeason20242025!$AA$3:$AA$1315,DataRegularSeason20242025!$B$3:$B$1315, "&lt;=" &amp; FH$1, DataRegularSeason20242025!$D$3:$D$1315, $A20)+SUMIFS(DataRegularSeason20242025!$AB$3:$AB$1315,DataRegularSeason20242025!$B$3:$B$1315, "&lt;=" &amp; FH$1, DataRegularSeason20242025!$E$3:$E$1315, $A20)</f>
        <v>38</v>
      </c>
      <c r="FI20">
        <f>SUMIFS(DataRegularSeason20242025!$AA$3:$AA$1315,DataRegularSeason20242025!$B$3:$B$1315, "&lt;=" &amp; FI$1, DataRegularSeason20242025!$D$3:$D$1315, $A20)+SUMIFS(DataRegularSeason20242025!$AB$3:$AB$1315,DataRegularSeason20242025!$B$3:$B$1315, "&lt;=" &amp; FI$1, DataRegularSeason20242025!$E$3:$E$1315, $A20)</f>
        <v>38</v>
      </c>
      <c r="FJ20">
        <f>SUMIFS(DataRegularSeason20242025!$AA$3:$AA$1315,DataRegularSeason20242025!$B$3:$B$1315, "&lt;=" &amp; FJ$1, DataRegularSeason20242025!$D$3:$D$1315, $A20)+SUMIFS(DataRegularSeason20242025!$AB$3:$AB$1315,DataRegularSeason20242025!$B$3:$B$1315, "&lt;=" &amp; FJ$1, DataRegularSeason20242025!$E$3:$E$1315, $A20)</f>
        <v>38</v>
      </c>
      <c r="FK20">
        <f>SUMIFS(DataRegularSeason20242025!$AA$3:$AA$1315,DataRegularSeason20242025!$B$3:$B$1315, "&lt;=" &amp; FK$1, DataRegularSeason20242025!$D$3:$D$1315, $A20)+SUMIFS(DataRegularSeason20242025!$AB$3:$AB$1315,DataRegularSeason20242025!$B$3:$B$1315, "&lt;=" &amp; FK$1, DataRegularSeason20242025!$E$3:$E$1315, $A20)</f>
        <v>38</v>
      </c>
      <c r="FL20">
        <f>SUMIFS(DataRegularSeason20242025!$AA$3:$AA$1315,DataRegularSeason20242025!$B$3:$B$1315, "&lt;=" &amp; FL$1, DataRegularSeason20242025!$D$3:$D$1315, $A20)+SUMIFS(DataRegularSeason20242025!$AB$3:$AB$1315,DataRegularSeason20242025!$B$3:$B$1315, "&lt;=" &amp; FL$1, DataRegularSeason20242025!$E$3:$E$1315, $A20)</f>
        <v>38</v>
      </c>
      <c r="FM20">
        <f>SUMIFS(DataRegularSeason20242025!$AA$3:$AA$1315,DataRegularSeason20242025!$B$3:$B$1315, "&lt;=" &amp; FM$1, DataRegularSeason20242025!$D$3:$D$1315, $A20)+SUMIFS(DataRegularSeason20242025!$AB$3:$AB$1315,DataRegularSeason20242025!$B$3:$B$1315, "&lt;=" &amp; FM$1, DataRegularSeason20242025!$E$3:$E$1315, $A20)</f>
        <v>38</v>
      </c>
      <c r="FN20">
        <f>SUMIFS(DataRegularSeason20242025!$AA$3:$AA$1315,DataRegularSeason20242025!$B$3:$B$1315, "&lt;=" &amp; FN$1, DataRegularSeason20242025!$D$3:$D$1315, $A20)+SUMIFS(DataRegularSeason20242025!$AB$3:$AB$1315,DataRegularSeason20242025!$B$3:$B$1315, "&lt;=" &amp; FN$1, DataRegularSeason20242025!$E$3:$E$1315, $A20)</f>
        <v>38</v>
      </c>
      <c r="FO20">
        <f>SUMIFS(DataRegularSeason20242025!$AA$3:$AA$1315,DataRegularSeason20242025!$B$3:$B$1315, "&lt;=" &amp; FO$1, DataRegularSeason20242025!$D$3:$D$1315, $A20)+SUMIFS(DataRegularSeason20242025!$AB$3:$AB$1315,DataRegularSeason20242025!$B$3:$B$1315, "&lt;=" &amp; FO$1, DataRegularSeason20242025!$E$3:$E$1315, $A20)</f>
        <v>38</v>
      </c>
      <c r="FP20">
        <f>SUMIFS(DataRegularSeason20242025!$AA$3:$AA$1315,DataRegularSeason20242025!$B$3:$B$1315, "&lt;=" &amp; FP$1, DataRegularSeason20242025!$D$3:$D$1315, $A20)+SUMIFS(DataRegularSeason20242025!$AB$3:$AB$1315,DataRegularSeason20242025!$B$3:$B$1315, "&lt;=" &amp; FP$1, DataRegularSeason20242025!$E$3:$E$1315, $A20)</f>
        <v>38</v>
      </c>
      <c r="FQ20">
        <f>SUMIFS(DataRegularSeason20242025!$AA$3:$AA$1315,DataRegularSeason20242025!$B$3:$B$1315, "&lt;=" &amp; FQ$1, DataRegularSeason20242025!$D$3:$D$1315, $A20)+SUMIFS(DataRegularSeason20242025!$AB$3:$AB$1315,DataRegularSeason20242025!$B$3:$B$1315, "&lt;=" &amp; FQ$1, DataRegularSeason20242025!$E$3:$E$1315, $A20)</f>
        <v>38</v>
      </c>
      <c r="FR20">
        <f>SUMIFS(DataRegularSeason20242025!$AA$3:$AA$1315,DataRegularSeason20242025!$B$3:$B$1315, "&lt;=" &amp; FR$1, DataRegularSeason20242025!$D$3:$D$1315, $A20)+SUMIFS(DataRegularSeason20242025!$AB$3:$AB$1315,DataRegularSeason20242025!$B$3:$B$1315, "&lt;=" &amp; FR$1, DataRegularSeason20242025!$E$3:$E$1315, $A20)</f>
        <v>38</v>
      </c>
      <c r="FS20">
        <f>SUMIFS(DataRegularSeason20242025!$AA$3:$AA$1315,DataRegularSeason20242025!$B$3:$B$1315, "&lt;=" &amp; FS$1, DataRegularSeason20242025!$D$3:$D$1315, $A20)+SUMIFS(DataRegularSeason20242025!$AB$3:$AB$1315,DataRegularSeason20242025!$B$3:$B$1315, "&lt;=" &amp; FS$1, DataRegularSeason20242025!$E$3:$E$1315, $A20)</f>
        <v>38</v>
      </c>
      <c r="FT20">
        <f>SUMIFS(DataRegularSeason20242025!$AA$3:$AA$1315,DataRegularSeason20242025!$B$3:$B$1315, "&lt;=" &amp; FT$1, DataRegularSeason20242025!$D$3:$D$1315, $A20)+SUMIFS(DataRegularSeason20242025!$AB$3:$AB$1315,DataRegularSeason20242025!$B$3:$B$1315, "&lt;=" &amp; FT$1, DataRegularSeason20242025!$E$3:$E$1315, $A20)</f>
        <v>38</v>
      </c>
      <c r="FU20">
        <f>SUMIFS(DataRegularSeason20242025!$AA$3:$AA$1315,DataRegularSeason20242025!$B$3:$B$1315, "&lt;=" &amp; FU$1, DataRegularSeason20242025!$D$3:$D$1315, $A20)+SUMIFS(DataRegularSeason20242025!$AB$3:$AB$1315,DataRegularSeason20242025!$B$3:$B$1315, "&lt;=" &amp; FU$1, DataRegularSeason20242025!$E$3:$E$1315, $A20)</f>
        <v>38</v>
      </c>
      <c r="FV20">
        <f>SUMIFS(DataRegularSeason20242025!$AA$3:$AA$1315,DataRegularSeason20242025!$B$3:$B$1315, "&lt;=" &amp; FV$1, DataRegularSeason20242025!$D$3:$D$1315, $A20)+SUMIFS(DataRegularSeason20242025!$AB$3:$AB$1315,DataRegularSeason20242025!$B$3:$B$1315, "&lt;=" &amp; FV$1, DataRegularSeason20242025!$E$3:$E$1315, $A20)</f>
        <v>38</v>
      </c>
      <c r="FW20">
        <f>SUMIFS(DataRegularSeason20242025!$AA$3:$AA$1315,DataRegularSeason20242025!$B$3:$B$1315, "&lt;=" &amp; FW$1, DataRegularSeason20242025!$D$3:$D$1315, $A20)+SUMIFS(DataRegularSeason20242025!$AB$3:$AB$1315,DataRegularSeason20242025!$B$3:$B$1315, "&lt;=" &amp; FW$1, DataRegularSeason20242025!$E$3:$E$1315, $A20)</f>
        <v>38</v>
      </c>
      <c r="FX20">
        <f>SUMIFS(DataRegularSeason20242025!$AA$3:$AA$1315,DataRegularSeason20242025!$B$3:$B$1315, "&lt;=" &amp; FX$1, DataRegularSeason20242025!$D$3:$D$1315, $A20)+SUMIFS(DataRegularSeason20242025!$AB$3:$AB$1315,DataRegularSeason20242025!$B$3:$B$1315, "&lt;=" &amp; FX$1, DataRegularSeason20242025!$E$3:$E$1315, $A20)</f>
        <v>38</v>
      </c>
      <c r="FY20">
        <f>SUMIFS(DataRegularSeason20242025!$AA$3:$AA$1315,DataRegularSeason20242025!$B$3:$B$1315, "&lt;=" &amp; FY$1, DataRegularSeason20242025!$D$3:$D$1315, $A20)+SUMIFS(DataRegularSeason20242025!$AB$3:$AB$1315,DataRegularSeason20242025!$B$3:$B$1315, "&lt;=" &amp; FY$1, DataRegularSeason20242025!$E$3:$E$1315, $A20)</f>
        <v>38</v>
      </c>
      <c r="FZ20">
        <f>SUMIFS(DataRegularSeason20242025!$AA$3:$AA$1315,DataRegularSeason20242025!$B$3:$B$1315, "&lt;=" &amp; FZ$1, DataRegularSeason20242025!$D$3:$D$1315, $A20)+SUMIFS(DataRegularSeason20242025!$AB$3:$AB$1315,DataRegularSeason20242025!$B$3:$B$1315, "&lt;=" &amp; FZ$1, DataRegularSeason20242025!$E$3:$E$1315, $A20)</f>
        <v>38</v>
      </c>
      <c r="GA20">
        <f>SUMIFS(DataRegularSeason20242025!$AA$3:$AA$1315,DataRegularSeason20242025!$B$3:$B$1315, "&lt;=" &amp; GA$1, DataRegularSeason20242025!$D$3:$D$1315, $A20)+SUMIFS(DataRegularSeason20242025!$AB$3:$AB$1315,DataRegularSeason20242025!$B$3:$B$1315, "&lt;=" &amp; GA$1, DataRegularSeason20242025!$E$3:$E$1315, $A20)</f>
        <v>38</v>
      </c>
      <c r="GB20">
        <f>SUMIFS(DataRegularSeason20242025!$AA$3:$AA$1315,DataRegularSeason20242025!$B$3:$B$1315, "&lt;=" &amp; GB$1, DataRegularSeason20242025!$D$3:$D$1315, $A20)+SUMIFS(DataRegularSeason20242025!$AB$3:$AB$1315,DataRegularSeason20242025!$B$3:$B$1315, "&lt;=" &amp; GB$1, DataRegularSeason20242025!$E$3:$E$1315, $A20)</f>
        <v>38</v>
      </c>
      <c r="GC20">
        <f>SUMIFS(DataRegularSeason20242025!$AA$3:$AA$1315,DataRegularSeason20242025!$B$3:$B$1315, "&lt;=" &amp; GC$1, DataRegularSeason20242025!$D$3:$D$1315, $A20)+SUMIFS(DataRegularSeason20242025!$AB$3:$AB$1315,DataRegularSeason20242025!$B$3:$B$1315, "&lt;=" &amp; GC$1, DataRegularSeason20242025!$E$3:$E$1315, $A20)</f>
        <v>38</v>
      </c>
      <c r="GD20">
        <f>SUMIFS(DataRegularSeason20242025!$AA$3:$AA$1315,DataRegularSeason20242025!$B$3:$B$1315, "&lt;=" &amp; GD$1, DataRegularSeason20242025!$D$3:$D$1315, $A20)+SUMIFS(DataRegularSeason20242025!$AB$3:$AB$1315,DataRegularSeason20242025!$B$3:$B$1315, "&lt;=" &amp; GD$1, DataRegularSeason20242025!$E$3:$E$1315, $A20)</f>
        <v>38</v>
      </c>
      <c r="GE20">
        <f>SUMIFS(DataRegularSeason20242025!$AA$3:$AA$1315,DataRegularSeason20242025!$B$3:$B$1315, "&lt;=" &amp; GE$1, DataRegularSeason20242025!$D$3:$D$1315, $A20)+SUMIFS(DataRegularSeason20242025!$AB$3:$AB$1315,DataRegularSeason20242025!$B$3:$B$1315, "&lt;=" &amp; GE$1, DataRegularSeason20242025!$E$3:$E$1315, $A20)</f>
        <v>38</v>
      </c>
      <c r="GF20">
        <f>SUMIFS(DataRegularSeason20242025!$AA$3:$AA$1315,DataRegularSeason20242025!$B$3:$B$1315, "&lt;=" &amp; GF$1, DataRegularSeason20242025!$D$3:$D$1315, $A20)+SUMIFS(DataRegularSeason20242025!$AB$3:$AB$1315,DataRegularSeason20242025!$B$3:$B$1315, "&lt;=" &amp; GF$1, DataRegularSeason20242025!$E$3:$E$1315, $A20)</f>
        <v>38</v>
      </c>
      <c r="GG20">
        <f>SUMIFS(DataRegularSeason20242025!$AA$3:$AA$1315,DataRegularSeason20242025!$B$3:$B$1315, "&lt;=" &amp; GG$1, DataRegularSeason20242025!$D$3:$D$1315, $A20)+SUMIFS(DataRegularSeason20242025!$AB$3:$AB$1315,DataRegularSeason20242025!$B$3:$B$1315, "&lt;=" &amp; GG$1, DataRegularSeason20242025!$E$3:$E$1315, $A20)</f>
        <v>38</v>
      </c>
      <c r="GH20">
        <f>SUMIFS(DataRegularSeason20242025!$AA$3:$AA$1315,DataRegularSeason20242025!$B$3:$B$1315, "&lt;=" &amp; GH$1, DataRegularSeason20242025!$D$3:$D$1315, $A20)+SUMIFS(DataRegularSeason20242025!$AB$3:$AB$1315,DataRegularSeason20242025!$B$3:$B$1315, "&lt;=" &amp; GH$1, DataRegularSeason20242025!$E$3:$E$1315, $A20)</f>
        <v>38</v>
      </c>
      <c r="GI20">
        <f>SUMIFS(DataRegularSeason20242025!$AA$3:$AA$1315,DataRegularSeason20242025!$B$3:$B$1315, "&lt;=" &amp; GI$1, DataRegularSeason20242025!$D$3:$D$1315, $A20)+SUMIFS(DataRegularSeason20242025!$AB$3:$AB$1315,DataRegularSeason20242025!$B$3:$B$1315, "&lt;=" &amp; GI$1, DataRegularSeason20242025!$E$3:$E$1315, $A20)</f>
        <v>38</v>
      </c>
      <c r="GJ20">
        <f>SUMIFS(DataRegularSeason20242025!$AA$3:$AA$1315,DataRegularSeason20242025!$B$3:$B$1315, "&lt;=" &amp; GJ$1, DataRegularSeason20242025!$D$3:$D$1315, $A20)+SUMIFS(DataRegularSeason20242025!$AB$3:$AB$1315,DataRegularSeason20242025!$B$3:$B$1315, "&lt;=" &amp; GJ$1, DataRegularSeason20242025!$E$3:$E$1315, $A20)</f>
        <v>38</v>
      </c>
      <c r="GK20">
        <f>SUMIFS(DataRegularSeason20242025!$AA$3:$AA$1315,DataRegularSeason20242025!$B$3:$B$1315, "&lt;=" &amp; GK$1, DataRegularSeason20242025!$D$3:$D$1315, $A20)+SUMIFS(DataRegularSeason20242025!$AB$3:$AB$1315,DataRegularSeason20242025!$B$3:$B$1315, "&lt;=" &amp; GK$1, DataRegularSeason20242025!$E$3:$E$1315, $A20)</f>
        <v>38</v>
      </c>
      <c r="GL20">
        <f>SUMIFS(DataRegularSeason20242025!$AA$3:$AA$1315,DataRegularSeason20242025!$B$3:$B$1315, "&lt;=" &amp; GL$1, DataRegularSeason20242025!$D$3:$D$1315, $A20)+SUMIFS(DataRegularSeason20242025!$AB$3:$AB$1315,DataRegularSeason20242025!$B$3:$B$1315, "&lt;=" &amp; GL$1, DataRegularSeason20242025!$E$3:$E$1315, $A20)</f>
        <v>38</v>
      </c>
      <c r="GM20">
        <f>SUMIFS(DataRegularSeason20242025!$AA$3:$AA$1315,DataRegularSeason20242025!$B$3:$B$1315, "&lt;=" &amp; GM$1, DataRegularSeason20242025!$D$3:$D$1315, $A20)+SUMIFS(DataRegularSeason20242025!$AB$3:$AB$1315,DataRegularSeason20242025!$B$3:$B$1315, "&lt;=" &amp; GM$1, DataRegularSeason20242025!$E$3:$E$1315, $A20)</f>
        <v>38</v>
      </c>
      <c r="GN20">
        <f>SUMIFS(DataRegularSeason20242025!$AA$3:$AA$1315,DataRegularSeason20242025!$B$3:$B$1315, "&lt;=" &amp; GN$1, DataRegularSeason20242025!$D$3:$D$1315, $A20)+SUMIFS(DataRegularSeason20242025!$AB$3:$AB$1315,DataRegularSeason20242025!$B$3:$B$1315, "&lt;=" &amp; GN$1, DataRegularSeason20242025!$E$3:$E$1315, $A20)</f>
        <v>38</v>
      </c>
      <c r="GO20">
        <f>SUMIFS(DataRegularSeason20242025!$AA$3:$AA$1315,DataRegularSeason20242025!$B$3:$B$1315, "&lt;=" &amp; GO$1, DataRegularSeason20242025!$D$3:$D$1315, $A20)+SUMIFS(DataRegularSeason20242025!$AB$3:$AB$1315,DataRegularSeason20242025!$B$3:$B$1315, "&lt;=" &amp; GO$1, DataRegularSeason20242025!$E$3:$E$1315, $A20)</f>
        <v>38</v>
      </c>
      <c r="GP20">
        <f>SUMIFS(DataRegularSeason20242025!$AA$3:$AA$1315,DataRegularSeason20242025!$B$3:$B$1315, "&lt;=" &amp; GP$1, DataRegularSeason20242025!$D$3:$D$1315, $A20)+SUMIFS(DataRegularSeason20242025!$AB$3:$AB$1315,DataRegularSeason20242025!$B$3:$B$1315, "&lt;=" &amp; GP$1, DataRegularSeason20242025!$E$3:$E$1315, $A20)</f>
        <v>38</v>
      </c>
      <c r="GQ20">
        <f>SUMIFS(DataRegularSeason20242025!$AA$3:$AA$1315,DataRegularSeason20242025!$B$3:$B$1315, "&lt;=" &amp; GQ$1, DataRegularSeason20242025!$D$3:$D$1315, $A20)+SUMIFS(DataRegularSeason20242025!$AB$3:$AB$1315,DataRegularSeason20242025!$B$3:$B$1315, "&lt;=" &amp; GQ$1, DataRegularSeason20242025!$E$3:$E$1315, $A20)</f>
        <v>38</v>
      </c>
      <c r="GR20">
        <f>SUMIFS(DataRegularSeason20242025!$AA$3:$AA$1315,DataRegularSeason20242025!$B$3:$B$1315, "&lt;=" &amp; GR$1, DataRegularSeason20242025!$D$3:$D$1315, $A20)+SUMIFS(DataRegularSeason20242025!$AB$3:$AB$1315,DataRegularSeason20242025!$B$3:$B$1315, "&lt;=" &amp; GR$1, DataRegularSeason20242025!$E$3:$E$1315, $A20)</f>
        <v>38</v>
      </c>
      <c r="GS20">
        <f>SUMIFS(DataRegularSeason20242025!$AA$3:$AA$1315,DataRegularSeason20242025!$B$3:$B$1315, "&lt;=" &amp; GS$1, DataRegularSeason20242025!$D$3:$D$1315, $A20)+SUMIFS(DataRegularSeason20242025!$AB$3:$AB$1315,DataRegularSeason20242025!$B$3:$B$1315, "&lt;=" &amp; GS$1, DataRegularSeason20242025!$E$3:$E$1315, $A20)</f>
        <v>38</v>
      </c>
      <c r="GT20">
        <f>SUMIFS(DataRegularSeason20242025!$AA$3:$AA$1315,DataRegularSeason20242025!$B$3:$B$1315, "&lt;=" &amp; GT$1, DataRegularSeason20242025!$D$3:$D$1315, $A20)+SUMIFS(DataRegularSeason20242025!$AB$3:$AB$1315,DataRegularSeason20242025!$B$3:$B$1315, "&lt;=" &amp; GT$1, DataRegularSeason20242025!$E$3:$E$1315, $A20)</f>
        <v>38</v>
      </c>
      <c r="GU20">
        <f>SUMIFS(DataRegularSeason20242025!$AA$3:$AA$1315,DataRegularSeason20242025!$B$3:$B$1315, "&lt;=" &amp; GU$1, DataRegularSeason20242025!$D$3:$D$1315, $A20)+SUMIFS(DataRegularSeason20242025!$AB$3:$AB$1315,DataRegularSeason20242025!$B$3:$B$1315, "&lt;=" &amp; GU$1, DataRegularSeason20242025!$E$3:$E$1315, $A20)</f>
        <v>38</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36</v>
      </c>
      <c r="CD21">
        <f>SUMIFS(DataRegularSeason20242025!$AA$3:$AA$1315,DataRegularSeason20242025!$B$3:$B$1315, "&lt;=" &amp; CD$1, DataRegularSeason20242025!$D$3:$D$1315, $A21)+SUMIFS(DataRegularSeason20242025!$AB$3:$AB$1315,DataRegularSeason20242025!$B$3:$B$1315, "&lt;=" &amp; CD$1, DataRegularSeason20242025!$E$3:$E$1315, $A21)</f>
        <v>36</v>
      </c>
      <c r="CE21">
        <f>SUMIFS(DataRegularSeason20242025!$AA$3:$AA$1315,DataRegularSeason20242025!$B$3:$B$1315, "&lt;=" &amp; CE$1, DataRegularSeason20242025!$D$3:$D$1315, $A21)+SUMIFS(DataRegularSeason20242025!$AB$3:$AB$1315,DataRegularSeason20242025!$B$3:$B$1315, "&lt;=" &amp; CE$1, DataRegularSeason20242025!$E$3:$E$1315, $A21)</f>
        <v>36</v>
      </c>
      <c r="CF21">
        <f>SUMIFS(DataRegularSeason20242025!$AA$3:$AA$1315,DataRegularSeason20242025!$B$3:$B$1315, "&lt;=" &amp; CF$1, DataRegularSeason20242025!$D$3:$D$1315, $A21)+SUMIFS(DataRegularSeason20242025!$AB$3:$AB$1315,DataRegularSeason20242025!$B$3:$B$1315, "&lt;=" &amp; CF$1, DataRegularSeason20242025!$E$3:$E$1315, $A21)</f>
        <v>36</v>
      </c>
      <c r="CG21">
        <f>SUMIFS(DataRegularSeason20242025!$AA$3:$AA$1315,DataRegularSeason20242025!$B$3:$B$1315, "&lt;=" &amp; CG$1, DataRegularSeason20242025!$D$3:$D$1315, $A21)+SUMIFS(DataRegularSeason20242025!$AB$3:$AB$1315,DataRegularSeason20242025!$B$3:$B$1315, "&lt;=" &amp; CG$1, DataRegularSeason20242025!$E$3:$E$1315, $A21)</f>
        <v>36</v>
      </c>
      <c r="CH21">
        <f>SUMIFS(DataRegularSeason20242025!$AA$3:$AA$1315,DataRegularSeason20242025!$B$3:$B$1315, "&lt;=" &amp; CH$1, DataRegularSeason20242025!$D$3:$D$1315, $A21)+SUMIFS(DataRegularSeason20242025!$AB$3:$AB$1315,DataRegularSeason20242025!$B$3:$B$1315, "&lt;=" &amp; CH$1, DataRegularSeason20242025!$E$3:$E$1315, $A21)</f>
        <v>36</v>
      </c>
      <c r="CI21">
        <f>SUMIFS(DataRegularSeason20242025!$AA$3:$AA$1315,DataRegularSeason20242025!$B$3:$B$1315, "&lt;=" &amp; CI$1, DataRegularSeason20242025!$D$3:$D$1315, $A21)+SUMIFS(DataRegularSeason20242025!$AB$3:$AB$1315,DataRegularSeason20242025!$B$3:$B$1315, "&lt;=" &amp; CI$1, DataRegularSeason20242025!$E$3:$E$1315, $A21)</f>
        <v>36</v>
      </c>
      <c r="CJ21">
        <f>SUMIFS(DataRegularSeason20242025!$AA$3:$AA$1315,DataRegularSeason20242025!$B$3:$B$1315, "&lt;=" &amp; CJ$1, DataRegularSeason20242025!$D$3:$D$1315, $A21)+SUMIFS(DataRegularSeason20242025!$AB$3:$AB$1315,DataRegularSeason20242025!$B$3:$B$1315, "&lt;=" &amp; CJ$1, DataRegularSeason20242025!$E$3:$E$1315, $A21)</f>
        <v>36</v>
      </c>
      <c r="CK21">
        <f>SUMIFS(DataRegularSeason20242025!$AA$3:$AA$1315,DataRegularSeason20242025!$B$3:$B$1315, "&lt;=" &amp; CK$1, DataRegularSeason20242025!$D$3:$D$1315, $A21)+SUMIFS(DataRegularSeason20242025!$AB$3:$AB$1315,DataRegularSeason20242025!$B$3:$B$1315, "&lt;=" &amp; CK$1, DataRegularSeason20242025!$E$3:$E$1315, $A21)</f>
        <v>36</v>
      </c>
      <c r="CL21">
        <f>SUMIFS(DataRegularSeason20242025!$AA$3:$AA$1315,DataRegularSeason20242025!$B$3:$B$1315, "&lt;=" &amp; CL$1, DataRegularSeason20242025!$D$3:$D$1315, $A21)+SUMIFS(DataRegularSeason20242025!$AB$3:$AB$1315,DataRegularSeason20242025!$B$3:$B$1315, "&lt;=" &amp; CL$1, DataRegularSeason20242025!$E$3:$E$1315, $A21)</f>
        <v>36</v>
      </c>
      <c r="CM21">
        <f>SUMIFS(DataRegularSeason20242025!$AA$3:$AA$1315,DataRegularSeason20242025!$B$3:$B$1315, "&lt;=" &amp; CM$1, DataRegularSeason20242025!$D$3:$D$1315, $A21)+SUMIFS(DataRegularSeason20242025!$AB$3:$AB$1315,DataRegularSeason20242025!$B$3:$B$1315, "&lt;=" &amp; CM$1, DataRegularSeason20242025!$E$3:$E$1315, $A21)</f>
        <v>36</v>
      </c>
      <c r="CN21">
        <f>SUMIFS(DataRegularSeason20242025!$AA$3:$AA$1315,DataRegularSeason20242025!$B$3:$B$1315, "&lt;=" &amp; CN$1, DataRegularSeason20242025!$D$3:$D$1315, $A21)+SUMIFS(DataRegularSeason20242025!$AB$3:$AB$1315,DataRegularSeason20242025!$B$3:$B$1315, "&lt;=" &amp; CN$1, DataRegularSeason20242025!$E$3:$E$1315, $A21)</f>
        <v>36</v>
      </c>
      <c r="CO21">
        <f>SUMIFS(DataRegularSeason20242025!$AA$3:$AA$1315,DataRegularSeason20242025!$B$3:$B$1315, "&lt;=" &amp; CO$1, DataRegularSeason20242025!$D$3:$D$1315, $A21)+SUMIFS(DataRegularSeason20242025!$AB$3:$AB$1315,DataRegularSeason20242025!$B$3:$B$1315, "&lt;=" &amp; CO$1, DataRegularSeason20242025!$E$3:$E$1315, $A21)</f>
        <v>36</v>
      </c>
      <c r="CP21">
        <f>SUMIFS(DataRegularSeason20242025!$AA$3:$AA$1315,DataRegularSeason20242025!$B$3:$B$1315, "&lt;=" &amp; CP$1, DataRegularSeason20242025!$D$3:$D$1315, $A21)+SUMIFS(DataRegularSeason20242025!$AB$3:$AB$1315,DataRegularSeason20242025!$B$3:$B$1315, "&lt;=" &amp; CP$1, DataRegularSeason20242025!$E$3:$E$1315, $A21)</f>
        <v>36</v>
      </c>
      <c r="CQ21">
        <f>SUMIFS(DataRegularSeason20242025!$AA$3:$AA$1315,DataRegularSeason20242025!$B$3:$B$1315, "&lt;=" &amp; CQ$1, DataRegularSeason20242025!$D$3:$D$1315, $A21)+SUMIFS(DataRegularSeason20242025!$AB$3:$AB$1315,DataRegularSeason20242025!$B$3:$B$1315, "&lt;=" &amp; CQ$1, DataRegularSeason20242025!$E$3:$E$1315, $A21)</f>
        <v>36</v>
      </c>
      <c r="CR21">
        <f>SUMIFS(DataRegularSeason20242025!$AA$3:$AA$1315,DataRegularSeason20242025!$B$3:$B$1315, "&lt;=" &amp; CR$1, DataRegularSeason20242025!$D$3:$D$1315, $A21)+SUMIFS(DataRegularSeason20242025!$AB$3:$AB$1315,DataRegularSeason20242025!$B$3:$B$1315, "&lt;=" &amp; CR$1, DataRegularSeason20242025!$E$3:$E$1315, $A21)</f>
        <v>36</v>
      </c>
      <c r="CS21">
        <f>SUMIFS(DataRegularSeason20242025!$AA$3:$AA$1315,DataRegularSeason20242025!$B$3:$B$1315, "&lt;=" &amp; CS$1, DataRegularSeason20242025!$D$3:$D$1315, $A21)+SUMIFS(DataRegularSeason20242025!$AB$3:$AB$1315,DataRegularSeason20242025!$B$3:$B$1315, "&lt;=" &amp; CS$1, DataRegularSeason20242025!$E$3:$E$1315, $A21)</f>
        <v>36</v>
      </c>
      <c r="CT21">
        <f>SUMIFS(DataRegularSeason20242025!$AA$3:$AA$1315,DataRegularSeason20242025!$B$3:$B$1315, "&lt;=" &amp; CT$1, DataRegularSeason20242025!$D$3:$D$1315, $A21)+SUMIFS(DataRegularSeason20242025!$AB$3:$AB$1315,DataRegularSeason20242025!$B$3:$B$1315, "&lt;=" &amp; CT$1, DataRegularSeason20242025!$E$3:$E$1315, $A21)</f>
        <v>36</v>
      </c>
      <c r="CU21">
        <f>SUMIFS(DataRegularSeason20242025!$AA$3:$AA$1315,DataRegularSeason20242025!$B$3:$B$1315, "&lt;=" &amp; CU$1, DataRegularSeason20242025!$D$3:$D$1315, $A21)+SUMIFS(DataRegularSeason20242025!$AB$3:$AB$1315,DataRegularSeason20242025!$B$3:$B$1315, "&lt;=" &amp; CU$1, DataRegularSeason20242025!$E$3:$E$1315, $A21)</f>
        <v>36</v>
      </c>
      <c r="CV21">
        <f>SUMIFS(DataRegularSeason20242025!$AA$3:$AA$1315,DataRegularSeason20242025!$B$3:$B$1315, "&lt;=" &amp; CV$1, DataRegularSeason20242025!$D$3:$D$1315, $A21)+SUMIFS(DataRegularSeason20242025!$AB$3:$AB$1315,DataRegularSeason20242025!$B$3:$B$1315, "&lt;=" &amp; CV$1, DataRegularSeason20242025!$E$3:$E$1315, $A21)</f>
        <v>36</v>
      </c>
      <c r="CW21">
        <f>SUMIFS(DataRegularSeason20242025!$AA$3:$AA$1315,DataRegularSeason20242025!$B$3:$B$1315, "&lt;=" &amp; CW$1, DataRegularSeason20242025!$D$3:$D$1315, $A21)+SUMIFS(DataRegularSeason20242025!$AB$3:$AB$1315,DataRegularSeason20242025!$B$3:$B$1315, "&lt;=" &amp; CW$1, DataRegularSeason20242025!$E$3:$E$1315, $A21)</f>
        <v>36</v>
      </c>
      <c r="CX21">
        <f>SUMIFS(DataRegularSeason20242025!$AA$3:$AA$1315,DataRegularSeason20242025!$B$3:$B$1315, "&lt;=" &amp; CX$1, DataRegularSeason20242025!$D$3:$D$1315, $A21)+SUMIFS(DataRegularSeason20242025!$AB$3:$AB$1315,DataRegularSeason20242025!$B$3:$B$1315, "&lt;=" &amp; CX$1, DataRegularSeason20242025!$E$3:$E$1315, $A21)</f>
        <v>36</v>
      </c>
      <c r="CY21">
        <f>SUMIFS(DataRegularSeason20242025!$AA$3:$AA$1315,DataRegularSeason20242025!$B$3:$B$1315, "&lt;=" &amp; CY$1, DataRegularSeason20242025!$D$3:$D$1315, $A21)+SUMIFS(DataRegularSeason20242025!$AB$3:$AB$1315,DataRegularSeason20242025!$B$3:$B$1315, "&lt;=" &amp; CY$1, DataRegularSeason20242025!$E$3:$E$1315, $A21)</f>
        <v>36</v>
      </c>
      <c r="CZ21">
        <f>SUMIFS(DataRegularSeason20242025!$AA$3:$AA$1315,DataRegularSeason20242025!$B$3:$B$1315, "&lt;=" &amp; CZ$1, DataRegularSeason20242025!$D$3:$D$1315, $A21)+SUMIFS(DataRegularSeason20242025!$AB$3:$AB$1315,DataRegularSeason20242025!$B$3:$B$1315, "&lt;=" &amp; CZ$1, DataRegularSeason20242025!$E$3:$E$1315, $A21)</f>
        <v>36</v>
      </c>
      <c r="DA21">
        <f>SUMIFS(DataRegularSeason20242025!$AA$3:$AA$1315,DataRegularSeason20242025!$B$3:$B$1315, "&lt;=" &amp; DA$1, DataRegularSeason20242025!$D$3:$D$1315, $A21)+SUMIFS(DataRegularSeason20242025!$AB$3:$AB$1315,DataRegularSeason20242025!$B$3:$B$1315, "&lt;=" &amp; DA$1, DataRegularSeason20242025!$E$3:$E$1315, $A21)</f>
        <v>36</v>
      </c>
      <c r="DB21">
        <f>SUMIFS(DataRegularSeason20242025!$AA$3:$AA$1315,DataRegularSeason20242025!$B$3:$B$1315, "&lt;=" &amp; DB$1, DataRegularSeason20242025!$D$3:$D$1315, $A21)+SUMIFS(DataRegularSeason20242025!$AB$3:$AB$1315,DataRegularSeason20242025!$B$3:$B$1315, "&lt;=" &amp; DB$1, DataRegularSeason20242025!$E$3:$E$1315, $A21)</f>
        <v>36</v>
      </c>
      <c r="DC21">
        <f>SUMIFS(DataRegularSeason20242025!$AA$3:$AA$1315,DataRegularSeason20242025!$B$3:$B$1315, "&lt;=" &amp; DC$1, DataRegularSeason20242025!$D$3:$D$1315, $A21)+SUMIFS(DataRegularSeason20242025!$AB$3:$AB$1315,DataRegularSeason20242025!$B$3:$B$1315, "&lt;=" &amp; DC$1, DataRegularSeason20242025!$E$3:$E$1315, $A21)</f>
        <v>36</v>
      </c>
      <c r="DD21">
        <f>SUMIFS(DataRegularSeason20242025!$AA$3:$AA$1315,DataRegularSeason20242025!$B$3:$B$1315, "&lt;=" &amp; DD$1, DataRegularSeason20242025!$D$3:$D$1315, $A21)+SUMIFS(DataRegularSeason20242025!$AB$3:$AB$1315,DataRegularSeason20242025!$B$3:$B$1315, "&lt;=" &amp; DD$1, DataRegularSeason20242025!$E$3:$E$1315, $A21)</f>
        <v>36</v>
      </c>
      <c r="DE21">
        <f>SUMIFS(DataRegularSeason20242025!$AA$3:$AA$1315,DataRegularSeason20242025!$B$3:$B$1315, "&lt;=" &amp; DE$1, DataRegularSeason20242025!$D$3:$D$1315, $A21)+SUMIFS(DataRegularSeason20242025!$AB$3:$AB$1315,DataRegularSeason20242025!$B$3:$B$1315, "&lt;=" &amp; DE$1, DataRegularSeason20242025!$E$3:$E$1315, $A21)</f>
        <v>36</v>
      </c>
      <c r="DF21">
        <f>SUMIFS(DataRegularSeason20242025!$AA$3:$AA$1315,DataRegularSeason20242025!$B$3:$B$1315, "&lt;=" &amp; DF$1, DataRegularSeason20242025!$D$3:$D$1315, $A21)+SUMIFS(DataRegularSeason20242025!$AB$3:$AB$1315,DataRegularSeason20242025!$B$3:$B$1315, "&lt;=" &amp; DF$1, DataRegularSeason20242025!$E$3:$E$1315, $A21)</f>
        <v>36</v>
      </c>
      <c r="DG21">
        <f>SUMIFS(DataRegularSeason20242025!$AA$3:$AA$1315,DataRegularSeason20242025!$B$3:$B$1315, "&lt;=" &amp; DG$1, DataRegularSeason20242025!$D$3:$D$1315, $A21)+SUMIFS(DataRegularSeason20242025!$AB$3:$AB$1315,DataRegularSeason20242025!$B$3:$B$1315, "&lt;=" &amp; DG$1, DataRegularSeason20242025!$E$3:$E$1315, $A21)</f>
        <v>36</v>
      </c>
      <c r="DH21">
        <f>SUMIFS(DataRegularSeason20242025!$AA$3:$AA$1315,DataRegularSeason20242025!$B$3:$B$1315, "&lt;=" &amp; DH$1, DataRegularSeason20242025!$D$3:$D$1315, $A21)+SUMIFS(DataRegularSeason20242025!$AB$3:$AB$1315,DataRegularSeason20242025!$B$3:$B$1315, "&lt;=" &amp; DH$1, DataRegularSeason20242025!$E$3:$E$1315, $A21)</f>
        <v>36</v>
      </c>
      <c r="DI21">
        <f>SUMIFS(DataRegularSeason20242025!$AA$3:$AA$1315,DataRegularSeason20242025!$B$3:$B$1315, "&lt;=" &amp; DI$1, DataRegularSeason20242025!$D$3:$D$1315, $A21)+SUMIFS(DataRegularSeason20242025!$AB$3:$AB$1315,DataRegularSeason20242025!$B$3:$B$1315, "&lt;=" &amp; DI$1, DataRegularSeason20242025!$E$3:$E$1315, $A21)</f>
        <v>36</v>
      </c>
      <c r="DJ21">
        <f>SUMIFS(DataRegularSeason20242025!$AA$3:$AA$1315,DataRegularSeason20242025!$B$3:$B$1315, "&lt;=" &amp; DJ$1, DataRegularSeason20242025!$D$3:$D$1315, $A21)+SUMIFS(DataRegularSeason20242025!$AB$3:$AB$1315,DataRegularSeason20242025!$B$3:$B$1315, "&lt;=" &amp; DJ$1, DataRegularSeason20242025!$E$3:$E$1315, $A21)</f>
        <v>36</v>
      </c>
      <c r="DK21">
        <f>SUMIFS(DataRegularSeason20242025!$AA$3:$AA$1315,DataRegularSeason20242025!$B$3:$B$1315, "&lt;=" &amp; DK$1, DataRegularSeason20242025!$D$3:$D$1315, $A21)+SUMIFS(DataRegularSeason20242025!$AB$3:$AB$1315,DataRegularSeason20242025!$B$3:$B$1315, "&lt;=" &amp; DK$1, DataRegularSeason20242025!$E$3:$E$1315, $A21)</f>
        <v>36</v>
      </c>
      <c r="DL21">
        <f>SUMIFS(DataRegularSeason20242025!$AA$3:$AA$1315,DataRegularSeason20242025!$B$3:$B$1315, "&lt;=" &amp; DL$1, DataRegularSeason20242025!$D$3:$D$1315, $A21)+SUMIFS(DataRegularSeason20242025!$AB$3:$AB$1315,DataRegularSeason20242025!$B$3:$B$1315, "&lt;=" &amp; DL$1, DataRegularSeason20242025!$E$3:$E$1315, $A21)</f>
        <v>36</v>
      </c>
      <c r="DM21">
        <f>SUMIFS(DataRegularSeason20242025!$AA$3:$AA$1315,DataRegularSeason20242025!$B$3:$B$1315, "&lt;=" &amp; DM$1, DataRegularSeason20242025!$D$3:$D$1315, $A21)+SUMIFS(DataRegularSeason20242025!$AB$3:$AB$1315,DataRegularSeason20242025!$B$3:$B$1315, "&lt;=" &amp; DM$1, DataRegularSeason20242025!$E$3:$E$1315, $A21)</f>
        <v>36</v>
      </c>
      <c r="DN21">
        <f>SUMIFS(DataRegularSeason20242025!$AA$3:$AA$1315,DataRegularSeason20242025!$B$3:$B$1315, "&lt;=" &amp; DN$1, DataRegularSeason20242025!$D$3:$D$1315, $A21)+SUMIFS(DataRegularSeason20242025!$AB$3:$AB$1315,DataRegularSeason20242025!$B$3:$B$1315, "&lt;=" &amp; DN$1, DataRegularSeason20242025!$E$3:$E$1315, $A21)</f>
        <v>36</v>
      </c>
      <c r="DO21">
        <f>SUMIFS(DataRegularSeason20242025!$AA$3:$AA$1315,DataRegularSeason20242025!$B$3:$B$1315, "&lt;=" &amp; DO$1, DataRegularSeason20242025!$D$3:$D$1315, $A21)+SUMIFS(DataRegularSeason20242025!$AB$3:$AB$1315,DataRegularSeason20242025!$B$3:$B$1315, "&lt;=" &amp; DO$1, DataRegularSeason20242025!$E$3:$E$1315, $A21)</f>
        <v>36</v>
      </c>
      <c r="DP21">
        <f>SUMIFS(DataRegularSeason20242025!$AA$3:$AA$1315,DataRegularSeason20242025!$B$3:$B$1315, "&lt;=" &amp; DP$1, DataRegularSeason20242025!$D$3:$D$1315, $A21)+SUMIFS(DataRegularSeason20242025!$AB$3:$AB$1315,DataRegularSeason20242025!$B$3:$B$1315, "&lt;=" &amp; DP$1, DataRegularSeason20242025!$E$3:$E$1315, $A21)</f>
        <v>36</v>
      </c>
      <c r="DQ21">
        <f>SUMIFS(DataRegularSeason20242025!$AA$3:$AA$1315,DataRegularSeason20242025!$B$3:$B$1315, "&lt;=" &amp; DQ$1, DataRegularSeason20242025!$D$3:$D$1315, $A21)+SUMIFS(DataRegularSeason20242025!$AB$3:$AB$1315,DataRegularSeason20242025!$B$3:$B$1315, "&lt;=" &amp; DQ$1, DataRegularSeason20242025!$E$3:$E$1315, $A21)</f>
        <v>36</v>
      </c>
      <c r="DR21">
        <f>SUMIFS(DataRegularSeason20242025!$AA$3:$AA$1315,DataRegularSeason20242025!$B$3:$B$1315, "&lt;=" &amp; DR$1, DataRegularSeason20242025!$D$3:$D$1315, $A21)+SUMIFS(DataRegularSeason20242025!$AB$3:$AB$1315,DataRegularSeason20242025!$B$3:$B$1315, "&lt;=" &amp; DR$1, DataRegularSeason20242025!$E$3:$E$1315, $A21)</f>
        <v>36</v>
      </c>
      <c r="DS21">
        <f>SUMIFS(DataRegularSeason20242025!$AA$3:$AA$1315,DataRegularSeason20242025!$B$3:$B$1315, "&lt;=" &amp; DS$1, DataRegularSeason20242025!$D$3:$D$1315, $A21)+SUMIFS(DataRegularSeason20242025!$AB$3:$AB$1315,DataRegularSeason20242025!$B$3:$B$1315, "&lt;=" &amp; DS$1, DataRegularSeason20242025!$E$3:$E$1315, $A21)</f>
        <v>36</v>
      </c>
      <c r="DT21">
        <f>SUMIFS(DataRegularSeason20242025!$AA$3:$AA$1315,DataRegularSeason20242025!$B$3:$B$1315, "&lt;=" &amp; DT$1, DataRegularSeason20242025!$D$3:$D$1315, $A21)+SUMIFS(DataRegularSeason20242025!$AB$3:$AB$1315,DataRegularSeason20242025!$B$3:$B$1315, "&lt;=" &amp; DT$1, DataRegularSeason20242025!$E$3:$E$1315, $A21)</f>
        <v>36</v>
      </c>
      <c r="DU21">
        <f>SUMIFS(DataRegularSeason20242025!$AA$3:$AA$1315,DataRegularSeason20242025!$B$3:$B$1315, "&lt;=" &amp; DU$1, DataRegularSeason20242025!$D$3:$D$1315, $A21)+SUMIFS(DataRegularSeason20242025!$AB$3:$AB$1315,DataRegularSeason20242025!$B$3:$B$1315, "&lt;=" &amp; DU$1, DataRegularSeason20242025!$E$3:$E$1315, $A21)</f>
        <v>36</v>
      </c>
      <c r="DV21">
        <f>SUMIFS(DataRegularSeason20242025!$AA$3:$AA$1315,DataRegularSeason20242025!$B$3:$B$1315, "&lt;=" &amp; DV$1, DataRegularSeason20242025!$D$3:$D$1315, $A21)+SUMIFS(DataRegularSeason20242025!$AB$3:$AB$1315,DataRegularSeason20242025!$B$3:$B$1315, "&lt;=" &amp; DV$1, DataRegularSeason20242025!$E$3:$E$1315, $A21)</f>
        <v>36</v>
      </c>
      <c r="DW21">
        <f>SUMIFS(DataRegularSeason20242025!$AA$3:$AA$1315,DataRegularSeason20242025!$B$3:$B$1315, "&lt;=" &amp; DW$1, DataRegularSeason20242025!$D$3:$D$1315, $A21)+SUMIFS(DataRegularSeason20242025!$AB$3:$AB$1315,DataRegularSeason20242025!$B$3:$B$1315, "&lt;=" &amp; DW$1, DataRegularSeason20242025!$E$3:$E$1315, $A21)</f>
        <v>36</v>
      </c>
      <c r="DX21">
        <f>SUMIFS(DataRegularSeason20242025!$AA$3:$AA$1315,DataRegularSeason20242025!$B$3:$B$1315, "&lt;=" &amp; DX$1, DataRegularSeason20242025!$D$3:$D$1315, $A21)+SUMIFS(DataRegularSeason20242025!$AB$3:$AB$1315,DataRegularSeason20242025!$B$3:$B$1315, "&lt;=" &amp; DX$1, DataRegularSeason20242025!$E$3:$E$1315, $A21)</f>
        <v>36</v>
      </c>
      <c r="DY21">
        <f>SUMIFS(DataRegularSeason20242025!$AA$3:$AA$1315,DataRegularSeason20242025!$B$3:$B$1315, "&lt;=" &amp; DY$1, DataRegularSeason20242025!$D$3:$D$1315, $A21)+SUMIFS(DataRegularSeason20242025!$AB$3:$AB$1315,DataRegularSeason20242025!$B$3:$B$1315, "&lt;=" &amp; DY$1, DataRegularSeason20242025!$E$3:$E$1315, $A21)</f>
        <v>36</v>
      </c>
      <c r="DZ21">
        <f>SUMIFS(DataRegularSeason20242025!$AA$3:$AA$1315,DataRegularSeason20242025!$B$3:$B$1315, "&lt;=" &amp; DZ$1, DataRegularSeason20242025!$D$3:$D$1315, $A21)+SUMIFS(DataRegularSeason20242025!$AB$3:$AB$1315,DataRegularSeason20242025!$B$3:$B$1315, "&lt;=" &amp; DZ$1, DataRegularSeason20242025!$E$3:$E$1315, $A21)</f>
        <v>36</v>
      </c>
      <c r="EA21">
        <f>SUMIFS(DataRegularSeason20242025!$AA$3:$AA$1315,DataRegularSeason20242025!$B$3:$B$1315, "&lt;=" &amp; EA$1, DataRegularSeason20242025!$D$3:$D$1315, $A21)+SUMIFS(DataRegularSeason20242025!$AB$3:$AB$1315,DataRegularSeason20242025!$B$3:$B$1315, "&lt;=" &amp; EA$1, DataRegularSeason20242025!$E$3:$E$1315, $A21)</f>
        <v>36</v>
      </c>
      <c r="EB21">
        <f>SUMIFS(DataRegularSeason20242025!$AA$3:$AA$1315,DataRegularSeason20242025!$B$3:$B$1315, "&lt;=" &amp; EB$1, DataRegularSeason20242025!$D$3:$D$1315, $A21)+SUMIFS(DataRegularSeason20242025!$AB$3:$AB$1315,DataRegularSeason20242025!$B$3:$B$1315, "&lt;=" &amp; EB$1, DataRegularSeason20242025!$E$3:$E$1315, $A21)</f>
        <v>36</v>
      </c>
      <c r="EC21">
        <f>SUMIFS(DataRegularSeason20242025!$AA$3:$AA$1315,DataRegularSeason20242025!$B$3:$B$1315, "&lt;=" &amp; EC$1, DataRegularSeason20242025!$D$3:$D$1315, $A21)+SUMIFS(DataRegularSeason20242025!$AB$3:$AB$1315,DataRegularSeason20242025!$B$3:$B$1315, "&lt;=" &amp; EC$1, DataRegularSeason20242025!$E$3:$E$1315, $A21)</f>
        <v>36</v>
      </c>
      <c r="ED21">
        <f>SUMIFS(DataRegularSeason20242025!$AA$3:$AA$1315,DataRegularSeason20242025!$B$3:$B$1315, "&lt;=" &amp; ED$1, DataRegularSeason20242025!$D$3:$D$1315, $A21)+SUMIFS(DataRegularSeason20242025!$AB$3:$AB$1315,DataRegularSeason20242025!$B$3:$B$1315, "&lt;=" &amp; ED$1, DataRegularSeason20242025!$E$3:$E$1315, $A21)</f>
        <v>36</v>
      </c>
      <c r="EE21">
        <f>SUMIFS(DataRegularSeason20242025!$AA$3:$AA$1315,DataRegularSeason20242025!$B$3:$B$1315, "&lt;=" &amp; EE$1, DataRegularSeason20242025!$D$3:$D$1315, $A21)+SUMIFS(DataRegularSeason20242025!$AB$3:$AB$1315,DataRegularSeason20242025!$B$3:$B$1315, "&lt;=" &amp; EE$1, DataRegularSeason20242025!$E$3:$E$1315, $A21)</f>
        <v>36</v>
      </c>
      <c r="EF21">
        <f>SUMIFS(DataRegularSeason20242025!$AA$3:$AA$1315,DataRegularSeason20242025!$B$3:$B$1315, "&lt;=" &amp; EF$1, DataRegularSeason20242025!$D$3:$D$1315, $A21)+SUMIFS(DataRegularSeason20242025!$AB$3:$AB$1315,DataRegularSeason20242025!$B$3:$B$1315, "&lt;=" &amp; EF$1, DataRegularSeason20242025!$E$3:$E$1315, $A21)</f>
        <v>36</v>
      </c>
      <c r="EG21">
        <f>SUMIFS(DataRegularSeason20242025!$AA$3:$AA$1315,DataRegularSeason20242025!$B$3:$B$1315, "&lt;=" &amp; EG$1, DataRegularSeason20242025!$D$3:$D$1315, $A21)+SUMIFS(DataRegularSeason20242025!$AB$3:$AB$1315,DataRegularSeason20242025!$B$3:$B$1315, "&lt;=" &amp; EG$1, DataRegularSeason20242025!$E$3:$E$1315, $A21)</f>
        <v>36</v>
      </c>
      <c r="EH21">
        <f>SUMIFS(DataRegularSeason20242025!$AA$3:$AA$1315,DataRegularSeason20242025!$B$3:$B$1315, "&lt;=" &amp; EH$1, DataRegularSeason20242025!$D$3:$D$1315, $A21)+SUMIFS(DataRegularSeason20242025!$AB$3:$AB$1315,DataRegularSeason20242025!$B$3:$B$1315, "&lt;=" &amp; EH$1, DataRegularSeason20242025!$E$3:$E$1315, $A21)</f>
        <v>36</v>
      </c>
      <c r="EI21">
        <f>SUMIFS(DataRegularSeason20242025!$AA$3:$AA$1315,DataRegularSeason20242025!$B$3:$B$1315, "&lt;=" &amp; EI$1, DataRegularSeason20242025!$D$3:$D$1315, $A21)+SUMIFS(DataRegularSeason20242025!$AB$3:$AB$1315,DataRegularSeason20242025!$B$3:$B$1315, "&lt;=" &amp; EI$1, DataRegularSeason20242025!$E$3:$E$1315, $A21)</f>
        <v>36</v>
      </c>
      <c r="EJ21">
        <f>SUMIFS(DataRegularSeason20242025!$AA$3:$AA$1315,DataRegularSeason20242025!$B$3:$B$1315, "&lt;=" &amp; EJ$1, DataRegularSeason20242025!$D$3:$D$1315, $A21)+SUMIFS(DataRegularSeason20242025!$AB$3:$AB$1315,DataRegularSeason20242025!$B$3:$B$1315, "&lt;=" &amp; EJ$1, DataRegularSeason20242025!$E$3:$E$1315, $A21)</f>
        <v>36</v>
      </c>
      <c r="EK21">
        <f>SUMIFS(DataRegularSeason20242025!$AA$3:$AA$1315,DataRegularSeason20242025!$B$3:$B$1315, "&lt;=" &amp; EK$1, DataRegularSeason20242025!$D$3:$D$1315, $A21)+SUMIFS(DataRegularSeason20242025!$AB$3:$AB$1315,DataRegularSeason20242025!$B$3:$B$1315, "&lt;=" &amp; EK$1, DataRegularSeason20242025!$E$3:$E$1315, $A21)</f>
        <v>36</v>
      </c>
      <c r="EL21">
        <f>SUMIFS(DataRegularSeason20242025!$AA$3:$AA$1315,DataRegularSeason20242025!$B$3:$B$1315, "&lt;=" &amp; EL$1, DataRegularSeason20242025!$D$3:$D$1315, $A21)+SUMIFS(DataRegularSeason20242025!$AB$3:$AB$1315,DataRegularSeason20242025!$B$3:$B$1315, "&lt;=" &amp; EL$1, DataRegularSeason20242025!$E$3:$E$1315, $A21)</f>
        <v>36</v>
      </c>
      <c r="EM21">
        <f>SUMIFS(DataRegularSeason20242025!$AA$3:$AA$1315,DataRegularSeason20242025!$B$3:$B$1315, "&lt;=" &amp; EM$1, DataRegularSeason20242025!$D$3:$D$1315, $A21)+SUMIFS(DataRegularSeason20242025!$AB$3:$AB$1315,DataRegularSeason20242025!$B$3:$B$1315, "&lt;=" &amp; EM$1, DataRegularSeason20242025!$E$3:$E$1315, $A21)</f>
        <v>36</v>
      </c>
      <c r="EN21">
        <f>SUMIFS(DataRegularSeason20242025!$AA$3:$AA$1315,DataRegularSeason20242025!$B$3:$B$1315, "&lt;=" &amp; EN$1, DataRegularSeason20242025!$D$3:$D$1315, $A21)+SUMIFS(DataRegularSeason20242025!$AB$3:$AB$1315,DataRegularSeason20242025!$B$3:$B$1315, "&lt;=" &amp; EN$1, DataRegularSeason20242025!$E$3:$E$1315, $A21)</f>
        <v>36</v>
      </c>
      <c r="EO21">
        <f>SUMIFS(DataRegularSeason20242025!$AA$3:$AA$1315,DataRegularSeason20242025!$B$3:$B$1315, "&lt;=" &amp; EO$1, DataRegularSeason20242025!$D$3:$D$1315, $A21)+SUMIFS(DataRegularSeason20242025!$AB$3:$AB$1315,DataRegularSeason20242025!$B$3:$B$1315, "&lt;=" &amp; EO$1, DataRegularSeason20242025!$E$3:$E$1315, $A21)</f>
        <v>36</v>
      </c>
      <c r="EP21">
        <f>SUMIFS(DataRegularSeason20242025!$AA$3:$AA$1315,DataRegularSeason20242025!$B$3:$B$1315, "&lt;=" &amp; EP$1, DataRegularSeason20242025!$D$3:$D$1315, $A21)+SUMIFS(DataRegularSeason20242025!$AB$3:$AB$1315,DataRegularSeason20242025!$B$3:$B$1315, "&lt;=" &amp; EP$1, DataRegularSeason20242025!$E$3:$E$1315, $A21)</f>
        <v>36</v>
      </c>
      <c r="EQ21">
        <f>SUMIFS(DataRegularSeason20242025!$AA$3:$AA$1315,DataRegularSeason20242025!$B$3:$B$1315, "&lt;=" &amp; EQ$1, DataRegularSeason20242025!$D$3:$D$1315, $A21)+SUMIFS(DataRegularSeason20242025!$AB$3:$AB$1315,DataRegularSeason20242025!$B$3:$B$1315, "&lt;=" &amp; EQ$1, DataRegularSeason20242025!$E$3:$E$1315, $A21)</f>
        <v>36</v>
      </c>
      <c r="ER21">
        <f>SUMIFS(DataRegularSeason20242025!$AA$3:$AA$1315,DataRegularSeason20242025!$B$3:$B$1315, "&lt;=" &amp; ER$1, DataRegularSeason20242025!$D$3:$D$1315, $A21)+SUMIFS(DataRegularSeason20242025!$AB$3:$AB$1315,DataRegularSeason20242025!$B$3:$B$1315, "&lt;=" &amp; ER$1, DataRegularSeason20242025!$E$3:$E$1315, $A21)</f>
        <v>36</v>
      </c>
      <c r="ES21">
        <f>SUMIFS(DataRegularSeason20242025!$AA$3:$AA$1315,DataRegularSeason20242025!$B$3:$B$1315, "&lt;=" &amp; ES$1, DataRegularSeason20242025!$D$3:$D$1315, $A21)+SUMIFS(DataRegularSeason20242025!$AB$3:$AB$1315,DataRegularSeason20242025!$B$3:$B$1315, "&lt;=" &amp; ES$1, DataRegularSeason20242025!$E$3:$E$1315, $A21)</f>
        <v>36</v>
      </c>
      <c r="ET21">
        <f>SUMIFS(DataRegularSeason20242025!$AA$3:$AA$1315,DataRegularSeason20242025!$B$3:$B$1315, "&lt;=" &amp; ET$1, DataRegularSeason20242025!$D$3:$D$1315, $A21)+SUMIFS(DataRegularSeason20242025!$AB$3:$AB$1315,DataRegularSeason20242025!$B$3:$B$1315, "&lt;=" &amp; ET$1, DataRegularSeason20242025!$E$3:$E$1315, $A21)</f>
        <v>36</v>
      </c>
      <c r="EU21">
        <f>SUMIFS(DataRegularSeason20242025!$AA$3:$AA$1315,DataRegularSeason20242025!$B$3:$B$1315, "&lt;=" &amp; EU$1, DataRegularSeason20242025!$D$3:$D$1315, $A21)+SUMIFS(DataRegularSeason20242025!$AB$3:$AB$1315,DataRegularSeason20242025!$B$3:$B$1315, "&lt;=" &amp; EU$1, DataRegularSeason20242025!$E$3:$E$1315, $A21)</f>
        <v>36</v>
      </c>
      <c r="EV21">
        <f>SUMIFS(DataRegularSeason20242025!$AA$3:$AA$1315,DataRegularSeason20242025!$B$3:$B$1315, "&lt;=" &amp; EV$1, DataRegularSeason20242025!$D$3:$D$1315, $A21)+SUMIFS(DataRegularSeason20242025!$AB$3:$AB$1315,DataRegularSeason20242025!$B$3:$B$1315, "&lt;=" &amp; EV$1, DataRegularSeason20242025!$E$3:$E$1315, $A21)</f>
        <v>36</v>
      </c>
      <c r="EW21">
        <f>SUMIFS(DataRegularSeason20242025!$AA$3:$AA$1315,DataRegularSeason20242025!$B$3:$B$1315, "&lt;=" &amp; EW$1, DataRegularSeason20242025!$D$3:$D$1315, $A21)+SUMIFS(DataRegularSeason20242025!$AB$3:$AB$1315,DataRegularSeason20242025!$B$3:$B$1315, "&lt;=" &amp; EW$1, DataRegularSeason20242025!$E$3:$E$1315, $A21)</f>
        <v>36</v>
      </c>
      <c r="EX21">
        <f>SUMIFS(DataRegularSeason20242025!$AA$3:$AA$1315,DataRegularSeason20242025!$B$3:$B$1315, "&lt;=" &amp; EX$1, DataRegularSeason20242025!$D$3:$D$1315, $A21)+SUMIFS(DataRegularSeason20242025!$AB$3:$AB$1315,DataRegularSeason20242025!$B$3:$B$1315, "&lt;=" &amp; EX$1, DataRegularSeason20242025!$E$3:$E$1315, $A21)</f>
        <v>36</v>
      </c>
      <c r="EY21">
        <f>SUMIFS(DataRegularSeason20242025!$AA$3:$AA$1315,DataRegularSeason20242025!$B$3:$B$1315, "&lt;=" &amp; EY$1, DataRegularSeason20242025!$D$3:$D$1315, $A21)+SUMIFS(DataRegularSeason20242025!$AB$3:$AB$1315,DataRegularSeason20242025!$B$3:$B$1315, "&lt;=" &amp; EY$1, DataRegularSeason20242025!$E$3:$E$1315, $A21)</f>
        <v>36</v>
      </c>
      <c r="EZ21">
        <f>SUMIFS(DataRegularSeason20242025!$AA$3:$AA$1315,DataRegularSeason20242025!$B$3:$B$1315, "&lt;=" &amp; EZ$1, DataRegularSeason20242025!$D$3:$D$1315, $A21)+SUMIFS(DataRegularSeason20242025!$AB$3:$AB$1315,DataRegularSeason20242025!$B$3:$B$1315, "&lt;=" &amp; EZ$1, DataRegularSeason20242025!$E$3:$E$1315, $A21)</f>
        <v>36</v>
      </c>
      <c r="FA21">
        <f>SUMIFS(DataRegularSeason20242025!$AA$3:$AA$1315,DataRegularSeason20242025!$B$3:$B$1315, "&lt;=" &amp; FA$1, DataRegularSeason20242025!$D$3:$D$1315, $A21)+SUMIFS(DataRegularSeason20242025!$AB$3:$AB$1315,DataRegularSeason20242025!$B$3:$B$1315, "&lt;=" &amp; FA$1, DataRegularSeason20242025!$E$3:$E$1315, $A21)</f>
        <v>36</v>
      </c>
      <c r="FB21">
        <f>SUMIFS(DataRegularSeason20242025!$AA$3:$AA$1315,DataRegularSeason20242025!$B$3:$B$1315, "&lt;=" &amp; FB$1, DataRegularSeason20242025!$D$3:$D$1315, $A21)+SUMIFS(DataRegularSeason20242025!$AB$3:$AB$1315,DataRegularSeason20242025!$B$3:$B$1315, "&lt;=" &amp; FB$1, DataRegularSeason20242025!$E$3:$E$1315, $A21)</f>
        <v>36</v>
      </c>
      <c r="FC21">
        <f>SUMIFS(DataRegularSeason20242025!$AA$3:$AA$1315,DataRegularSeason20242025!$B$3:$B$1315, "&lt;=" &amp; FC$1, DataRegularSeason20242025!$D$3:$D$1315, $A21)+SUMIFS(DataRegularSeason20242025!$AB$3:$AB$1315,DataRegularSeason20242025!$B$3:$B$1315, "&lt;=" &amp; FC$1, DataRegularSeason20242025!$E$3:$E$1315, $A21)</f>
        <v>36</v>
      </c>
      <c r="FD21">
        <f>SUMIFS(DataRegularSeason20242025!$AA$3:$AA$1315,DataRegularSeason20242025!$B$3:$B$1315, "&lt;=" &amp; FD$1, DataRegularSeason20242025!$D$3:$D$1315, $A21)+SUMIFS(DataRegularSeason20242025!$AB$3:$AB$1315,DataRegularSeason20242025!$B$3:$B$1315, "&lt;=" &amp; FD$1, DataRegularSeason20242025!$E$3:$E$1315, $A21)</f>
        <v>36</v>
      </c>
      <c r="FE21">
        <f>SUMIFS(DataRegularSeason20242025!$AA$3:$AA$1315,DataRegularSeason20242025!$B$3:$B$1315, "&lt;=" &amp; FE$1, DataRegularSeason20242025!$D$3:$D$1315, $A21)+SUMIFS(DataRegularSeason20242025!$AB$3:$AB$1315,DataRegularSeason20242025!$B$3:$B$1315, "&lt;=" &amp; FE$1, DataRegularSeason20242025!$E$3:$E$1315, $A21)</f>
        <v>36</v>
      </c>
      <c r="FF21">
        <f>SUMIFS(DataRegularSeason20242025!$AA$3:$AA$1315,DataRegularSeason20242025!$B$3:$B$1315, "&lt;=" &amp; FF$1, DataRegularSeason20242025!$D$3:$D$1315, $A21)+SUMIFS(DataRegularSeason20242025!$AB$3:$AB$1315,DataRegularSeason20242025!$B$3:$B$1315, "&lt;=" &amp; FF$1, DataRegularSeason20242025!$E$3:$E$1315, $A21)</f>
        <v>36</v>
      </c>
      <c r="FG21">
        <f>SUMIFS(DataRegularSeason20242025!$AA$3:$AA$1315,DataRegularSeason20242025!$B$3:$B$1315, "&lt;=" &amp; FG$1, DataRegularSeason20242025!$D$3:$D$1315, $A21)+SUMIFS(DataRegularSeason20242025!$AB$3:$AB$1315,DataRegularSeason20242025!$B$3:$B$1315, "&lt;=" &amp; FG$1, DataRegularSeason20242025!$E$3:$E$1315, $A21)</f>
        <v>36</v>
      </c>
      <c r="FH21">
        <f>SUMIFS(DataRegularSeason20242025!$AA$3:$AA$1315,DataRegularSeason20242025!$B$3:$B$1315, "&lt;=" &amp; FH$1, DataRegularSeason20242025!$D$3:$D$1315, $A21)+SUMIFS(DataRegularSeason20242025!$AB$3:$AB$1315,DataRegularSeason20242025!$B$3:$B$1315, "&lt;=" &amp; FH$1, DataRegularSeason20242025!$E$3:$E$1315, $A21)</f>
        <v>36</v>
      </c>
      <c r="FI21">
        <f>SUMIFS(DataRegularSeason20242025!$AA$3:$AA$1315,DataRegularSeason20242025!$B$3:$B$1315, "&lt;=" &amp; FI$1, DataRegularSeason20242025!$D$3:$D$1315, $A21)+SUMIFS(DataRegularSeason20242025!$AB$3:$AB$1315,DataRegularSeason20242025!$B$3:$B$1315, "&lt;=" &amp; FI$1, DataRegularSeason20242025!$E$3:$E$1315, $A21)</f>
        <v>36</v>
      </c>
      <c r="FJ21">
        <f>SUMIFS(DataRegularSeason20242025!$AA$3:$AA$1315,DataRegularSeason20242025!$B$3:$B$1315, "&lt;=" &amp; FJ$1, DataRegularSeason20242025!$D$3:$D$1315, $A21)+SUMIFS(DataRegularSeason20242025!$AB$3:$AB$1315,DataRegularSeason20242025!$B$3:$B$1315, "&lt;=" &amp; FJ$1, DataRegularSeason20242025!$E$3:$E$1315, $A21)</f>
        <v>36</v>
      </c>
      <c r="FK21">
        <f>SUMIFS(DataRegularSeason20242025!$AA$3:$AA$1315,DataRegularSeason20242025!$B$3:$B$1315, "&lt;=" &amp; FK$1, DataRegularSeason20242025!$D$3:$D$1315, $A21)+SUMIFS(DataRegularSeason20242025!$AB$3:$AB$1315,DataRegularSeason20242025!$B$3:$B$1315, "&lt;=" &amp; FK$1, DataRegularSeason20242025!$E$3:$E$1315, $A21)</f>
        <v>36</v>
      </c>
      <c r="FL21">
        <f>SUMIFS(DataRegularSeason20242025!$AA$3:$AA$1315,DataRegularSeason20242025!$B$3:$B$1315, "&lt;=" &amp; FL$1, DataRegularSeason20242025!$D$3:$D$1315, $A21)+SUMIFS(DataRegularSeason20242025!$AB$3:$AB$1315,DataRegularSeason20242025!$B$3:$B$1315, "&lt;=" &amp; FL$1, DataRegularSeason20242025!$E$3:$E$1315, $A21)</f>
        <v>36</v>
      </c>
      <c r="FM21">
        <f>SUMIFS(DataRegularSeason20242025!$AA$3:$AA$1315,DataRegularSeason20242025!$B$3:$B$1315, "&lt;=" &amp; FM$1, DataRegularSeason20242025!$D$3:$D$1315, $A21)+SUMIFS(DataRegularSeason20242025!$AB$3:$AB$1315,DataRegularSeason20242025!$B$3:$B$1315, "&lt;=" &amp; FM$1, DataRegularSeason20242025!$E$3:$E$1315, $A21)</f>
        <v>36</v>
      </c>
      <c r="FN21">
        <f>SUMIFS(DataRegularSeason20242025!$AA$3:$AA$1315,DataRegularSeason20242025!$B$3:$B$1315, "&lt;=" &amp; FN$1, DataRegularSeason20242025!$D$3:$D$1315, $A21)+SUMIFS(DataRegularSeason20242025!$AB$3:$AB$1315,DataRegularSeason20242025!$B$3:$B$1315, "&lt;=" &amp; FN$1, DataRegularSeason20242025!$E$3:$E$1315, $A21)</f>
        <v>36</v>
      </c>
      <c r="FO21">
        <f>SUMIFS(DataRegularSeason20242025!$AA$3:$AA$1315,DataRegularSeason20242025!$B$3:$B$1315, "&lt;=" &amp; FO$1, DataRegularSeason20242025!$D$3:$D$1315, $A21)+SUMIFS(DataRegularSeason20242025!$AB$3:$AB$1315,DataRegularSeason20242025!$B$3:$B$1315, "&lt;=" &amp; FO$1, DataRegularSeason20242025!$E$3:$E$1315, $A21)</f>
        <v>36</v>
      </c>
      <c r="FP21">
        <f>SUMIFS(DataRegularSeason20242025!$AA$3:$AA$1315,DataRegularSeason20242025!$B$3:$B$1315, "&lt;=" &amp; FP$1, DataRegularSeason20242025!$D$3:$D$1315, $A21)+SUMIFS(DataRegularSeason20242025!$AB$3:$AB$1315,DataRegularSeason20242025!$B$3:$B$1315, "&lt;=" &amp; FP$1, DataRegularSeason20242025!$E$3:$E$1315, $A21)</f>
        <v>36</v>
      </c>
      <c r="FQ21">
        <f>SUMIFS(DataRegularSeason20242025!$AA$3:$AA$1315,DataRegularSeason20242025!$B$3:$B$1315, "&lt;=" &amp; FQ$1, DataRegularSeason20242025!$D$3:$D$1315, $A21)+SUMIFS(DataRegularSeason20242025!$AB$3:$AB$1315,DataRegularSeason20242025!$B$3:$B$1315, "&lt;=" &amp; FQ$1, DataRegularSeason20242025!$E$3:$E$1315, $A21)</f>
        <v>36</v>
      </c>
      <c r="FR21">
        <f>SUMIFS(DataRegularSeason20242025!$AA$3:$AA$1315,DataRegularSeason20242025!$B$3:$B$1315, "&lt;=" &amp; FR$1, DataRegularSeason20242025!$D$3:$D$1315, $A21)+SUMIFS(DataRegularSeason20242025!$AB$3:$AB$1315,DataRegularSeason20242025!$B$3:$B$1315, "&lt;=" &amp; FR$1, DataRegularSeason20242025!$E$3:$E$1315, $A21)</f>
        <v>36</v>
      </c>
      <c r="FS21">
        <f>SUMIFS(DataRegularSeason20242025!$AA$3:$AA$1315,DataRegularSeason20242025!$B$3:$B$1315, "&lt;=" &amp; FS$1, DataRegularSeason20242025!$D$3:$D$1315, $A21)+SUMIFS(DataRegularSeason20242025!$AB$3:$AB$1315,DataRegularSeason20242025!$B$3:$B$1315, "&lt;=" &amp; FS$1, DataRegularSeason20242025!$E$3:$E$1315, $A21)</f>
        <v>36</v>
      </c>
      <c r="FT21">
        <f>SUMIFS(DataRegularSeason20242025!$AA$3:$AA$1315,DataRegularSeason20242025!$B$3:$B$1315, "&lt;=" &amp; FT$1, DataRegularSeason20242025!$D$3:$D$1315, $A21)+SUMIFS(DataRegularSeason20242025!$AB$3:$AB$1315,DataRegularSeason20242025!$B$3:$B$1315, "&lt;=" &amp; FT$1, DataRegularSeason20242025!$E$3:$E$1315, $A21)</f>
        <v>36</v>
      </c>
      <c r="FU21">
        <f>SUMIFS(DataRegularSeason20242025!$AA$3:$AA$1315,DataRegularSeason20242025!$B$3:$B$1315, "&lt;=" &amp; FU$1, DataRegularSeason20242025!$D$3:$D$1315, $A21)+SUMIFS(DataRegularSeason20242025!$AB$3:$AB$1315,DataRegularSeason20242025!$B$3:$B$1315, "&lt;=" &amp; FU$1, DataRegularSeason20242025!$E$3:$E$1315, $A21)</f>
        <v>36</v>
      </c>
      <c r="FV21">
        <f>SUMIFS(DataRegularSeason20242025!$AA$3:$AA$1315,DataRegularSeason20242025!$B$3:$B$1315, "&lt;=" &amp; FV$1, DataRegularSeason20242025!$D$3:$D$1315, $A21)+SUMIFS(DataRegularSeason20242025!$AB$3:$AB$1315,DataRegularSeason20242025!$B$3:$B$1315, "&lt;=" &amp; FV$1, DataRegularSeason20242025!$E$3:$E$1315, $A21)</f>
        <v>36</v>
      </c>
      <c r="FW21">
        <f>SUMIFS(DataRegularSeason20242025!$AA$3:$AA$1315,DataRegularSeason20242025!$B$3:$B$1315, "&lt;=" &amp; FW$1, DataRegularSeason20242025!$D$3:$D$1315, $A21)+SUMIFS(DataRegularSeason20242025!$AB$3:$AB$1315,DataRegularSeason20242025!$B$3:$B$1315, "&lt;=" &amp; FW$1, DataRegularSeason20242025!$E$3:$E$1315, $A21)</f>
        <v>36</v>
      </c>
      <c r="FX21">
        <f>SUMIFS(DataRegularSeason20242025!$AA$3:$AA$1315,DataRegularSeason20242025!$B$3:$B$1315, "&lt;=" &amp; FX$1, DataRegularSeason20242025!$D$3:$D$1315, $A21)+SUMIFS(DataRegularSeason20242025!$AB$3:$AB$1315,DataRegularSeason20242025!$B$3:$B$1315, "&lt;=" &amp; FX$1, DataRegularSeason20242025!$E$3:$E$1315, $A21)</f>
        <v>36</v>
      </c>
      <c r="FY21">
        <f>SUMIFS(DataRegularSeason20242025!$AA$3:$AA$1315,DataRegularSeason20242025!$B$3:$B$1315, "&lt;=" &amp; FY$1, DataRegularSeason20242025!$D$3:$D$1315, $A21)+SUMIFS(DataRegularSeason20242025!$AB$3:$AB$1315,DataRegularSeason20242025!$B$3:$B$1315, "&lt;=" &amp; FY$1, DataRegularSeason20242025!$E$3:$E$1315, $A21)</f>
        <v>36</v>
      </c>
      <c r="FZ21">
        <f>SUMIFS(DataRegularSeason20242025!$AA$3:$AA$1315,DataRegularSeason20242025!$B$3:$B$1315, "&lt;=" &amp; FZ$1, DataRegularSeason20242025!$D$3:$D$1315, $A21)+SUMIFS(DataRegularSeason20242025!$AB$3:$AB$1315,DataRegularSeason20242025!$B$3:$B$1315, "&lt;=" &amp; FZ$1, DataRegularSeason20242025!$E$3:$E$1315, $A21)</f>
        <v>36</v>
      </c>
      <c r="GA21">
        <f>SUMIFS(DataRegularSeason20242025!$AA$3:$AA$1315,DataRegularSeason20242025!$B$3:$B$1315, "&lt;=" &amp; GA$1, DataRegularSeason20242025!$D$3:$D$1315, $A21)+SUMIFS(DataRegularSeason20242025!$AB$3:$AB$1315,DataRegularSeason20242025!$B$3:$B$1315, "&lt;=" &amp; GA$1, DataRegularSeason20242025!$E$3:$E$1315, $A21)</f>
        <v>36</v>
      </c>
      <c r="GB21">
        <f>SUMIFS(DataRegularSeason20242025!$AA$3:$AA$1315,DataRegularSeason20242025!$B$3:$B$1315, "&lt;=" &amp; GB$1, DataRegularSeason20242025!$D$3:$D$1315, $A21)+SUMIFS(DataRegularSeason20242025!$AB$3:$AB$1315,DataRegularSeason20242025!$B$3:$B$1315, "&lt;=" &amp; GB$1, DataRegularSeason20242025!$E$3:$E$1315, $A21)</f>
        <v>36</v>
      </c>
      <c r="GC21">
        <f>SUMIFS(DataRegularSeason20242025!$AA$3:$AA$1315,DataRegularSeason20242025!$B$3:$B$1315, "&lt;=" &amp; GC$1, DataRegularSeason20242025!$D$3:$D$1315, $A21)+SUMIFS(DataRegularSeason20242025!$AB$3:$AB$1315,DataRegularSeason20242025!$B$3:$B$1315, "&lt;=" &amp; GC$1, DataRegularSeason20242025!$E$3:$E$1315, $A21)</f>
        <v>36</v>
      </c>
      <c r="GD21">
        <f>SUMIFS(DataRegularSeason20242025!$AA$3:$AA$1315,DataRegularSeason20242025!$B$3:$B$1315, "&lt;=" &amp; GD$1, DataRegularSeason20242025!$D$3:$D$1315, $A21)+SUMIFS(DataRegularSeason20242025!$AB$3:$AB$1315,DataRegularSeason20242025!$B$3:$B$1315, "&lt;=" &amp; GD$1, DataRegularSeason20242025!$E$3:$E$1315, $A21)</f>
        <v>36</v>
      </c>
      <c r="GE21">
        <f>SUMIFS(DataRegularSeason20242025!$AA$3:$AA$1315,DataRegularSeason20242025!$B$3:$B$1315, "&lt;=" &amp; GE$1, DataRegularSeason20242025!$D$3:$D$1315, $A21)+SUMIFS(DataRegularSeason20242025!$AB$3:$AB$1315,DataRegularSeason20242025!$B$3:$B$1315, "&lt;=" &amp; GE$1, DataRegularSeason20242025!$E$3:$E$1315, $A21)</f>
        <v>36</v>
      </c>
      <c r="GF21">
        <f>SUMIFS(DataRegularSeason20242025!$AA$3:$AA$1315,DataRegularSeason20242025!$B$3:$B$1315, "&lt;=" &amp; GF$1, DataRegularSeason20242025!$D$3:$D$1315, $A21)+SUMIFS(DataRegularSeason20242025!$AB$3:$AB$1315,DataRegularSeason20242025!$B$3:$B$1315, "&lt;=" &amp; GF$1, DataRegularSeason20242025!$E$3:$E$1315, $A21)</f>
        <v>36</v>
      </c>
      <c r="GG21">
        <f>SUMIFS(DataRegularSeason20242025!$AA$3:$AA$1315,DataRegularSeason20242025!$B$3:$B$1315, "&lt;=" &amp; GG$1, DataRegularSeason20242025!$D$3:$D$1315, $A21)+SUMIFS(DataRegularSeason20242025!$AB$3:$AB$1315,DataRegularSeason20242025!$B$3:$B$1315, "&lt;=" &amp; GG$1, DataRegularSeason20242025!$E$3:$E$1315, $A21)</f>
        <v>36</v>
      </c>
      <c r="GH21">
        <f>SUMIFS(DataRegularSeason20242025!$AA$3:$AA$1315,DataRegularSeason20242025!$B$3:$B$1315, "&lt;=" &amp; GH$1, DataRegularSeason20242025!$D$3:$D$1315, $A21)+SUMIFS(DataRegularSeason20242025!$AB$3:$AB$1315,DataRegularSeason20242025!$B$3:$B$1315, "&lt;=" &amp; GH$1, DataRegularSeason20242025!$E$3:$E$1315, $A21)</f>
        <v>36</v>
      </c>
      <c r="GI21">
        <f>SUMIFS(DataRegularSeason20242025!$AA$3:$AA$1315,DataRegularSeason20242025!$B$3:$B$1315, "&lt;=" &amp; GI$1, DataRegularSeason20242025!$D$3:$D$1315, $A21)+SUMIFS(DataRegularSeason20242025!$AB$3:$AB$1315,DataRegularSeason20242025!$B$3:$B$1315, "&lt;=" &amp; GI$1, DataRegularSeason20242025!$E$3:$E$1315, $A21)</f>
        <v>36</v>
      </c>
      <c r="GJ21">
        <f>SUMIFS(DataRegularSeason20242025!$AA$3:$AA$1315,DataRegularSeason20242025!$B$3:$B$1315, "&lt;=" &amp; GJ$1, DataRegularSeason20242025!$D$3:$D$1315, $A21)+SUMIFS(DataRegularSeason20242025!$AB$3:$AB$1315,DataRegularSeason20242025!$B$3:$B$1315, "&lt;=" &amp; GJ$1, DataRegularSeason20242025!$E$3:$E$1315, $A21)</f>
        <v>36</v>
      </c>
      <c r="GK21">
        <f>SUMIFS(DataRegularSeason20242025!$AA$3:$AA$1315,DataRegularSeason20242025!$B$3:$B$1315, "&lt;=" &amp; GK$1, DataRegularSeason20242025!$D$3:$D$1315, $A21)+SUMIFS(DataRegularSeason20242025!$AB$3:$AB$1315,DataRegularSeason20242025!$B$3:$B$1315, "&lt;=" &amp; GK$1, DataRegularSeason20242025!$E$3:$E$1315, $A21)</f>
        <v>36</v>
      </c>
      <c r="GL21">
        <f>SUMIFS(DataRegularSeason20242025!$AA$3:$AA$1315,DataRegularSeason20242025!$B$3:$B$1315, "&lt;=" &amp; GL$1, DataRegularSeason20242025!$D$3:$D$1315, $A21)+SUMIFS(DataRegularSeason20242025!$AB$3:$AB$1315,DataRegularSeason20242025!$B$3:$B$1315, "&lt;=" &amp; GL$1, DataRegularSeason20242025!$E$3:$E$1315, $A21)</f>
        <v>36</v>
      </c>
      <c r="GM21">
        <f>SUMIFS(DataRegularSeason20242025!$AA$3:$AA$1315,DataRegularSeason20242025!$B$3:$B$1315, "&lt;=" &amp; GM$1, DataRegularSeason20242025!$D$3:$D$1315, $A21)+SUMIFS(DataRegularSeason20242025!$AB$3:$AB$1315,DataRegularSeason20242025!$B$3:$B$1315, "&lt;=" &amp; GM$1, DataRegularSeason20242025!$E$3:$E$1315, $A21)</f>
        <v>36</v>
      </c>
      <c r="GN21">
        <f>SUMIFS(DataRegularSeason20242025!$AA$3:$AA$1315,DataRegularSeason20242025!$B$3:$B$1315, "&lt;=" &amp; GN$1, DataRegularSeason20242025!$D$3:$D$1315, $A21)+SUMIFS(DataRegularSeason20242025!$AB$3:$AB$1315,DataRegularSeason20242025!$B$3:$B$1315, "&lt;=" &amp; GN$1, DataRegularSeason20242025!$E$3:$E$1315, $A21)</f>
        <v>36</v>
      </c>
      <c r="GO21">
        <f>SUMIFS(DataRegularSeason20242025!$AA$3:$AA$1315,DataRegularSeason20242025!$B$3:$B$1315, "&lt;=" &amp; GO$1, DataRegularSeason20242025!$D$3:$D$1315, $A21)+SUMIFS(DataRegularSeason20242025!$AB$3:$AB$1315,DataRegularSeason20242025!$B$3:$B$1315, "&lt;=" &amp; GO$1, DataRegularSeason20242025!$E$3:$E$1315, $A21)</f>
        <v>36</v>
      </c>
      <c r="GP21">
        <f>SUMIFS(DataRegularSeason20242025!$AA$3:$AA$1315,DataRegularSeason20242025!$B$3:$B$1315, "&lt;=" &amp; GP$1, DataRegularSeason20242025!$D$3:$D$1315, $A21)+SUMIFS(DataRegularSeason20242025!$AB$3:$AB$1315,DataRegularSeason20242025!$B$3:$B$1315, "&lt;=" &amp; GP$1, DataRegularSeason20242025!$E$3:$E$1315, $A21)</f>
        <v>36</v>
      </c>
      <c r="GQ21">
        <f>SUMIFS(DataRegularSeason20242025!$AA$3:$AA$1315,DataRegularSeason20242025!$B$3:$B$1315, "&lt;=" &amp; GQ$1, DataRegularSeason20242025!$D$3:$D$1315, $A21)+SUMIFS(DataRegularSeason20242025!$AB$3:$AB$1315,DataRegularSeason20242025!$B$3:$B$1315, "&lt;=" &amp; GQ$1, DataRegularSeason20242025!$E$3:$E$1315, $A21)</f>
        <v>36</v>
      </c>
      <c r="GR21">
        <f>SUMIFS(DataRegularSeason20242025!$AA$3:$AA$1315,DataRegularSeason20242025!$B$3:$B$1315, "&lt;=" &amp; GR$1, DataRegularSeason20242025!$D$3:$D$1315, $A21)+SUMIFS(DataRegularSeason20242025!$AB$3:$AB$1315,DataRegularSeason20242025!$B$3:$B$1315, "&lt;=" &amp; GR$1, DataRegularSeason20242025!$E$3:$E$1315, $A21)</f>
        <v>36</v>
      </c>
      <c r="GS21">
        <f>SUMIFS(DataRegularSeason20242025!$AA$3:$AA$1315,DataRegularSeason20242025!$B$3:$B$1315, "&lt;=" &amp; GS$1, DataRegularSeason20242025!$D$3:$D$1315, $A21)+SUMIFS(DataRegularSeason20242025!$AB$3:$AB$1315,DataRegularSeason20242025!$B$3:$B$1315, "&lt;=" &amp; GS$1, DataRegularSeason20242025!$E$3:$E$1315, $A21)</f>
        <v>36</v>
      </c>
      <c r="GT21">
        <f>SUMIFS(DataRegularSeason20242025!$AA$3:$AA$1315,DataRegularSeason20242025!$B$3:$B$1315, "&lt;=" &amp; GT$1, DataRegularSeason20242025!$D$3:$D$1315, $A21)+SUMIFS(DataRegularSeason20242025!$AB$3:$AB$1315,DataRegularSeason20242025!$B$3:$B$1315, "&lt;=" &amp; GT$1, DataRegularSeason20242025!$E$3:$E$1315, $A21)</f>
        <v>36</v>
      </c>
      <c r="GU21">
        <f>SUMIFS(DataRegularSeason20242025!$AA$3:$AA$1315,DataRegularSeason20242025!$B$3:$B$1315, "&lt;=" &amp; GU$1, DataRegularSeason20242025!$D$3:$D$1315, $A21)+SUMIFS(DataRegularSeason20242025!$AB$3:$AB$1315,DataRegularSeason20242025!$B$3:$B$1315, "&lt;=" &amp; GU$1, DataRegularSeason20242025!$E$3:$E$1315, $A21)</f>
        <v>36</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33</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33</v>
      </c>
      <c r="CE22">
        <f>SUMIFS(DataRegularSeason20242025!$AA$3:$AA$1315,DataRegularSeason20242025!$B$3:$B$1315, "&lt;=" &amp; CE$1, DataRegularSeason20242025!$D$3:$D$1315, $A22)+SUMIFS(DataRegularSeason20242025!$AB$3:$AB$1315,DataRegularSeason20242025!$B$3:$B$1315, "&lt;=" &amp; CE$1, DataRegularSeason20242025!$E$3:$E$1315, $A22)</f>
        <v>33</v>
      </c>
      <c r="CF22">
        <f>SUMIFS(DataRegularSeason20242025!$AA$3:$AA$1315,DataRegularSeason20242025!$B$3:$B$1315, "&lt;=" &amp; CF$1, DataRegularSeason20242025!$D$3:$D$1315, $A22)+SUMIFS(DataRegularSeason20242025!$AB$3:$AB$1315,DataRegularSeason20242025!$B$3:$B$1315, "&lt;=" &amp; CF$1, DataRegularSeason20242025!$E$3:$E$1315, $A22)</f>
        <v>33</v>
      </c>
      <c r="CG22">
        <f>SUMIFS(DataRegularSeason20242025!$AA$3:$AA$1315,DataRegularSeason20242025!$B$3:$B$1315, "&lt;=" &amp; CG$1, DataRegularSeason20242025!$D$3:$D$1315, $A22)+SUMIFS(DataRegularSeason20242025!$AB$3:$AB$1315,DataRegularSeason20242025!$B$3:$B$1315, "&lt;=" &amp; CG$1, DataRegularSeason20242025!$E$3:$E$1315, $A22)</f>
        <v>33</v>
      </c>
      <c r="CH22">
        <f>SUMIFS(DataRegularSeason20242025!$AA$3:$AA$1315,DataRegularSeason20242025!$B$3:$B$1315, "&lt;=" &amp; CH$1, DataRegularSeason20242025!$D$3:$D$1315, $A22)+SUMIFS(DataRegularSeason20242025!$AB$3:$AB$1315,DataRegularSeason20242025!$B$3:$B$1315, "&lt;=" &amp; CH$1, DataRegularSeason20242025!$E$3:$E$1315, $A22)</f>
        <v>33</v>
      </c>
      <c r="CI22">
        <f>SUMIFS(DataRegularSeason20242025!$AA$3:$AA$1315,DataRegularSeason20242025!$B$3:$B$1315, "&lt;=" &amp; CI$1, DataRegularSeason20242025!$D$3:$D$1315, $A22)+SUMIFS(DataRegularSeason20242025!$AB$3:$AB$1315,DataRegularSeason20242025!$B$3:$B$1315, "&lt;=" &amp; CI$1, DataRegularSeason20242025!$E$3:$E$1315, $A22)</f>
        <v>33</v>
      </c>
      <c r="CJ22">
        <f>SUMIFS(DataRegularSeason20242025!$AA$3:$AA$1315,DataRegularSeason20242025!$B$3:$B$1315, "&lt;=" &amp; CJ$1, DataRegularSeason20242025!$D$3:$D$1315, $A22)+SUMIFS(DataRegularSeason20242025!$AB$3:$AB$1315,DataRegularSeason20242025!$B$3:$B$1315, "&lt;=" &amp; CJ$1, DataRegularSeason20242025!$E$3:$E$1315, $A22)</f>
        <v>33</v>
      </c>
      <c r="CK22">
        <f>SUMIFS(DataRegularSeason20242025!$AA$3:$AA$1315,DataRegularSeason20242025!$B$3:$B$1315, "&lt;=" &amp; CK$1, DataRegularSeason20242025!$D$3:$D$1315, $A22)+SUMIFS(DataRegularSeason20242025!$AB$3:$AB$1315,DataRegularSeason20242025!$B$3:$B$1315, "&lt;=" &amp; CK$1, DataRegularSeason20242025!$E$3:$E$1315, $A22)</f>
        <v>33</v>
      </c>
      <c r="CL22">
        <f>SUMIFS(DataRegularSeason20242025!$AA$3:$AA$1315,DataRegularSeason20242025!$B$3:$B$1315, "&lt;=" &amp; CL$1, DataRegularSeason20242025!$D$3:$D$1315, $A22)+SUMIFS(DataRegularSeason20242025!$AB$3:$AB$1315,DataRegularSeason20242025!$B$3:$B$1315, "&lt;=" &amp; CL$1, DataRegularSeason20242025!$E$3:$E$1315, $A22)</f>
        <v>33</v>
      </c>
      <c r="CM22">
        <f>SUMIFS(DataRegularSeason20242025!$AA$3:$AA$1315,DataRegularSeason20242025!$B$3:$B$1315, "&lt;=" &amp; CM$1, DataRegularSeason20242025!$D$3:$D$1315, $A22)+SUMIFS(DataRegularSeason20242025!$AB$3:$AB$1315,DataRegularSeason20242025!$B$3:$B$1315, "&lt;=" &amp; CM$1, DataRegularSeason20242025!$E$3:$E$1315, $A22)</f>
        <v>33</v>
      </c>
      <c r="CN22">
        <f>SUMIFS(DataRegularSeason20242025!$AA$3:$AA$1315,DataRegularSeason20242025!$B$3:$B$1315, "&lt;=" &amp; CN$1, DataRegularSeason20242025!$D$3:$D$1315, $A22)+SUMIFS(DataRegularSeason20242025!$AB$3:$AB$1315,DataRegularSeason20242025!$B$3:$B$1315, "&lt;=" &amp; CN$1, DataRegularSeason20242025!$E$3:$E$1315, $A22)</f>
        <v>33</v>
      </c>
      <c r="CO22">
        <f>SUMIFS(DataRegularSeason20242025!$AA$3:$AA$1315,DataRegularSeason20242025!$B$3:$B$1315, "&lt;=" &amp; CO$1, DataRegularSeason20242025!$D$3:$D$1315, $A22)+SUMIFS(DataRegularSeason20242025!$AB$3:$AB$1315,DataRegularSeason20242025!$B$3:$B$1315, "&lt;=" &amp; CO$1, DataRegularSeason20242025!$E$3:$E$1315, $A22)</f>
        <v>33</v>
      </c>
      <c r="CP22">
        <f>SUMIFS(DataRegularSeason20242025!$AA$3:$AA$1315,DataRegularSeason20242025!$B$3:$B$1315, "&lt;=" &amp; CP$1, DataRegularSeason20242025!$D$3:$D$1315, $A22)+SUMIFS(DataRegularSeason20242025!$AB$3:$AB$1315,DataRegularSeason20242025!$B$3:$B$1315, "&lt;=" &amp; CP$1, DataRegularSeason20242025!$E$3:$E$1315, $A22)</f>
        <v>33</v>
      </c>
      <c r="CQ22">
        <f>SUMIFS(DataRegularSeason20242025!$AA$3:$AA$1315,DataRegularSeason20242025!$B$3:$B$1315, "&lt;=" &amp; CQ$1, DataRegularSeason20242025!$D$3:$D$1315, $A22)+SUMIFS(DataRegularSeason20242025!$AB$3:$AB$1315,DataRegularSeason20242025!$B$3:$B$1315, "&lt;=" &amp; CQ$1, DataRegularSeason20242025!$E$3:$E$1315, $A22)</f>
        <v>33</v>
      </c>
      <c r="CR22">
        <f>SUMIFS(DataRegularSeason20242025!$AA$3:$AA$1315,DataRegularSeason20242025!$B$3:$B$1315, "&lt;=" &amp; CR$1, DataRegularSeason20242025!$D$3:$D$1315, $A22)+SUMIFS(DataRegularSeason20242025!$AB$3:$AB$1315,DataRegularSeason20242025!$B$3:$B$1315, "&lt;=" &amp; CR$1, DataRegularSeason20242025!$E$3:$E$1315, $A22)</f>
        <v>33</v>
      </c>
      <c r="CS22">
        <f>SUMIFS(DataRegularSeason20242025!$AA$3:$AA$1315,DataRegularSeason20242025!$B$3:$B$1315, "&lt;=" &amp; CS$1, DataRegularSeason20242025!$D$3:$D$1315, $A22)+SUMIFS(DataRegularSeason20242025!$AB$3:$AB$1315,DataRegularSeason20242025!$B$3:$B$1315, "&lt;=" &amp; CS$1, DataRegularSeason20242025!$E$3:$E$1315, $A22)</f>
        <v>33</v>
      </c>
      <c r="CT22">
        <f>SUMIFS(DataRegularSeason20242025!$AA$3:$AA$1315,DataRegularSeason20242025!$B$3:$B$1315, "&lt;=" &amp; CT$1, DataRegularSeason20242025!$D$3:$D$1315, $A22)+SUMIFS(DataRegularSeason20242025!$AB$3:$AB$1315,DataRegularSeason20242025!$B$3:$B$1315, "&lt;=" &amp; CT$1, DataRegularSeason20242025!$E$3:$E$1315, $A22)</f>
        <v>33</v>
      </c>
      <c r="CU22">
        <f>SUMIFS(DataRegularSeason20242025!$AA$3:$AA$1315,DataRegularSeason20242025!$B$3:$B$1315, "&lt;=" &amp; CU$1, DataRegularSeason20242025!$D$3:$D$1315, $A22)+SUMIFS(DataRegularSeason20242025!$AB$3:$AB$1315,DataRegularSeason20242025!$B$3:$B$1315, "&lt;=" &amp; CU$1, DataRegularSeason20242025!$E$3:$E$1315, $A22)</f>
        <v>33</v>
      </c>
      <c r="CV22">
        <f>SUMIFS(DataRegularSeason20242025!$AA$3:$AA$1315,DataRegularSeason20242025!$B$3:$B$1315, "&lt;=" &amp; CV$1, DataRegularSeason20242025!$D$3:$D$1315, $A22)+SUMIFS(DataRegularSeason20242025!$AB$3:$AB$1315,DataRegularSeason20242025!$B$3:$B$1315, "&lt;=" &amp; CV$1, DataRegularSeason20242025!$E$3:$E$1315, $A22)</f>
        <v>33</v>
      </c>
      <c r="CW22">
        <f>SUMIFS(DataRegularSeason20242025!$AA$3:$AA$1315,DataRegularSeason20242025!$B$3:$B$1315, "&lt;=" &amp; CW$1, DataRegularSeason20242025!$D$3:$D$1315, $A22)+SUMIFS(DataRegularSeason20242025!$AB$3:$AB$1315,DataRegularSeason20242025!$B$3:$B$1315, "&lt;=" &amp; CW$1, DataRegularSeason20242025!$E$3:$E$1315, $A22)</f>
        <v>33</v>
      </c>
      <c r="CX22">
        <f>SUMIFS(DataRegularSeason20242025!$AA$3:$AA$1315,DataRegularSeason20242025!$B$3:$B$1315, "&lt;=" &amp; CX$1, DataRegularSeason20242025!$D$3:$D$1315, $A22)+SUMIFS(DataRegularSeason20242025!$AB$3:$AB$1315,DataRegularSeason20242025!$B$3:$B$1315, "&lt;=" &amp; CX$1, DataRegularSeason20242025!$E$3:$E$1315, $A22)</f>
        <v>33</v>
      </c>
      <c r="CY22">
        <f>SUMIFS(DataRegularSeason20242025!$AA$3:$AA$1315,DataRegularSeason20242025!$B$3:$B$1315, "&lt;=" &amp; CY$1, DataRegularSeason20242025!$D$3:$D$1315, $A22)+SUMIFS(DataRegularSeason20242025!$AB$3:$AB$1315,DataRegularSeason20242025!$B$3:$B$1315, "&lt;=" &amp; CY$1, DataRegularSeason20242025!$E$3:$E$1315, $A22)</f>
        <v>33</v>
      </c>
      <c r="CZ22">
        <f>SUMIFS(DataRegularSeason20242025!$AA$3:$AA$1315,DataRegularSeason20242025!$B$3:$B$1315, "&lt;=" &amp; CZ$1, DataRegularSeason20242025!$D$3:$D$1315, $A22)+SUMIFS(DataRegularSeason20242025!$AB$3:$AB$1315,DataRegularSeason20242025!$B$3:$B$1315, "&lt;=" &amp; CZ$1, DataRegularSeason20242025!$E$3:$E$1315, $A22)</f>
        <v>33</v>
      </c>
      <c r="DA22">
        <f>SUMIFS(DataRegularSeason20242025!$AA$3:$AA$1315,DataRegularSeason20242025!$B$3:$B$1315, "&lt;=" &amp; DA$1, DataRegularSeason20242025!$D$3:$D$1315, $A22)+SUMIFS(DataRegularSeason20242025!$AB$3:$AB$1315,DataRegularSeason20242025!$B$3:$B$1315, "&lt;=" &amp; DA$1, DataRegularSeason20242025!$E$3:$E$1315, $A22)</f>
        <v>33</v>
      </c>
      <c r="DB22">
        <f>SUMIFS(DataRegularSeason20242025!$AA$3:$AA$1315,DataRegularSeason20242025!$B$3:$B$1315, "&lt;=" &amp; DB$1, DataRegularSeason20242025!$D$3:$D$1315, $A22)+SUMIFS(DataRegularSeason20242025!$AB$3:$AB$1315,DataRegularSeason20242025!$B$3:$B$1315, "&lt;=" &amp; DB$1, DataRegularSeason20242025!$E$3:$E$1315, $A22)</f>
        <v>33</v>
      </c>
      <c r="DC22">
        <f>SUMIFS(DataRegularSeason20242025!$AA$3:$AA$1315,DataRegularSeason20242025!$B$3:$B$1315, "&lt;=" &amp; DC$1, DataRegularSeason20242025!$D$3:$D$1315, $A22)+SUMIFS(DataRegularSeason20242025!$AB$3:$AB$1315,DataRegularSeason20242025!$B$3:$B$1315, "&lt;=" &amp; DC$1, DataRegularSeason20242025!$E$3:$E$1315, $A22)</f>
        <v>33</v>
      </c>
      <c r="DD22">
        <f>SUMIFS(DataRegularSeason20242025!$AA$3:$AA$1315,DataRegularSeason20242025!$B$3:$B$1315, "&lt;=" &amp; DD$1, DataRegularSeason20242025!$D$3:$D$1315, $A22)+SUMIFS(DataRegularSeason20242025!$AB$3:$AB$1315,DataRegularSeason20242025!$B$3:$B$1315, "&lt;=" &amp; DD$1, DataRegularSeason20242025!$E$3:$E$1315, $A22)</f>
        <v>33</v>
      </c>
      <c r="DE22">
        <f>SUMIFS(DataRegularSeason20242025!$AA$3:$AA$1315,DataRegularSeason20242025!$B$3:$B$1315, "&lt;=" &amp; DE$1, DataRegularSeason20242025!$D$3:$D$1315, $A22)+SUMIFS(DataRegularSeason20242025!$AB$3:$AB$1315,DataRegularSeason20242025!$B$3:$B$1315, "&lt;=" &amp; DE$1, DataRegularSeason20242025!$E$3:$E$1315, $A22)</f>
        <v>33</v>
      </c>
      <c r="DF22">
        <f>SUMIFS(DataRegularSeason20242025!$AA$3:$AA$1315,DataRegularSeason20242025!$B$3:$B$1315, "&lt;=" &amp; DF$1, DataRegularSeason20242025!$D$3:$D$1315, $A22)+SUMIFS(DataRegularSeason20242025!$AB$3:$AB$1315,DataRegularSeason20242025!$B$3:$B$1315, "&lt;=" &amp; DF$1, DataRegularSeason20242025!$E$3:$E$1315, $A22)</f>
        <v>33</v>
      </c>
      <c r="DG22">
        <f>SUMIFS(DataRegularSeason20242025!$AA$3:$AA$1315,DataRegularSeason20242025!$B$3:$B$1315, "&lt;=" &amp; DG$1, DataRegularSeason20242025!$D$3:$D$1315, $A22)+SUMIFS(DataRegularSeason20242025!$AB$3:$AB$1315,DataRegularSeason20242025!$B$3:$B$1315, "&lt;=" &amp; DG$1, DataRegularSeason20242025!$E$3:$E$1315, $A22)</f>
        <v>33</v>
      </c>
      <c r="DH22">
        <f>SUMIFS(DataRegularSeason20242025!$AA$3:$AA$1315,DataRegularSeason20242025!$B$3:$B$1315, "&lt;=" &amp; DH$1, DataRegularSeason20242025!$D$3:$D$1315, $A22)+SUMIFS(DataRegularSeason20242025!$AB$3:$AB$1315,DataRegularSeason20242025!$B$3:$B$1315, "&lt;=" &amp; DH$1, DataRegularSeason20242025!$E$3:$E$1315, $A22)</f>
        <v>33</v>
      </c>
      <c r="DI22">
        <f>SUMIFS(DataRegularSeason20242025!$AA$3:$AA$1315,DataRegularSeason20242025!$B$3:$B$1315, "&lt;=" &amp; DI$1, DataRegularSeason20242025!$D$3:$D$1315, $A22)+SUMIFS(DataRegularSeason20242025!$AB$3:$AB$1315,DataRegularSeason20242025!$B$3:$B$1315, "&lt;=" &amp; DI$1, DataRegularSeason20242025!$E$3:$E$1315, $A22)</f>
        <v>33</v>
      </c>
      <c r="DJ22">
        <f>SUMIFS(DataRegularSeason20242025!$AA$3:$AA$1315,DataRegularSeason20242025!$B$3:$B$1315, "&lt;=" &amp; DJ$1, DataRegularSeason20242025!$D$3:$D$1315, $A22)+SUMIFS(DataRegularSeason20242025!$AB$3:$AB$1315,DataRegularSeason20242025!$B$3:$B$1315, "&lt;=" &amp; DJ$1, DataRegularSeason20242025!$E$3:$E$1315, $A22)</f>
        <v>33</v>
      </c>
      <c r="DK22">
        <f>SUMIFS(DataRegularSeason20242025!$AA$3:$AA$1315,DataRegularSeason20242025!$B$3:$B$1315, "&lt;=" &amp; DK$1, DataRegularSeason20242025!$D$3:$D$1315, $A22)+SUMIFS(DataRegularSeason20242025!$AB$3:$AB$1315,DataRegularSeason20242025!$B$3:$B$1315, "&lt;=" &amp; DK$1, DataRegularSeason20242025!$E$3:$E$1315, $A22)</f>
        <v>33</v>
      </c>
      <c r="DL22">
        <f>SUMIFS(DataRegularSeason20242025!$AA$3:$AA$1315,DataRegularSeason20242025!$B$3:$B$1315, "&lt;=" &amp; DL$1, DataRegularSeason20242025!$D$3:$D$1315, $A22)+SUMIFS(DataRegularSeason20242025!$AB$3:$AB$1315,DataRegularSeason20242025!$B$3:$B$1315, "&lt;=" &amp; DL$1, DataRegularSeason20242025!$E$3:$E$1315, $A22)</f>
        <v>33</v>
      </c>
      <c r="DM22">
        <f>SUMIFS(DataRegularSeason20242025!$AA$3:$AA$1315,DataRegularSeason20242025!$B$3:$B$1315, "&lt;=" &amp; DM$1, DataRegularSeason20242025!$D$3:$D$1315, $A22)+SUMIFS(DataRegularSeason20242025!$AB$3:$AB$1315,DataRegularSeason20242025!$B$3:$B$1315, "&lt;=" &amp; DM$1, DataRegularSeason20242025!$E$3:$E$1315, $A22)</f>
        <v>33</v>
      </c>
      <c r="DN22">
        <f>SUMIFS(DataRegularSeason20242025!$AA$3:$AA$1315,DataRegularSeason20242025!$B$3:$B$1315, "&lt;=" &amp; DN$1, DataRegularSeason20242025!$D$3:$D$1315, $A22)+SUMIFS(DataRegularSeason20242025!$AB$3:$AB$1315,DataRegularSeason20242025!$B$3:$B$1315, "&lt;=" &amp; DN$1, DataRegularSeason20242025!$E$3:$E$1315, $A22)</f>
        <v>33</v>
      </c>
      <c r="DO22">
        <f>SUMIFS(DataRegularSeason20242025!$AA$3:$AA$1315,DataRegularSeason20242025!$B$3:$B$1315, "&lt;=" &amp; DO$1, DataRegularSeason20242025!$D$3:$D$1315, $A22)+SUMIFS(DataRegularSeason20242025!$AB$3:$AB$1315,DataRegularSeason20242025!$B$3:$B$1315, "&lt;=" &amp; DO$1, DataRegularSeason20242025!$E$3:$E$1315, $A22)</f>
        <v>33</v>
      </c>
      <c r="DP22">
        <f>SUMIFS(DataRegularSeason20242025!$AA$3:$AA$1315,DataRegularSeason20242025!$B$3:$B$1315, "&lt;=" &amp; DP$1, DataRegularSeason20242025!$D$3:$D$1315, $A22)+SUMIFS(DataRegularSeason20242025!$AB$3:$AB$1315,DataRegularSeason20242025!$B$3:$B$1315, "&lt;=" &amp; DP$1, DataRegularSeason20242025!$E$3:$E$1315, $A22)</f>
        <v>33</v>
      </c>
      <c r="DQ22">
        <f>SUMIFS(DataRegularSeason20242025!$AA$3:$AA$1315,DataRegularSeason20242025!$B$3:$B$1315, "&lt;=" &amp; DQ$1, DataRegularSeason20242025!$D$3:$D$1315, $A22)+SUMIFS(DataRegularSeason20242025!$AB$3:$AB$1315,DataRegularSeason20242025!$B$3:$B$1315, "&lt;=" &amp; DQ$1, DataRegularSeason20242025!$E$3:$E$1315, $A22)</f>
        <v>33</v>
      </c>
      <c r="DR22">
        <f>SUMIFS(DataRegularSeason20242025!$AA$3:$AA$1315,DataRegularSeason20242025!$B$3:$B$1315, "&lt;=" &amp; DR$1, DataRegularSeason20242025!$D$3:$D$1315, $A22)+SUMIFS(DataRegularSeason20242025!$AB$3:$AB$1315,DataRegularSeason20242025!$B$3:$B$1315, "&lt;=" &amp; DR$1, DataRegularSeason20242025!$E$3:$E$1315, $A22)</f>
        <v>33</v>
      </c>
      <c r="DS22">
        <f>SUMIFS(DataRegularSeason20242025!$AA$3:$AA$1315,DataRegularSeason20242025!$B$3:$B$1315, "&lt;=" &amp; DS$1, DataRegularSeason20242025!$D$3:$D$1315, $A22)+SUMIFS(DataRegularSeason20242025!$AB$3:$AB$1315,DataRegularSeason20242025!$B$3:$B$1315, "&lt;=" &amp; DS$1, DataRegularSeason20242025!$E$3:$E$1315, $A22)</f>
        <v>33</v>
      </c>
      <c r="DT22">
        <f>SUMIFS(DataRegularSeason20242025!$AA$3:$AA$1315,DataRegularSeason20242025!$B$3:$B$1315, "&lt;=" &amp; DT$1, DataRegularSeason20242025!$D$3:$D$1315, $A22)+SUMIFS(DataRegularSeason20242025!$AB$3:$AB$1315,DataRegularSeason20242025!$B$3:$B$1315, "&lt;=" &amp; DT$1, DataRegularSeason20242025!$E$3:$E$1315, $A22)</f>
        <v>33</v>
      </c>
      <c r="DU22">
        <f>SUMIFS(DataRegularSeason20242025!$AA$3:$AA$1315,DataRegularSeason20242025!$B$3:$B$1315, "&lt;=" &amp; DU$1, DataRegularSeason20242025!$D$3:$D$1315, $A22)+SUMIFS(DataRegularSeason20242025!$AB$3:$AB$1315,DataRegularSeason20242025!$B$3:$B$1315, "&lt;=" &amp; DU$1, DataRegularSeason20242025!$E$3:$E$1315, $A22)</f>
        <v>33</v>
      </c>
      <c r="DV22">
        <f>SUMIFS(DataRegularSeason20242025!$AA$3:$AA$1315,DataRegularSeason20242025!$B$3:$B$1315, "&lt;=" &amp; DV$1, DataRegularSeason20242025!$D$3:$D$1315, $A22)+SUMIFS(DataRegularSeason20242025!$AB$3:$AB$1315,DataRegularSeason20242025!$B$3:$B$1315, "&lt;=" &amp; DV$1, DataRegularSeason20242025!$E$3:$E$1315, $A22)</f>
        <v>33</v>
      </c>
      <c r="DW22">
        <f>SUMIFS(DataRegularSeason20242025!$AA$3:$AA$1315,DataRegularSeason20242025!$B$3:$B$1315, "&lt;=" &amp; DW$1, DataRegularSeason20242025!$D$3:$D$1315, $A22)+SUMIFS(DataRegularSeason20242025!$AB$3:$AB$1315,DataRegularSeason20242025!$B$3:$B$1315, "&lt;=" &amp; DW$1, DataRegularSeason20242025!$E$3:$E$1315, $A22)</f>
        <v>33</v>
      </c>
      <c r="DX22">
        <f>SUMIFS(DataRegularSeason20242025!$AA$3:$AA$1315,DataRegularSeason20242025!$B$3:$B$1315, "&lt;=" &amp; DX$1, DataRegularSeason20242025!$D$3:$D$1315, $A22)+SUMIFS(DataRegularSeason20242025!$AB$3:$AB$1315,DataRegularSeason20242025!$B$3:$B$1315, "&lt;=" &amp; DX$1, DataRegularSeason20242025!$E$3:$E$1315, $A22)</f>
        <v>33</v>
      </c>
      <c r="DY22">
        <f>SUMIFS(DataRegularSeason20242025!$AA$3:$AA$1315,DataRegularSeason20242025!$B$3:$B$1315, "&lt;=" &amp; DY$1, DataRegularSeason20242025!$D$3:$D$1315, $A22)+SUMIFS(DataRegularSeason20242025!$AB$3:$AB$1315,DataRegularSeason20242025!$B$3:$B$1315, "&lt;=" &amp; DY$1, DataRegularSeason20242025!$E$3:$E$1315, $A22)</f>
        <v>33</v>
      </c>
      <c r="DZ22">
        <f>SUMIFS(DataRegularSeason20242025!$AA$3:$AA$1315,DataRegularSeason20242025!$B$3:$B$1315, "&lt;=" &amp; DZ$1, DataRegularSeason20242025!$D$3:$D$1315, $A22)+SUMIFS(DataRegularSeason20242025!$AB$3:$AB$1315,DataRegularSeason20242025!$B$3:$B$1315, "&lt;=" &amp; DZ$1, DataRegularSeason20242025!$E$3:$E$1315, $A22)</f>
        <v>33</v>
      </c>
      <c r="EA22">
        <f>SUMIFS(DataRegularSeason20242025!$AA$3:$AA$1315,DataRegularSeason20242025!$B$3:$B$1315, "&lt;=" &amp; EA$1, DataRegularSeason20242025!$D$3:$D$1315, $A22)+SUMIFS(DataRegularSeason20242025!$AB$3:$AB$1315,DataRegularSeason20242025!$B$3:$B$1315, "&lt;=" &amp; EA$1, DataRegularSeason20242025!$E$3:$E$1315, $A22)</f>
        <v>33</v>
      </c>
      <c r="EB22">
        <f>SUMIFS(DataRegularSeason20242025!$AA$3:$AA$1315,DataRegularSeason20242025!$B$3:$B$1315, "&lt;=" &amp; EB$1, DataRegularSeason20242025!$D$3:$D$1315, $A22)+SUMIFS(DataRegularSeason20242025!$AB$3:$AB$1315,DataRegularSeason20242025!$B$3:$B$1315, "&lt;=" &amp; EB$1, DataRegularSeason20242025!$E$3:$E$1315, $A22)</f>
        <v>33</v>
      </c>
      <c r="EC22">
        <f>SUMIFS(DataRegularSeason20242025!$AA$3:$AA$1315,DataRegularSeason20242025!$B$3:$B$1315, "&lt;=" &amp; EC$1, DataRegularSeason20242025!$D$3:$D$1315, $A22)+SUMIFS(DataRegularSeason20242025!$AB$3:$AB$1315,DataRegularSeason20242025!$B$3:$B$1315, "&lt;=" &amp; EC$1, DataRegularSeason20242025!$E$3:$E$1315, $A22)</f>
        <v>33</v>
      </c>
      <c r="ED22">
        <f>SUMIFS(DataRegularSeason20242025!$AA$3:$AA$1315,DataRegularSeason20242025!$B$3:$B$1315, "&lt;=" &amp; ED$1, DataRegularSeason20242025!$D$3:$D$1315, $A22)+SUMIFS(DataRegularSeason20242025!$AB$3:$AB$1315,DataRegularSeason20242025!$B$3:$B$1315, "&lt;=" &amp; ED$1, DataRegularSeason20242025!$E$3:$E$1315, $A22)</f>
        <v>33</v>
      </c>
      <c r="EE22">
        <f>SUMIFS(DataRegularSeason20242025!$AA$3:$AA$1315,DataRegularSeason20242025!$B$3:$B$1315, "&lt;=" &amp; EE$1, DataRegularSeason20242025!$D$3:$D$1315, $A22)+SUMIFS(DataRegularSeason20242025!$AB$3:$AB$1315,DataRegularSeason20242025!$B$3:$B$1315, "&lt;=" &amp; EE$1, DataRegularSeason20242025!$E$3:$E$1315, $A22)</f>
        <v>33</v>
      </c>
      <c r="EF22">
        <f>SUMIFS(DataRegularSeason20242025!$AA$3:$AA$1315,DataRegularSeason20242025!$B$3:$B$1315, "&lt;=" &amp; EF$1, DataRegularSeason20242025!$D$3:$D$1315, $A22)+SUMIFS(DataRegularSeason20242025!$AB$3:$AB$1315,DataRegularSeason20242025!$B$3:$B$1315, "&lt;=" &amp; EF$1, DataRegularSeason20242025!$E$3:$E$1315, $A22)</f>
        <v>33</v>
      </c>
      <c r="EG22">
        <f>SUMIFS(DataRegularSeason20242025!$AA$3:$AA$1315,DataRegularSeason20242025!$B$3:$B$1315, "&lt;=" &amp; EG$1, DataRegularSeason20242025!$D$3:$D$1315, $A22)+SUMIFS(DataRegularSeason20242025!$AB$3:$AB$1315,DataRegularSeason20242025!$B$3:$B$1315, "&lt;=" &amp; EG$1, DataRegularSeason20242025!$E$3:$E$1315, $A22)</f>
        <v>33</v>
      </c>
      <c r="EH22">
        <f>SUMIFS(DataRegularSeason20242025!$AA$3:$AA$1315,DataRegularSeason20242025!$B$3:$B$1315, "&lt;=" &amp; EH$1, DataRegularSeason20242025!$D$3:$D$1315, $A22)+SUMIFS(DataRegularSeason20242025!$AB$3:$AB$1315,DataRegularSeason20242025!$B$3:$B$1315, "&lt;=" &amp; EH$1, DataRegularSeason20242025!$E$3:$E$1315, $A22)</f>
        <v>33</v>
      </c>
      <c r="EI22">
        <f>SUMIFS(DataRegularSeason20242025!$AA$3:$AA$1315,DataRegularSeason20242025!$B$3:$B$1315, "&lt;=" &amp; EI$1, DataRegularSeason20242025!$D$3:$D$1315, $A22)+SUMIFS(DataRegularSeason20242025!$AB$3:$AB$1315,DataRegularSeason20242025!$B$3:$B$1315, "&lt;=" &amp; EI$1, DataRegularSeason20242025!$E$3:$E$1315, $A22)</f>
        <v>33</v>
      </c>
      <c r="EJ22">
        <f>SUMIFS(DataRegularSeason20242025!$AA$3:$AA$1315,DataRegularSeason20242025!$B$3:$B$1315, "&lt;=" &amp; EJ$1, DataRegularSeason20242025!$D$3:$D$1315, $A22)+SUMIFS(DataRegularSeason20242025!$AB$3:$AB$1315,DataRegularSeason20242025!$B$3:$B$1315, "&lt;=" &amp; EJ$1, DataRegularSeason20242025!$E$3:$E$1315, $A22)</f>
        <v>33</v>
      </c>
      <c r="EK22">
        <f>SUMIFS(DataRegularSeason20242025!$AA$3:$AA$1315,DataRegularSeason20242025!$B$3:$B$1315, "&lt;=" &amp; EK$1, DataRegularSeason20242025!$D$3:$D$1315, $A22)+SUMIFS(DataRegularSeason20242025!$AB$3:$AB$1315,DataRegularSeason20242025!$B$3:$B$1315, "&lt;=" &amp; EK$1, DataRegularSeason20242025!$E$3:$E$1315, $A22)</f>
        <v>33</v>
      </c>
      <c r="EL22">
        <f>SUMIFS(DataRegularSeason20242025!$AA$3:$AA$1315,DataRegularSeason20242025!$B$3:$B$1315, "&lt;=" &amp; EL$1, DataRegularSeason20242025!$D$3:$D$1315, $A22)+SUMIFS(DataRegularSeason20242025!$AB$3:$AB$1315,DataRegularSeason20242025!$B$3:$B$1315, "&lt;=" &amp; EL$1, DataRegularSeason20242025!$E$3:$E$1315, $A22)</f>
        <v>33</v>
      </c>
      <c r="EM22">
        <f>SUMIFS(DataRegularSeason20242025!$AA$3:$AA$1315,DataRegularSeason20242025!$B$3:$B$1315, "&lt;=" &amp; EM$1, DataRegularSeason20242025!$D$3:$D$1315, $A22)+SUMIFS(DataRegularSeason20242025!$AB$3:$AB$1315,DataRegularSeason20242025!$B$3:$B$1315, "&lt;=" &amp; EM$1, DataRegularSeason20242025!$E$3:$E$1315, $A22)</f>
        <v>33</v>
      </c>
      <c r="EN22">
        <f>SUMIFS(DataRegularSeason20242025!$AA$3:$AA$1315,DataRegularSeason20242025!$B$3:$B$1315, "&lt;=" &amp; EN$1, DataRegularSeason20242025!$D$3:$D$1315, $A22)+SUMIFS(DataRegularSeason20242025!$AB$3:$AB$1315,DataRegularSeason20242025!$B$3:$B$1315, "&lt;=" &amp; EN$1, DataRegularSeason20242025!$E$3:$E$1315, $A22)</f>
        <v>33</v>
      </c>
      <c r="EO22">
        <f>SUMIFS(DataRegularSeason20242025!$AA$3:$AA$1315,DataRegularSeason20242025!$B$3:$B$1315, "&lt;=" &amp; EO$1, DataRegularSeason20242025!$D$3:$D$1315, $A22)+SUMIFS(DataRegularSeason20242025!$AB$3:$AB$1315,DataRegularSeason20242025!$B$3:$B$1315, "&lt;=" &amp; EO$1, DataRegularSeason20242025!$E$3:$E$1315, $A22)</f>
        <v>33</v>
      </c>
      <c r="EP22">
        <f>SUMIFS(DataRegularSeason20242025!$AA$3:$AA$1315,DataRegularSeason20242025!$B$3:$B$1315, "&lt;=" &amp; EP$1, DataRegularSeason20242025!$D$3:$D$1315, $A22)+SUMIFS(DataRegularSeason20242025!$AB$3:$AB$1315,DataRegularSeason20242025!$B$3:$B$1315, "&lt;=" &amp; EP$1, DataRegularSeason20242025!$E$3:$E$1315, $A22)</f>
        <v>33</v>
      </c>
      <c r="EQ22">
        <f>SUMIFS(DataRegularSeason20242025!$AA$3:$AA$1315,DataRegularSeason20242025!$B$3:$B$1315, "&lt;=" &amp; EQ$1, DataRegularSeason20242025!$D$3:$D$1315, $A22)+SUMIFS(DataRegularSeason20242025!$AB$3:$AB$1315,DataRegularSeason20242025!$B$3:$B$1315, "&lt;=" &amp; EQ$1, DataRegularSeason20242025!$E$3:$E$1315, $A22)</f>
        <v>33</v>
      </c>
      <c r="ER22">
        <f>SUMIFS(DataRegularSeason20242025!$AA$3:$AA$1315,DataRegularSeason20242025!$B$3:$B$1315, "&lt;=" &amp; ER$1, DataRegularSeason20242025!$D$3:$D$1315, $A22)+SUMIFS(DataRegularSeason20242025!$AB$3:$AB$1315,DataRegularSeason20242025!$B$3:$B$1315, "&lt;=" &amp; ER$1, DataRegularSeason20242025!$E$3:$E$1315, $A22)</f>
        <v>33</v>
      </c>
      <c r="ES22">
        <f>SUMIFS(DataRegularSeason20242025!$AA$3:$AA$1315,DataRegularSeason20242025!$B$3:$B$1315, "&lt;=" &amp; ES$1, DataRegularSeason20242025!$D$3:$D$1315, $A22)+SUMIFS(DataRegularSeason20242025!$AB$3:$AB$1315,DataRegularSeason20242025!$B$3:$B$1315, "&lt;=" &amp; ES$1, DataRegularSeason20242025!$E$3:$E$1315, $A22)</f>
        <v>33</v>
      </c>
      <c r="ET22">
        <f>SUMIFS(DataRegularSeason20242025!$AA$3:$AA$1315,DataRegularSeason20242025!$B$3:$B$1315, "&lt;=" &amp; ET$1, DataRegularSeason20242025!$D$3:$D$1315, $A22)+SUMIFS(DataRegularSeason20242025!$AB$3:$AB$1315,DataRegularSeason20242025!$B$3:$B$1315, "&lt;=" &amp; ET$1, DataRegularSeason20242025!$E$3:$E$1315, $A22)</f>
        <v>33</v>
      </c>
      <c r="EU22">
        <f>SUMIFS(DataRegularSeason20242025!$AA$3:$AA$1315,DataRegularSeason20242025!$B$3:$B$1315, "&lt;=" &amp; EU$1, DataRegularSeason20242025!$D$3:$D$1315, $A22)+SUMIFS(DataRegularSeason20242025!$AB$3:$AB$1315,DataRegularSeason20242025!$B$3:$B$1315, "&lt;=" &amp; EU$1, DataRegularSeason20242025!$E$3:$E$1315, $A22)</f>
        <v>33</v>
      </c>
      <c r="EV22">
        <f>SUMIFS(DataRegularSeason20242025!$AA$3:$AA$1315,DataRegularSeason20242025!$B$3:$B$1315, "&lt;=" &amp; EV$1, DataRegularSeason20242025!$D$3:$D$1315, $A22)+SUMIFS(DataRegularSeason20242025!$AB$3:$AB$1315,DataRegularSeason20242025!$B$3:$B$1315, "&lt;=" &amp; EV$1, DataRegularSeason20242025!$E$3:$E$1315, $A22)</f>
        <v>33</v>
      </c>
      <c r="EW22">
        <f>SUMIFS(DataRegularSeason20242025!$AA$3:$AA$1315,DataRegularSeason20242025!$B$3:$B$1315, "&lt;=" &amp; EW$1, DataRegularSeason20242025!$D$3:$D$1315, $A22)+SUMIFS(DataRegularSeason20242025!$AB$3:$AB$1315,DataRegularSeason20242025!$B$3:$B$1315, "&lt;=" &amp; EW$1, DataRegularSeason20242025!$E$3:$E$1315, $A22)</f>
        <v>33</v>
      </c>
      <c r="EX22">
        <f>SUMIFS(DataRegularSeason20242025!$AA$3:$AA$1315,DataRegularSeason20242025!$B$3:$B$1315, "&lt;=" &amp; EX$1, DataRegularSeason20242025!$D$3:$D$1315, $A22)+SUMIFS(DataRegularSeason20242025!$AB$3:$AB$1315,DataRegularSeason20242025!$B$3:$B$1315, "&lt;=" &amp; EX$1, DataRegularSeason20242025!$E$3:$E$1315, $A22)</f>
        <v>33</v>
      </c>
      <c r="EY22">
        <f>SUMIFS(DataRegularSeason20242025!$AA$3:$AA$1315,DataRegularSeason20242025!$B$3:$B$1315, "&lt;=" &amp; EY$1, DataRegularSeason20242025!$D$3:$D$1315, $A22)+SUMIFS(DataRegularSeason20242025!$AB$3:$AB$1315,DataRegularSeason20242025!$B$3:$B$1315, "&lt;=" &amp; EY$1, DataRegularSeason20242025!$E$3:$E$1315, $A22)</f>
        <v>33</v>
      </c>
      <c r="EZ22">
        <f>SUMIFS(DataRegularSeason20242025!$AA$3:$AA$1315,DataRegularSeason20242025!$B$3:$B$1315, "&lt;=" &amp; EZ$1, DataRegularSeason20242025!$D$3:$D$1315, $A22)+SUMIFS(DataRegularSeason20242025!$AB$3:$AB$1315,DataRegularSeason20242025!$B$3:$B$1315, "&lt;=" &amp; EZ$1, DataRegularSeason20242025!$E$3:$E$1315, $A22)</f>
        <v>33</v>
      </c>
      <c r="FA22">
        <f>SUMIFS(DataRegularSeason20242025!$AA$3:$AA$1315,DataRegularSeason20242025!$B$3:$B$1315, "&lt;=" &amp; FA$1, DataRegularSeason20242025!$D$3:$D$1315, $A22)+SUMIFS(DataRegularSeason20242025!$AB$3:$AB$1315,DataRegularSeason20242025!$B$3:$B$1315, "&lt;=" &amp; FA$1, DataRegularSeason20242025!$E$3:$E$1315, $A22)</f>
        <v>33</v>
      </c>
      <c r="FB22">
        <f>SUMIFS(DataRegularSeason20242025!$AA$3:$AA$1315,DataRegularSeason20242025!$B$3:$B$1315, "&lt;=" &amp; FB$1, DataRegularSeason20242025!$D$3:$D$1315, $A22)+SUMIFS(DataRegularSeason20242025!$AB$3:$AB$1315,DataRegularSeason20242025!$B$3:$B$1315, "&lt;=" &amp; FB$1, DataRegularSeason20242025!$E$3:$E$1315, $A22)</f>
        <v>33</v>
      </c>
      <c r="FC22">
        <f>SUMIFS(DataRegularSeason20242025!$AA$3:$AA$1315,DataRegularSeason20242025!$B$3:$B$1315, "&lt;=" &amp; FC$1, DataRegularSeason20242025!$D$3:$D$1315, $A22)+SUMIFS(DataRegularSeason20242025!$AB$3:$AB$1315,DataRegularSeason20242025!$B$3:$B$1315, "&lt;=" &amp; FC$1, DataRegularSeason20242025!$E$3:$E$1315, $A22)</f>
        <v>33</v>
      </c>
      <c r="FD22">
        <f>SUMIFS(DataRegularSeason20242025!$AA$3:$AA$1315,DataRegularSeason20242025!$B$3:$B$1315, "&lt;=" &amp; FD$1, DataRegularSeason20242025!$D$3:$D$1315, $A22)+SUMIFS(DataRegularSeason20242025!$AB$3:$AB$1315,DataRegularSeason20242025!$B$3:$B$1315, "&lt;=" &amp; FD$1, DataRegularSeason20242025!$E$3:$E$1315, $A22)</f>
        <v>33</v>
      </c>
      <c r="FE22">
        <f>SUMIFS(DataRegularSeason20242025!$AA$3:$AA$1315,DataRegularSeason20242025!$B$3:$B$1315, "&lt;=" &amp; FE$1, DataRegularSeason20242025!$D$3:$D$1315, $A22)+SUMIFS(DataRegularSeason20242025!$AB$3:$AB$1315,DataRegularSeason20242025!$B$3:$B$1315, "&lt;=" &amp; FE$1, DataRegularSeason20242025!$E$3:$E$1315, $A22)</f>
        <v>33</v>
      </c>
      <c r="FF22">
        <f>SUMIFS(DataRegularSeason20242025!$AA$3:$AA$1315,DataRegularSeason20242025!$B$3:$B$1315, "&lt;=" &amp; FF$1, DataRegularSeason20242025!$D$3:$D$1315, $A22)+SUMIFS(DataRegularSeason20242025!$AB$3:$AB$1315,DataRegularSeason20242025!$B$3:$B$1315, "&lt;=" &amp; FF$1, DataRegularSeason20242025!$E$3:$E$1315, $A22)</f>
        <v>33</v>
      </c>
      <c r="FG22">
        <f>SUMIFS(DataRegularSeason20242025!$AA$3:$AA$1315,DataRegularSeason20242025!$B$3:$B$1315, "&lt;=" &amp; FG$1, DataRegularSeason20242025!$D$3:$D$1315, $A22)+SUMIFS(DataRegularSeason20242025!$AB$3:$AB$1315,DataRegularSeason20242025!$B$3:$B$1315, "&lt;=" &amp; FG$1, DataRegularSeason20242025!$E$3:$E$1315, $A22)</f>
        <v>33</v>
      </c>
      <c r="FH22">
        <f>SUMIFS(DataRegularSeason20242025!$AA$3:$AA$1315,DataRegularSeason20242025!$B$3:$B$1315, "&lt;=" &amp; FH$1, DataRegularSeason20242025!$D$3:$D$1315, $A22)+SUMIFS(DataRegularSeason20242025!$AB$3:$AB$1315,DataRegularSeason20242025!$B$3:$B$1315, "&lt;=" &amp; FH$1, DataRegularSeason20242025!$E$3:$E$1315, $A22)</f>
        <v>33</v>
      </c>
      <c r="FI22">
        <f>SUMIFS(DataRegularSeason20242025!$AA$3:$AA$1315,DataRegularSeason20242025!$B$3:$B$1315, "&lt;=" &amp; FI$1, DataRegularSeason20242025!$D$3:$D$1315, $A22)+SUMIFS(DataRegularSeason20242025!$AB$3:$AB$1315,DataRegularSeason20242025!$B$3:$B$1315, "&lt;=" &amp; FI$1, DataRegularSeason20242025!$E$3:$E$1315, $A22)</f>
        <v>33</v>
      </c>
      <c r="FJ22">
        <f>SUMIFS(DataRegularSeason20242025!$AA$3:$AA$1315,DataRegularSeason20242025!$B$3:$B$1315, "&lt;=" &amp; FJ$1, DataRegularSeason20242025!$D$3:$D$1315, $A22)+SUMIFS(DataRegularSeason20242025!$AB$3:$AB$1315,DataRegularSeason20242025!$B$3:$B$1315, "&lt;=" &amp; FJ$1, DataRegularSeason20242025!$E$3:$E$1315, $A22)</f>
        <v>33</v>
      </c>
      <c r="FK22">
        <f>SUMIFS(DataRegularSeason20242025!$AA$3:$AA$1315,DataRegularSeason20242025!$B$3:$B$1315, "&lt;=" &amp; FK$1, DataRegularSeason20242025!$D$3:$D$1315, $A22)+SUMIFS(DataRegularSeason20242025!$AB$3:$AB$1315,DataRegularSeason20242025!$B$3:$B$1315, "&lt;=" &amp; FK$1, DataRegularSeason20242025!$E$3:$E$1315, $A22)</f>
        <v>33</v>
      </c>
      <c r="FL22">
        <f>SUMIFS(DataRegularSeason20242025!$AA$3:$AA$1315,DataRegularSeason20242025!$B$3:$B$1315, "&lt;=" &amp; FL$1, DataRegularSeason20242025!$D$3:$D$1315, $A22)+SUMIFS(DataRegularSeason20242025!$AB$3:$AB$1315,DataRegularSeason20242025!$B$3:$B$1315, "&lt;=" &amp; FL$1, DataRegularSeason20242025!$E$3:$E$1315, $A22)</f>
        <v>33</v>
      </c>
      <c r="FM22">
        <f>SUMIFS(DataRegularSeason20242025!$AA$3:$AA$1315,DataRegularSeason20242025!$B$3:$B$1315, "&lt;=" &amp; FM$1, DataRegularSeason20242025!$D$3:$D$1315, $A22)+SUMIFS(DataRegularSeason20242025!$AB$3:$AB$1315,DataRegularSeason20242025!$B$3:$B$1315, "&lt;=" &amp; FM$1, DataRegularSeason20242025!$E$3:$E$1315, $A22)</f>
        <v>33</v>
      </c>
      <c r="FN22">
        <f>SUMIFS(DataRegularSeason20242025!$AA$3:$AA$1315,DataRegularSeason20242025!$B$3:$B$1315, "&lt;=" &amp; FN$1, DataRegularSeason20242025!$D$3:$D$1315, $A22)+SUMIFS(DataRegularSeason20242025!$AB$3:$AB$1315,DataRegularSeason20242025!$B$3:$B$1315, "&lt;=" &amp; FN$1, DataRegularSeason20242025!$E$3:$E$1315, $A22)</f>
        <v>33</v>
      </c>
      <c r="FO22">
        <f>SUMIFS(DataRegularSeason20242025!$AA$3:$AA$1315,DataRegularSeason20242025!$B$3:$B$1315, "&lt;=" &amp; FO$1, DataRegularSeason20242025!$D$3:$D$1315, $A22)+SUMIFS(DataRegularSeason20242025!$AB$3:$AB$1315,DataRegularSeason20242025!$B$3:$B$1315, "&lt;=" &amp; FO$1, DataRegularSeason20242025!$E$3:$E$1315, $A22)</f>
        <v>33</v>
      </c>
      <c r="FP22">
        <f>SUMIFS(DataRegularSeason20242025!$AA$3:$AA$1315,DataRegularSeason20242025!$B$3:$B$1315, "&lt;=" &amp; FP$1, DataRegularSeason20242025!$D$3:$D$1315, $A22)+SUMIFS(DataRegularSeason20242025!$AB$3:$AB$1315,DataRegularSeason20242025!$B$3:$B$1315, "&lt;=" &amp; FP$1, DataRegularSeason20242025!$E$3:$E$1315, $A22)</f>
        <v>33</v>
      </c>
      <c r="FQ22">
        <f>SUMIFS(DataRegularSeason20242025!$AA$3:$AA$1315,DataRegularSeason20242025!$B$3:$B$1315, "&lt;=" &amp; FQ$1, DataRegularSeason20242025!$D$3:$D$1315, $A22)+SUMIFS(DataRegularSeason20242025!$AB$3:$AB$1315,DataRegularSeason20242025!$B$3:$B$1315, "&lt;=" &amp; FQ$1, DataRegularSeason20242025!$E$3:$E$1315, $A22)</f>
        <v>33</v>
      </c>
      <c r="FR22">
        <f>SUMIFS(DataRegularSeason20242025!$AA$3:$AA$1315,DataRegularSeason20242025!$B$3:$B$1315, "&lt;=" &amp; FR$1, DataRegularSeason20242025!$D$3:$D$1315, $A22)+SUMIFS(DataRegularSeason20242025!$AB$3:$AB$1315,DataRegularSeason20242025!$B$3:$B$1315, "&lt;=" &amp; FR$1, DataRegularSeason20242025!$E$3:$E$1315, $A22)</f>
        <v>33</v>
      </c>
      <c r="FS22">
        <f>SUMIFS(DataRegularSeason20242025!$AA$3:$AA$1315,DataRegularSeason20242025!$B$3:$B$1315, "&lt;=" &amp; FS$1, DataRegularSeason20242025!$D$3:$D$1315, $A22)+SUMIFS(DataRegularSeason20242025!$AB$3:$AB$1315,DataRegularSeason20242025!$B$3:$B$1315, "&lt;=" &amp; FS$1, DataRegularSeason20242025!$E$3:$E$1315, $A22)</f>
        <v>33</v>
      </c>
      <c r="FT22">
        <f>SUMIFS(DataRegularSeason20242025!$AA$3:$AA$1315,DataRegularSeason20242025!$B$3:$B$1315, "&lt;=" &amp; FT$1, DataRegularSeason20242025!$D$3:$D$1315, $A22)+SUMIFS(DataRegularSeason20242025!$AB$3:$AB$1315,DataRegularSeason20242025!$B$3:$B$1315, "&lt;=" &amp; FT$1, DataRegularSeason20242025!$E$3:$E$1315, $A22)</f>
        <v>33</v>
      </c>
      <c r="FU22">
        <f>SUMIFS(DataRegularSeason20242025!$AA$3:$AA$1315,DataRegularSeason20242025!$B$3:$B$1315, "&lt;=" &amp; FU$1, DataRegularSeason20242025!$D$3:$D$1315, $A22)+SUMIFS(DataRegularSeason20242025!$AB$3:$AB$1315,DataRegularSeason20242025!$B$3:$B$1315, "&lt;=" &amp; FU$1, DataRegularSeason20242025!$E$3:$E$1315, $A22)</f>
        <v>33</v>
      </c>
      <c r="FV22">
        <f>SUMIFS(DataRegularSeason20242025!$AA$3:$AA$1315,DataRegularSeason20242025!$B$3:$B$1315, "&lt;=" &amp; FV$1, DataRegularSeason20242025!$D$3:$D$1315, $A22)+SUMIFS(DataRegularSeason20242025!$AB$3:$AB$1315,DataRegularSeason20242025!$B$3:$B$1315, "&lt;=" &amp; FV$1, DataRegularSeason20242025!$E$3:$E$1315, $A22)</f>
        <v>33</v>
      </c>
      <c r="FW22">
        <f>SUMIFS(DataRegularSeason20242025!$AA$3:$AA$1315,DataRegularSeason20242025!$B$3:$B$1315, "&lt;=" &amp; FW$1, DataRegularSeason20242025!$D$3:$D$1315, $A22)+SUMIFS(DataRegularSeason20242025!$AB$3:$AB$1315,DataRegularSeason20242025!$B$3:$B$1315, "&lt;=" &amp; FW$1, DataRegularSeason20242025!$E$3:$E$1315, $A22)</f>
        <v>33</v>
      </c>
      <c r="FX22">
        <f>SUMIFS(DataRegularSeason20242025!$AA$3:$AA$1315,DataRegularSeason20242025!$B$3:$B$1315, "&lt;=" &amp; FX$1, DataRegularSeason20242025!$D$3:$D$1315, $A22)+SUMIFS(DataRegularSeason20242025!$AB$3:$AB$1315,DataRegularSeason20242025!$B$3:$B$1315, "&lt;=" &amp; FX$1, DataRegularSeason20242025!$E$3:$E$1315, $A22)</f>
        <v>33</v>
      </c>
      <c r="FY22">
        <f>SUMIFS(DataRegularSeason20242025!$AA$3:$AA$1315,DataRegularSeason20242025!$B$3:$B$1315, "&lt;=" &amp; FY$1, DataRegularSeason20242025!$D$3:$D$1315, $A22)+SUMIFS(DataRegularSeason20242025!$AB$3:$AB$1315,DataRegularSeason20242025!$B$3:$B$1315, "&lt;=" &amp; FY$1, DataRegularSeason20242025!$E$3:$E$1315, $A22)</f>
        <v>33</v>
      </c>
      <c r="FZ22">
        <f>SUMIFS(DataRegularSeason20242025!$AA$3:$AA$1315,DataRegularSeason20242025!$B$3:$B$1315, "&lt;=" &amp; FZ$1, DataRegularSeason20242025!$D$3:$D$1315, $A22)+SUMIFS(DataRegularSeason20242025!$AB$3:$AB$1315,DataRegularSeason20242025!$B$3:$B$1315, "&lt;=" &amp; FZ$1, DataRegularSeason20242025!$E$3:$E$1315, $A22)</f>
        <v>33</v>
      </c>
      <c r="GA22">
        <f>SUMIFS(DataRegularSeason20242025!$AA$3:$AA$1315,DataRegularSeason20242025!$B$3:$B$1315, "&lt;=" &amp; GA$1, DataRegularSeason20242025!$D$3:$D$1315, $A22)+SUMIFS(DataRegularSeason20242025!$AB$3:$AB$1315,DataRegularSeason20242025!$B$3:$B$1315, "&lt;=" &amp; GA$1, DataRegularSeason20242025!$E$3:$E$1315, $A22)</f>
        <v>33</v>
      </c>
      <c r="GB22">
        <f>SUMIFS(DataRegularSeason20242025!$AA$3:$AA$1315,DataRegularSeason20242025!$B$3:$B$1315, "&lt;=" &amp; GB$1, DataRegularSeason20242025!$D$3:$D$1315, $A22)+SUMIFS(DataRegularSeason20242025!$AB$3:$AB$1315,DataRegularSeason20242025!$B$3:$B$1315, "&lt;=" &amp; GB$1, DataRegularSeason20242025!$E$3:$E$1315, $A22)</f>
        <v>33</v>
      </c>
      <c r="GC22">
        <f>SUMIFS(DataRegularSeason20242025!$AA$3:$AA$1315,DataRegularSeason20242025!$B$3:$B$1315, "&lt;=" &amp; GC$1, DataRegularSeason20242025!$D$3:$D$1315, $A22)+SUMIFS(DataRegularSeason20242025!$AB$3:$AB$1315,DataRegularSeason20242025!$B$3:$B$1315, "&lt;=" &amp; GC$1, DataRegularSeason20242025!$E$3:$E$1315, $A22)</f>
        <v>33</v>
      </c>
      <c r="GD22">
        <f>SUMIFS(DataRegularSeason20242025!$AA$3:$AA$1315,DataRegularSeason20242025!$B$3:$B$1315, "&lt;=" &amp; GD$1, DataRegularSeason20242025!$D$3:$D$1315, $A22)+SUMIFS(DataRegularSeason20242025!$AB$3:$AB$1315,DataRegularSeason20242025!$B$3:$B$1315, "&lt;=" &amp; GD$1, DataRegularSeason20242025!$E$3:$E$1315, $A22)</f>
        <v>33</v>
      </c>
      <c r="GE22">
        <f>SUMIFS(DataRegularSeason20242025!$AA$3:$AA$1315,DataRegularSeason20242025!$B$3:$B$1315, "&lt;=" &amp; GE$1, DataRegularSeason20242025!$D$3:$D$1315, $A22)+SUMIFS(DataRegularSeason20242025!$AB$3:$AB$1315,DataRegularSeason20242025!$B$3:$B$1315, "&lt;=" &amp; GE$1, DataRegularSeason20242025!$E$3:$E$1315, $A22)</f>
        <v>33</v>
      </c>
      <c r="GF22">
        <f>SUMIFS(DataRegularSeason20242025!$AA$3:$AA$1315,DataRegularSeason20242025!$B$3:$B$1315, "&lt;=" &amp; GF$1, DataRegularSeason20242025!$D$3:$D$1315, $A22)+SUMIFS(DataRegularSeason20242025!$AB$3:$AB$1315,DataRegularSeason20242025!$B$3:$B$1315, "&lt;=" &amp; GF$1, DataRegularSeason20242025!$E$3:$E$1315, $A22)</f>
        <v>33</v>
      </c>
      <c r="GG22">
        <f>SUMIFS(DataRegularSeason20242025!$AA$3:$AA$1315,DataRegularSeason20242025!$B$3:$B$1315, "&lt;=" &amp; GG$1, DataRegularSeason20242025!$D$3:$D$1315, $A22)+SUMIFS(DataRegularSeason20242025!$AB$3:$AB$1315,DataRegularSeason20242025!$B$3:$B$1315, "&lt;=" &amp; GG$1, DataRegularSeason20242025!$E$3:$E$1315, $A22)</f>
        <v>33</v>
      </c>
      <c r="GH22">
        <f>SUMIFS(DataRegularSeason20242025!$AA$3:$AA$1315,DataRegularSeason20242025!$B$3:$B$1315, "&lt;=" &amp; GH$1, DataRegularSeason20242025!$D$3:$D$1315, $A22)+SUMIFS(DataRegularSeason20242025!$AB$3:$AB$1315,DataRegularSeason20242025!$B$3:$B$1315, "&lt;=" &amp; GH$1, DataRegularSeason20242025!$E$3:$E$1315, $A22)</f>
        <v>33</v>
      </c>
      <c r="GI22">
        <f>SUMIFS(DataRegularSeason20242025!$AA$3:$AA$1315,DataRegularSeason20242025!$B$3:$B$1315, "&lt;=" &amp; GI$1, DataRegularSeason20242025!$D$3:$D$1315, $A22)+SUMIFS(DataRegularSeason20242025!$AB$3:$AB$1315,DataRegularSeason20242025!$B$3:$B$1315, "&lt;=" &amp; GI$1, DataRegularSeason20242025!$E$3:$E$1315, $A22)</f>
        <v>33</v>
      </c>
      <c r="GJ22">
        <f>SUMIFS(DataRegularSeason20242025!$AA$3:$AA$1315,DataRegularSeason20242025!$B$3:$B$1315, "&lt;=" &amp; GJ$1, DataRegularSeason20242025!$D$3:$D$1315, $A22)+SUMIFS(DataRegularSeason20242025!$AB$3:$AB$1315,DataRegularSeason20242025!$B$3:$B$1315, "&lt;=" &amp; GJ$1, DataRegularSeason20242025!$E$3:$E$1315, $A22)</f>
        <v>33</v>
      </c>
      <c r="GK22">
        <f>SUMIFS(DataRegularSeason20242025!$AA$3:$AA$1315,DataRegularSeason20242025!$B$3:$B$1315, "&lt;=" &amp; GK$1, DataRegularSeason20242025!$D$3:$D$1315, $A22)+SUMIFS(DataRegularSeason20242025!$AB$3:$AB$1315,DataRegularSeason20242025!$B$3:$B$1315, "&lt;=" &amp; GK$1, DataRegularSeason20242025!$E$3:$E$1315, $A22)</f>
        <v>33</v>
      </c>
      <c r="GL22">
        <f>SUMIFS(DataRegularSeason20242025!$AA$3:$AA$1315,DataRegularSeason20242025!$B$3:$B$1315, "&lt;=" &amp; GL$1, DataRegularSeason20242025!$D$3:$D$1315, $A22)+SUMIFS(DataRegularSeason20242025!$AB$3:$AB$1315,DataRegularSeason20242025!$B$3:$B$1315, "&lt;=" &amp; GL$1, DataRegularSeason20242025!$E$3:$E$1315, $A22)</f>
        <v>33</v>
      </c>
      <c r="GM22">
        <f>SUMIFS(DataRegularSeason20242025!$AA$3:$AA$1315,DataRegularSeason20242025!$B$3:$B$1315, "&lt;=" &amp; GM$1, DataRegularSeason20242025!$D$3:$D$1315, $A22)+SUMIFS(DataRegularSeason20242025!$AB$3:$AB$1315,DataRegularSeason20242025!$B$3:$B$1315, "&lt;=" &amp; GM$1, DataRegularSeason20242025!$E$3:$E$1315, $A22)</f>
        <v>33</v>
      </c>
      <c r="GN22">
        <f>SUMIFS(DataRegularSeason20242025!$AA$3:$AA$1315,DataRegularSeason20242025!$B$3:$B$1315, "&lt;=" &amp; GN$1, DataRegularSeason20242025!$D$3:$D$1315, $A22)+SUMIFS(DataRegularSeason20242025!$AB$3:$AB$1315,DataRegularSeason20242025!$B$3:$B$1315, "&lt;=" &amp; GN$1, DataRegularSeason20242025!$E$3:$E$1315, $A22)</f>
        <v>33</v>
      </c>
      <c r="GO22">
        <f>SUMIFS(DataRegularSeason20242025!$AA$3:$AA$1315,DataRegularSeason20242025!$B$3:$B$1315, "&lt;=" &amp; GO$1, DataRegularSeason20242025!$D$3:$D$1315, $A22)+SUMIFS(DataRegularSeason20242025!$AB$3:$AB$1315,DataRegularSeason20242025!$B$3:$B$1315, "&lt;=" &amp; GO$1, DataRegularSeason20242025!$E$3:$E$1315, $A22)</f>
        <v>33</v>
      </c>
      <c r="GP22">
        <f>SUMIFS(DataRegularSeason20242025!$AA$3:$AA$1315,DataRegularSeason20242025!$B$3:$B$1315, "&lt;=" &amp; GP$1, DataRegularSeason20242025!$D$3:$D$1315, $A22)+SUMIFS(DataRegularSeason20242025!$AB$3:$AB$1315,DataRegularSeason20242025!$B$3:$B$1315, "&lt;=" &amp; GP$1, DataRegularSeason20242025!$E$3:$E$1315, $A22)</f>
        <v>33</v>
      </c>
      <c r="GQ22">
        <f>SUMIFS(DataRegularSeason20242025!$AA$3:$AA$1315,DataRegularSeason20242025!$B$3:$B$1315, "&lt;=" &amp; GQ$1, DataRegularSeason20242025!$D$3:$D$1315, $A22)+SUMIFS(DataRegularSeason20242025!$AB$3:$AB$1315,DataRegularSeason20242025!$B$3:$B$1315, "&lt;=" &amp; GQ$1, DataRegularSeason20242025!$E$3:$E$1315, $A22)</f>
        <v>33</v>
      </c>
      <c r="GR22">
        <f>SUMIFS(DataRegularSeason20242025!$AA$3:$AA$1315,DataRegularSeason20242025!$B$3:$B$1315, "&lt;=" &amp; GR$1, DataRegularSeason20242025!$D$3:$D$1315, $A22)+SUMIFS(DataRegularSeason20242025!$AB$3:$AB$1315,DataRegularSeason20242025!$B$3:$B$1315, "&lt;=" &amp; GR$1, DataRegularSeason20242025!$E$3:$E$1315, $A22)</f>
        <v>33</v>
      </c>
      <c r="GS22">
        <f>SUMIFS(DataRegularSeason20242025!$AA$3:$AA$1315,DataRegularSeason20242025!$B$3:$B$1315, "&lt;=" &amp; GS$1, DataRegularSeason20242025!$D$3:$D$1315, $A22)+SUMIFS(DataRegularSeason20242025!$AB$3:$AB$1315,DataRegularSeason20242025!$B$3:$B$1315, "&lt;=" &amp; GS$1, DataRegularSeason20242025!$E$3:$E$1315, $A22)</f>
        <v>33</v>
      </c>
      <c r="GT22">
        <f>SUMIFS(DataRegularSeason20242025!$AA$3:$AA$1315,DataRegularSeason20242025!$B$3:$B$1315, "&lt;=" &amp; GT$1, DataRegularSeason20242025!$D$3:$D$1315, $A22)+SUMIFS(DataRegularSeason20242025!$AB$3:$AB$1315,DataRegularSeason20242025!$B$3:$B$1315, "&lt;=" &amp; GT$1, DataRegularSeason20242025!$E$3:$E$1315, $A22)</f>
        <v>33</v>
      </c>
      <c r="GU22">
        <f>SUMIFS(DataRegularSeason20242025!$AA$3:$AA$1315,DataRegularSeason20242025!$B$3:$B$1315, "&lt;=" &amp; GU$1, DataRegularSeason20242025!$D$3:$D$1315, $A22)+SUMIFS(DataRegularSeason20242025!$AB$3:$AB$1315,DataRegularSeason20242025!$B$3:$B$1315, "&lt;=" &amp; GU$1, DataRegularSeason20242025!$E$3:$E$1315, $A22)</f>
        <v>33</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31</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33</v>
      </c>
      <c r="CC23">
        <f>SUMIFS(DataRegularSeason20242025!$AA$3:$AA$1315,DataRegularSeason20242025!$B$3:$B$1315, "&lt;=" &amp; CC$1, DataRegularSeason20242025!$D$3:$D$1315, $A23)+SUMIFS(DataRegularSeason20242025!$AB$3:$AB$1315,DataRegularSeason20242025!$B$3:$B$1315, "&lt;=" &amp; CC$1, DataRegularSeason20242025!$E$3:$E$1315, $A23)</f>
        <v>33</v>
      </c>
      <c r="CD23">
        <f>SUMIFS(DataRegularSeason20242025!$AA$3:$AA$1315,DataRegularSeason20242025!$B$3:$B$1315, "&lt;=" &amp; CD$1, DataRegularSeason20242025!$D$3:$D$1315, $A23)+SUMIFS(DataRegularSeason20242025!$AB$3:$AB$1315,DataRegularSeason20242025!$B$3:$B$1315, "&lt;=" &amp; CD$1, DataRegularSeason20242025!$E$3:$E$1315, $A23)</f>
        <v>33</v>
      </c>
      <c r="CE23">
        <f>SUMIFS(DataRegularSeason20242025!$AA$3:$AA$1315,DataRegularSeason20242025!$B$3:$B$1315, "&lt;=" &amp; CE$1, DataRegularSeason20242025!$D$3:$D$1315, $A23)+SUMIFS(DataRegularSeason20242025!$AB$3:$AB$1315,DataRegularSeason20242025!$B$3:$B$1315, "&lt;=" &amp; CE$1, DataRegularSeason20242025!$E$3:$E$1315, $A23)</f>
        <v>33</v>
      </c>
      <c r="CF23">
        <f>SUMIFS(DataRegularSeason20242025!$AA$3:$AA$1315,DataRegularSeason20242025!$B$3:$B$1315, "&lt;=" &amp; CF$1, DataRegularSeason20242025!$D$3:$D$1315, $A23)+SUMIFS(DataRegularSeason20242025!$AB$3:$AB$1315,DataRegularSeason20242025!$B$3:$B$1315, "&lt;=" &amp; CF$1, DataRegularSeason20242025!$E$3:$E$1315, $A23)</f>
        <v>33</v>
      </c>
      <c r="CG23">
        <f>SUMIFS(DataRegularSeason20242025!$AA$3:$AA$1315,DataRegularSeason20242025!$B$3:$B$1315, "&lt;=" &amp; CG$1, DataRegularSeason20242025!$D$3:$D$1315, $A23)+SUMIFS(DataRegularSeason20242025!$AB$3:$AB$1315,DataRegularSeason20242025!$B$3:$B$1315, "&lt;=" &amp; CG$1, DataRegularSeason20242025!$E$3:$E$1315, $A23)</f>
        <v>33</v>
      </c>
      <c r="CH23">
        <f>SUMIFS(DataRegularSeason20242025!$AA$3:$AA$1315,DataRegularSeason20242025!$B$3:$B$1315, "&lt;=" &amp; CH$1, DataRegularSeason20242025!$D$3:$D$1315, $A23)+SUMIFS(DataRegularSeason20242025!$AB$3:$AB$1315,DataRegularSeason20242025!$B$3:$B$1315, "&lt;=" &amp; CH$1, DataRegularSeason20242025!$E$3:$E$1315, $A23)</f>
        <v>33</v>
      </c>
      <c r="CI23">
        <f>SUMIFS(DataRegularSeason20242025!$AA$3:$AA$1315,DataRegularSeason20242025!$B$3:$B$1315, "&lt;=" &amp; CI$1, DataRegularSeason20242025!$D$3:$D$1315, $A23)+SUMIFS(DataRegularSeason20242025!$AB$3:$AB$1315,DataRegularSeason20242025!$B$3:$B$1315, "&lt;=" &amp; CI$1, DataRegularSeason20242025!$E$3:$E$1315, $A23)</f>
        <v>33</v>
      </c>
      <c r="CJ23">
        <f>SUMIFS(DataRegularSeason20242025!$AA$3:$AA$1315,DataRegularSeason20242025!$B$3:$B$1315, "&lt;=" &amp; CJ$1, DataRegularSeason20242025!$D$3:$D$1315, $A23)+SUMIFS(DataRegularSeason20242025!$AB$3:$AB$1315,DataRegularSeason20242025!$B$3:$B$1315, "&lt;=" &amp; CJ$1, DataRegularSeason20242025!$E$3:$E$1315, $A23)</f>
        <v>33</v>
      </c>
      <c r="CK23">
        <f>SUMIFS(DataRegularSeason20242025!$AA$3:$AA$1315,DataRegularSeason20242025!$B$3:$B$1315, "&lt;=" &amp; CK$1, DataRegularSeason20242025!$D$3:$D$1315, $A23)+SUMIFS(DataRegularSeason20242025!$AB$3:$AB$1315,DataRegularSeason20242025!$B$3:$B$1315, "&lt;=" &amp; CK$1, DataRegularSeason20242025!$E$3:$E$1315, $A23)</f>
        <v>33</v>
      </c>
      <c r="CL23">
        <f>SUMIFS(DataRegularSeason20242025!$AA$3:$AA$1315,DataRegularSeason20242025!$B$3:$B$1315, "&lt;=" &amp; CL$1, DataRegularSeason20242025!$D$3:$D$1315, $A23)+SUMIFS(DataRegularSeason20242025!$AB$3:$AB$1315,DataRegularSeason20242025!$B$3:$B$1315, "&lt;=" &amp; CL$1, DataRegularSeason20242025!$E$3:$E$1315, $A23)</f>
        <v>33</v>
      </c>
      <c r="CM23">
        <f>SUMIFS(DataRegularSeason20242025!$AA$3:$AA$1315,DataRegularSeason20242025!$B$3:$B$1315, "&lt;=" &amp; CM$1, DataRegularSeason20242025!$D$3:$D$1315, $A23)+SUMIFS(DataRegularSeason20242025!$AB$3:$AB$1315,DataRegularSeason20242025!$B$3:$B$1315, "&lt;=" &amp; CM$1, DataRegularSeason20242025!$E$3:$E$1315, $A23)</f>
        <v>33</v>
      </c>
      <c r="CN23">
        <f>SUMIFS(DataRegularSeason20242025!$AA$3:$AA$1315,DataRegularSeason20242025!$B$3:$B$1315, "&lt;=" &amp; CN$1, DataRegularSeason20242025!$D$3:$D$1315, $A23)+SUMIFS(DataRegularSeason20242025!$AB$3:$AB$1315,DataRegularSeason20242025!$B$3:$B$1315, "&lt;=" &amp; CN$1, DataRegularSeason20242025!$E$3:$E$1315, $A23)</f>
        <v>33</v>
      </c>
      <c r="CO23">
        <f>SUMIFS(DataRegularSeason20242025!$AA$3:$AA$1315,DataRegularSeason20242025!$B$3:$B$1315, "&lt;=" &amp; CO$1, DataRegularSeason20242025!$D$3:$D$1315, $A23)+SUMIFS(DataRegularSeason20242025!$AB$3:$AB$1315,DataRegularSeason20242025!$B$3:$B$1315, "&lt;=" &amp; CO$1, DataRegularSeason20242025!$E$3:$E$1315, $A23)</f>
        <v>33</v>
      </c>
      <c r="CP23">
        <f>SUMIFS(DataRegularSeason20242025!$AA$3:$AA$1315,DataRegularSeason20242025!$B$3:$B$1315, "&lt;=" &amp; CP$1, DataRegularSeason20242025!$D$3:$D$1315, $A23)+SUMIFS(DataRegularSeason20242025!$AB$3:$AB$1315,DataRegularSeason20242025!$B$3:$B$1315, "&lt;=" &amp; CP$1, DataRegularSeason20242025!$E$3:$E$1315, $A23)</f>
        <v>33</v>
      </c>
      <c r="CQ23">
        <f>SUMIFS(DataRegularSeason20242025!$AA$3:$AA$1315,DataRegularSeason20242025!$B$3:$B$1315, "&lt;=" &amp; CQ$1, DataRegularSeason20242025!$D$3:$D$1315, $A23)+SUMIFS(DataRegularSeason20242025!$AB$3:$AB$1315,DataRegularSeason20242025!$B$3:$B$1315, "&lt;=" &amp; CQ$1, DataRegularSeason20242025!$E$3:$E$1315, $A23)</f>
        <v>33</v>
      </c>
      <c r="CR23">
        <f>SUMIFS(DataRegularSeason20242025!$AA$3:$AA$1315,DataRegularSeason20242025!$B$3:$B$1315, "&lt;=" &amp; CR$1, DataRegularSeason20242025!$D$3:$D$1315, $A23)+SUMIFS(DataRegularSeason20242025!$AB$3:$AB$1315,DataRegularSeason20242025!$B$3:$B$1315, "&lt;=" &amp; CR$1, DataRegularSeason20242025!$E$3:$E$1315, $A23)</f>
        <v>33</v>
      </c>
      <c r="CS23">
        <f>SUMIFS(DataRegularSeason20242025!$AA$3:$AA$1315,DataRegularSeason20242025!$B$3:$B$1315, "&lt;=" &amp; CS$1, DataRegularSeason20242025!$D$3:$D$1315, $A23)+SUMIFS(DataRegularSeason20242025!$AB$3:$AB$1315,DataRegularSeason20242025!$B$3:$B$1315, "&lt;=" &amp; CS$1, DataRegularSeason20242025!$E$3:$E$1315, $A23)</f>
        <v>33</v>
      </c>
      <c r="CT23">
        <f>SUMIFS(DataRegularSeason20242025!$AA$3:$AA$1315,DataRegularSeason20242025!$B$3:$B$1315, "&lt;=" &amp; CT$1, DataRegularSeason20242025!$D$3:$D$1315, $A23)+SUMIFS(DataRegularSeason20242025!$AB$3:$AB$1315,DataRegularSeason20242025!$B$3:$B$1315, "&lt;=" &amp; CT$1, DataRegularSeason20242025!$E$3:$E$1315, $A23)</f>
        <v>33</v>
      </c>
      <c r="CU23">
        <f>SUMIFS(DataRegularSeason20242025!$AA$3:$AA$1315,DataRegularSeason20242025!$B$3:$B$1315, "&lt;=" &amp; CU$1, DataRegularSeason20242025!$D$3:$D$1315, $A23)+SUMIFS(DataRegularSeason20242025!$AB$3:$AB$1315,DataRegularSeason20242025!$B$3:$B$1315, "&lt;=" &amp; CU$1, DataRegularSeason20242025!$E$3:$E$1315, $A23)</f>
        <v>33</v>
      </c>
      <c r="CV23">
        <f>SUMIFS(DataRegularSeason20242025!$AA$3:$AA$1315,DataRegularSeason20242025!$B$3:$B$1315, "&lt;=" &amp; CV$1, DataRegularSeason20242025!$D$3:$D$1315, $A23)+SUMIFS(DataRegularSeason20242025!$AB$3:$AB$1315,DataRegularSeason20242025!$B$3:$B$1315, "&lt;=" &amp; CV$1, DataRegularSeason20242025!$E$3:$E$1315, $A23)</f>
        <v>33</v>
      </c>
      <c r="CW23">
        <f>SUMIFS(DataRegularSeason20242025!$AA$3:$AA$1315,DataRegularSeason20242025!$B$3:$B$1315, "&lt;=" &amp; CW$1, DataRegularSeason20242025!$D$3:$D$1315, $A23)+SUMIFS(DataRegularSeason20242025!$AB$3:$AB$1315,DataRegularSeason20242025!$B$3:$B$1315, "&lt;=" &amp; CW$1, DataRegularSeason20242025!$E$3:$E$1315, $A23)</f>
        <v>33</v>
      </c>
      <c r="CX23">
        <f>SUMIFS(DataRegularSeason20242025!$AA$3:$AA$1315,DataRegularSeason20242025!$B$3:$B$1315, "&lt;=" &amp; CX$1, DataRegularSeason20242025!$D$3:$D$1315, $A23)+SUMIFS(DataRegularSeason20242025!$AB$3:$AB$1315,DataRegularSeason20242025!$B$3:$B$1315, "&lt;=" &amp; CX$1, DataRegularSeason20242025!$E$3:$E$1315, $A23)</f>
        <v>33</v>
      </c>
      <c r="CY23">
        <f>SUMIFS(DataRegularSeason20242025!$AA$3:$AA$1315,DataRegularSeason20242025!$B$3:$B$1315, "&lt;=" &amp; CY$1, DataRegularSeason20242025!$D$3:$D$1315, $A23)+SUMIFS(DataRegularSeason20242025!$AB$3:$AB$1315,DataRegularSeason20242025!$B$3:$B$1315, "&lt;=" &amp; CY$1, DataRegularSeason20242025!$E$3:$E$1315, $A23)</f>
        <v>33</v>
      </c>
      <c r="CZ23">
        <f>SUMIFS(DataRegularSeason20242025!$AA$3:$AA$1315,DataRegularSeason20242025!$B$3:$B$1315, "&lt;=" &amp; CZ$1, DataRegularSeason20242025!$D$3:$D$1315, $A23)+SUMIFS(DataRegularSeason20242025!$AB$3:$AB$1315,DataRegularSeason20242025!$B$3:$B$1315, "&lt;=" &amp; CZ$1, DataRegularSeason20242025!$E$3:$E$1315, $A23)</f>
        <v>33</v>
      </c>
      <c r="DA23">
        <f>SUMIFS(DataRegularSeason20242025!$AA$3:$AA$1315,DataRegularSeason20242025!$B$3:$B$1315, "&lt;=" &amp; DA$1, DataRegularSeason20242025!$D$3:$D$1315, $A23)+SUMIFS(DataRegularSeason20242025!$AB$3:$AB$1315,DataRegularSeason20242025!$B$3:$B$1315, "&lt;=" &amp; DA$1, DataRegularSeason20242025!$E$3:$E$1315, $A23)</f>
        <v>33</v>
      </c>
      <c r="DB23">
        <f>SUMIFS(DataRegularSeason20242025!$AA$3:$AA$1315,DataRegularSeason20242025!$B$3:$B$1315, "&lt;=" &amp; DB$1, DataRegularSeason20242025!$D$3:$D$1315, $A23)+SUMIFS(DataRegularSeason20242025!$AB$3:$AB$1315,DataRegularSeason20242025!$B$3:$B$1315, "&lt;=" &amp; DB$1, DataRegularSeason20242025!$E$3:$E$1315, $A23)</f>
        <v>33</v>
      </c>
      <c r="DC23">
        <f>SUMIFS(DataRegularSeason20242025!$AA$3:$AA$1315,DataRegularSeason20242025!$B$3:$B$1315, "&lt;=" &amp; DC$1, DataRegularSeason20242025!$D$3:$D$1315, $A23)+SUMIFS(DataRegularSeason20242025!$AB$3:$AB$1315,DataRegularSeason20242025!$B$3:$B$1315, "&lt;=" &amp; DC$1, DataRegularSeason20242025!$E$3:$E$1315, $A23)</f>
        <v>33</v>
      </c>
      <c r="DD23">
        <f>SUMIFS(DataRegularSeason20242025!$AA$3:$AA$1315,DataRegularSeason20242025!$B$3:$B$1315, "&lt;=" &amp; DD$1, DataRegularSeason20242025!$D$3:$D$1315, $A23)+SUMIFS(DataRegularSeason20242025!$AB$3:$AB$1315,DataRegularSeason20242025!$B$3:$B$1315, "&lt;=" &amp; DD$1, DataRegularSeason20242025!$E$3:$E$1315, $A23)</f>
        <v>33</v>
      </c>
      <c r="DE23">
        <f>SUMIFS(DataRegularSeason20242025!$AA$3:$AA$1315,DataRegularSeason20242025!$B$3:$B$1315, "&lt;=" &amp; DE$1, DataRegularSeason20242025!$D$3:$D$1315, $A23)+SUMIFS(DataRegularSeason20242025!$AB$3:$AB$1315,DataRegularSeason20242025!$B$3:$B$1315, "&lt;=" &amp; DE$1, DataRegularSeason20242025!$E$3:$E$1315, $A23)</f>
        <v>33</v>
      </c>
      <c r="DF23">
        <f>SUMIFS(DataRegularSeason20242025!$AA$3:$AA$1315,DataRegularSeason20242025!$B$3:$B$1315, "&lt;=" &amp; DF$1, DataRegularSeason20242025!$D$3:$D$1315, $A23)+SUMIFS(DataRegularSeason20242025!$AB$3:$AB$1315,DataRegularSeason20242025!$B$3:$B$1315, "&lt;=" &amp; DF$1, DataRegularSeason20242025!$E$3:$E$1315, $A23)</f>
        <v>33</v>
      </c>
      <c r="DG23">
        <f>SUMIFS(DataRegularSeason20242025!$AA$3:$AA$1315,DataRegularSeason20242025!$B$3:$B$1315, "&lt;=" &amp; DG$1, DataRegularSeason20242025!$D$3:$D$1315, $A23)+SUMIFS(DataRegularSeason20242025!$AB$3:$AB$1315,DataRegularSeason20242025!$B$3:$B$1315, "&lt;=" &amp; DG$1, DataRegularSeason20242025!$E$3:$E$1315, $A23)</f>
        <v>33</v>
      </c>
      <c r="DH23">
        <f>SUMIFS(DataRegularSeason20242025!$AA$3:$AA$1315,DataRegularSeason20242025!$B$3:$B$1315, "&lt;=" &amp; DH$1, DataRegularSeason20242025!$D$3:$D$1315, $A23)+SUMIFS(DataRegularSeason20242025!$AB$3:$AB$1315,DataRegularSeason20242025!$B$3:$B$1315, "&lt;=" &amp; DH$1, DataRegularSeason20242025!$E$3:$E$1315, $A23)</f>
        <v>33</v>
      </c>
      <c r="DI23">
        <f>SUMIFS(DataRegularSeason20242025!$AA$3:$AA$1315,DataRegularSeason20242025!$B$3:$B$1315, "&lt;=" &amp; DI$1, DataRegularSeason20242025!$D$3:$D$1315, $A23)+SUMIFS(DataRegularSeason20242025!$AB$3:$AB$1315,DataRegularSeason20242025!$B$3:$B$1315, "&lt;=" &amp; DI$1, DataRegularSeason20242025!$E$3:$E$1315, $A23)</f>
        <v>33</v>
      </c>
      <c r="DJ23">
        <f>SUMIFS(DataRegularSeason20242025!$AA$3:$AA$1315,DataRegularSeason20242025!$B$3:$B$1315, "&lt;=" &amp; DJ$1, DataRegularSeason20242025!$D$3:$D$1315, $A23)+SUMIFS(DataRegularSeason20242025!$AB$3:$AB$1315,DataRegularSeason20242025!$B$3:$B$1315, "&lt;=" &amp; DJ$1, DataRegularSeason20242025!$E$3:$E$1315, $A23)</f>
        <v>33</v>
      </c>
      <c r="DK23">
        <f>SUMIFS(DataRegularSeason20242025!$AA$3:$AA$1315,DataRegularSeason20242025!$B$3:$B$1315, "&lt;=" &amp; DK$1, DataRegularSeason20242025!$D$3:$D$1315, $A23)+SUMIFS(DataRegularSeason20242025!$AB$3:$AB$1315,DataRegularSeason20242025!$B$3:$B$1315, "&lt;=" &amp; DK$1, DataRegularSeason20242025!$E$3:$E$1315, $A23)</f>
        <v>33</v>
      </c>
      <c r="DL23">
        <f>SUMIFS(DataRegularSeason20242025!$AA$3:$AA$1315,DataRegularSeason20242025!$B$3:$B$1315, "&lt;=" &amp; DL$1, DataRegularSeason20242025!$D$3:$D$1315, $A23)+SUMIFS(DataRegularSeason20242025!$AB$3:$AB$1315,DataRegularSeason20242025!$B$3:$B$1315, "&lt;=" &amp; DL$1, DataRegularSeason20242025!$E$3:$E$1315, $A23)</f>
        <v>33</v>
      </c>
      <c r="DM23">
        <f>SUMIFS(DataRegularSeason20242025!$AA$3:$AA$1315,DataRegularSeason20242025!$B$3:$B$1315, "&lt;=" &amp; DM$1, DataRegularSeason20242025!$D$3:$D$1315, $A23)+SUMIFS(DataRegularSeason20242025!$AB$3:$AB$1315,DataRegularSeason20242025!$B$3:$B$1315, "&lt;=" &amp; DM$1, DataRegularSeason20242025!$E$3:$E$1315, $A23)</f>
        <v>33</v>
      </c>
      <c r="DN23">
        <f>SUMIFS(DataRegularSeason20242025!$AA$3:$AA$1315,DataRegularSeason20242025!$B$3:$B$1315, "&lt;=" &amp; DN$1, DataRegularSeason20242025!$D$3:$D$1315, $A23)+SUMIFS(DataRegularSeason20242025!$AB$3:$AB$1315,DataRegularSeason20242025!$B$3:$B$1315, "&lt;=" &amp; DN$1, DataRegularSeason20242025!$E$3:$E$1315, $A23)</f>
        <v>33</v>
      </c>
      <c r="DO23">
        <f>SUMIFS(DataRegularSeason20242025!$AA$3:$AA$1315,DataRegularSeason20242025!$B$3:$B$1315, "&lt;=" &amp; DO$1, DataRegularSeason20242025!$D$3:$D$1315, $A23)+SUMIFS(DataRegularSeason20242025!$AB$3:$AB$1315,DataRegularSeason20242025!$B$3:$B$1315, "&lt;=" &amp; DO$1, DataRegularSeason20242025!$E$3:$E$1315, $A23)</f>
        <v>33</v>
      </c>
      <c r="DP23">
        <f>SUMIFS(DataRegularSeason20242025!$AA$3:$AA$1315,DataRegularSeason20242025!$B$3:$B$1315, "&lt;=" &amp; DP$1, DataRegularSeason20242025!$D$3:$D$1315, $A23)+SUMIFS(DataRegularSeason20242025!$AB$3:$AB$1315,DataRegularSeason20242025!$B$3:$B$1315, "&lt;=" &amp; DP$1, DataRegularSeason20242025!$E$3:$E$1315, $A23)</f>
        <v>33</v>
      </c>
      <c r="DQ23">
        <f>SUMIFS(DataRegularSeason20242025!$AA$3:$AA$1315,DataRegularSeason20242025!$B$3:$B$1315, "&lt;=" &amp; DQ$1, DataRegularSeason20242025!$D$3:$D$1315, $A23)+SUMIFS(DataRegularSeason20242025!$AB$3:$AB$1315,DataRegularSeason20242025!$B$3:$B$1315, "&lt;=" &amp; DQ$1, DataRegularSeason20242025!$E$3:$E$1315, $A23)</f>
        <v>33</v>
      </c>
      <c r="DR23">
        <f>SUMIFS(DataRegularSeason20242025!$AA$3:$AA$1315,DataRegularSeason20242025!$B$3:$B$1315, "&lt;=" &amp; DR$1, DataRegularSeason20242025!$D$3:$D$1315, $A23)+SUMIFS(DataRegularSeason20242025!$AB$3:$AB$1315,DataRegularSeason20242025!$B$3:$B$1315, "&lt;=" &amp; DR$1, DataRegularSeason20242025!$E$3:$E$1315, $A23)</f>
        <v>33</v>
      </c>
      <c r="DS23">
        <f>SUMIFS(DataRegularSeason20242025!$AA$3:$AA$1315,DataRegularSeason20242025!$B$3:$B$1315, "&lt;=" &amp; DS$1, DataRegularSeason20242025!$D$3:$D$1315, $A23)+SUMIFS(DataRegularSeason20242025!$AB$3:$AB$1315,DataRegularSeason20242025!$B$3:$B$1315, "&lt;=" &amp; DS$1, DataRegularSeason20242025!$E$3:$E$1315, $A23)</f>
        <v>33</v>
      </c>
      <c r="DT23">
        <f>SUMIFS(DataRegularSeason20242025!$AA$3:$AA$1315,DataRegularSeason20242025!$B$3:$B$1315, "&lt;=" &amp; DT$1, DataRegularSeason20242025!$D$3:$D$1315, $A23)+SUMIFS(DataRegularSeason20242025!$AB$3:$AB$1315,DataRegularSeason20242025!$B$3:$B$1315, "&lt;=" &amp; DT$1, DataRegularSeason20242025!$E$3:$E$1315, $A23)</f>
        <v>33</v>
      </c>
      <c r="DU23">
        <f>SUMIFS(DataRegularSeason20242025!$AA$3:$AA$1315,DataRegularSeason20242025!$B$3:$B$1315, "&lt;=" &amp; DU$1, DataRegularSeason20242025!$D$3:$D$1315, $A23)+SUMIFS(DataRegularSeason20242025!$AB$3:$AB$1315,DataRegularSeason20242025!$B$3:$B$1315, "&lt;=" &amp; DU$1, DataRegularSeason20242025!$E$3:$E$1315, $A23)</f>
        <v>33</v>
      </c>
      <c r="DV23">
        <f>SUMIFS(DataRegularSeason20242025!$AA$3:$AA$1315,DataRegularSeason20242025!$B$3:$B$1315, "&lt;=" &amp; DV$1, DataRegularSeason20242025!$D$3:$D$1315, $A23)+SUMIFS(DataRegularSeason20242025!$AB$3:$AB$1315,DataRegularSeason20242025!$B$3:$B$1315, "&lt;=" &amp; DV$1, DataRegularSeason20242025!$E$3:$E$1315, $A23)</f>
        <v>33</v>
      </c>
      <c r="DW23">
        <f>SUMIFS(DataRegularSeason20242025!$AA$3:$AA$1315,DataRegularSeason20242025!$B$3:$B$1315, "&lt;=" &amp; DW$1, DataRegularSeason20242025!$D$3:$D$1315, $A23)+SUMIFS(DataRegularSeason20242025!$AB$3:$AB$1315,DataRegularSeason20242025!$B$3:$B$1315, "&lt;=" &amp; DW$1, DataRegularSeason20242025!$E$3:$E$1315, $A23)</f>
        <v>33</v>
      </c>
      <c r="DX23">
        <f>SUMIFS(DataRegularSeason20242025!$AA$3:$AA$1315,DataRegularSeason20242025!$B$3:$B$1315, "&lt;=" &amp; DX$1, DataRegularSeason20242025!$D$3:$D$1315, $A23)+SUMIFS(DataRegularSeason20242025!$AB$3:$AB$1315,DataRegularSeason20242025!$B$3:$B$1315, "&lt;=" &amp; DX$1, DataRegularSeason20242025!$E$3:$E$1315, $A23)</f>
        <v>33</v>
      </c>
      <c r="DY23">
        <f>SUMIFS(DataRegularSeason20242025!$AA$3:$AA$1315,DataRegularSeason20242025!$B$3:$B$1315, "&lt;=" &amp; DY$1, DataRegularSeason20242025!$D$3:$D$1315, $A23)+SUMIFS(DataRegularSeason20242025!$AB$3:$AB$1315,DataRegularSeason20242025!$B$3:$B$1315, "&lt;=" &amp; DY$1, DataRegularSeason20242025!$E$3:$E$1315, $A23)</f>
        <v>33</v>
      </c>
      <c r="DZ23">
        <f>SUMIFS(DataRegularSeason20242025!$AA$3:$AA$1315,DataRegularSeason20242025!$B$3:$B$1315, "&lt;=" &amp; DZ$1, DataRegularSeason20242025!$D$3:$D$1315, $A23)+SUMIFS(DataRegularSeason20242025!$AB$3:$AB$1315,DataRegularSeason20242025!$B$3:$B$1315, "&lt;=" &amp; DZ$1, DataRegularSeason20242025!$E$3:$E$1315, $A23)</f>
        <v>33</v>
      </c>
      <c r="EA23">
        <f>SUMIFS(DataRegularSeason20242025!$AA$3:$AA$1315,DataRegularSeason20242025!$B$3:$B$1315, "&lt;=" &amp; EA$1, DataRegularSeason20242025!$D$3:$D$1315, $A23)+SUMIFS(DataRegularSeason20242025!$AB$3:$AB$1315,DataRegularSeason20242025!$B$3:$B$1315, "&lt;=" &amp; EA$1, DataRegularSeason20242025!$E$3:$E$1315, $A23)</f>
        <v>33</v>
      </c>
      <c r="EB23">
        <f>SUMIFS(DataRegularSeason20242025!$AA$3:$AA$1315,DataRegularSeason20242025!$B$3:$B$1315, "&lt;=" &amp; EB$1, DataRegularSeason20242025!$D$3:$D$1315, $A23)+SUMIFS(DataRegularSeason20242025!$AB$3:$AB$1315,DataRegularSeason20242025!$B$3:$B$1315, "&lt;=" &amp; EB$1, DataRegularSeason20242025!$E$3:$E$1315, $A23)</f>
        <v>33</v>
      </c>
      <c r="EC23">
        <f>SUMIFS(DataRegularSeason20242025!$AA$3:$AA$1315,DataRegularSeason20242025!$B$3:$B$1315, "&lt;=" &amp; EC$1, DataRegularSeason20242025!$D$3:$D$1315, $A23)+SUMIFS(DataRegularSeason20242025!$AB$3:$AB$1315,DataRegularSeason20242025!$B$3:$B$1315, "&lt;=" &amp; EC$1, DataRegularSeason20242025!$E$3:$E$1315, $A23)</f>
        <v>33</v>
      </c>
      <c r="ED23">
        <f>SUMIFS(DataRegularSeason20242025!$AA$3:$AA$1315,DataRegularSeason20242025!$B$3:$B$1315, "&lt;=" &amp; ED$1, DataRegularSeason20242025!$D$3:$D$1315, $A23)+SUMIFS(DataRegularSeason20242025!$AB$3:$AB$1315,DataRegularSeason20242025!$B$3:$B$1315, "&lt;=" &amp; ED$1, DataRegularSeason20242025!$E$3:$E$1315, $A23)</f>
        <v>33</v>
      </c>
      <c r="EE23">
        <f>SUMIFS(DataRegularSeason20242025!$AA$3:$AA$1315,DataRegularSeason20242025!$B$3:$B$1315, "&lt;=" &amp; EE$1, DataRegularSeason20242025!$D$3:$D$1315, $A23)+SUMIFS(DataRegularSeason20242025!$AB$3:$AB$1315,DataRegularSeason20242025!$B$3:$B$1315, "&lt;=" &amp; EE$1, DataRegularSeason20242025!$E$3:$E$1315, $A23)</f>
        <v>33</v>
      </c>
      <c r="EF23">
        <f>SUMIFS(DataRegularSeason20242025!$AA$3:$AA$1315,DataRegularSeason20242025!$B$3:$B$1315, "&lt;=" &amp; EF$1, DataRegularSeason20242025!$D$3:$D$1315, $A23)+SUMIFS(DataRegularSeason20242025!$AB$3:$AB$1315,DataRegularSeason20242025!$B$3:$B$1315, "&lt;=" &amp; EF$1, DataRegularSeason20242025!$E$3:$E$1315, $A23)</f>
        <v>33</v>
      </c>
      <c r="EG23">
        <f>SUMIFS(DataRegularSeason20242025!$AA$3:$AA$1315,DataRegularSeason20242025!$B$3:$B$1315, "&lt;=" &amp; EG$1, DataRegularSeason20242025!$D$3:$D$1315, $A23)+SUMIFS(DataRegularSeason20242025!$AB$3:$AB$1315,DataRegularSeason20242025!$B$3:$B$1315, "&lt;=" &amp; EG$1, DataRegularSeason20242025!$E$3:$E$1315, $A23)</f>
        <v>33</v>
      </c>
      <c r="EH23">
        <f>SUMIFS(DataRegularSeason20242025!$AA$3:$AA$1315,DataRegularSeason20242025!$B$3:$B$1315, "&lt;=" &amp; EH$1, DataRegularSeason20242025!$D$3:$D$1315, $A23)+SUMIFS(DataRegularSeason20242025!$AB$3:$AB$1315,DataRegularSeason20242025!$B$3:$B$1315, "&lt;=" &amp; EH$1, DataRegularSeason20242025!$E$3:$E$1315, $A23)</f>
        <v>33</v>
      </c>
      <c r="EI23">
        <f>SUMIFS(DataRegularSeason20242025!$AA$3:$AA$1315,DataRegularSeason20242025!$B$3:$B$1315, "&lt;=" &amp; EI$1, DataRegularSeason20242025!$D$3:$D$1315, $A23)+SUMIFS(DataRegularSeason20242025!$AB$3:$AB$1315,DataRegularSeason20242025!$B$3:$B$1315, "&lt;=" &amp; EI$1, DataRegularSeason20242025!$E$3:$E$1315, $A23)</f>
        <v>33</v>
      </c>
      <c r="EJ23">
        <f>SUMIFS(DataRegularSeason20242025!$AA$3:$AA$1315,DataRegularSeason20242025!$B$3:$B$1315, "&lt;=" &amp; EJ$1, DataRegularSeason20242025!$D$3:$D$1315, $A23)+SUMIFS(DataRegularSeason20242025!$AB$3:$AB$1315,DataRegularSeason20242025!$B$3:$B$1315, "&lt;=" &amp; EJ$1, DataRegularSeason20242025!$E$3:$E$1315, $A23)</f>
        <v>33</v>
      </c>
      <c r="EK23">
        <f>SUMIFS(DataRegularSeason20242025!$AA$3:$AA$1315,DataRegularSeason20242025!$B$3:$B$1315, "&lt;=" &amp; EK$1, DataRegularSeason20242025!$D$3:$D$1315, $A23)+SUMIFS(DataRegularSeason20242025!$AB$3:$AB$1315,DataRegularSeason20242025!$B$3:$B$1315, "&lt;=" &amp; EK$1, DataRegularSeason20242025!$E$3:$E$1315, $A23)</f>
        <v>33</v>
      </c>
      <c r="EL23">
        <f>SUMIFS(DataRegularSeason20242025!$AA$3:$AA$1315,DataRegularSeason20242025!$B$3:$B$1315, "&lt;=" &amp; EL$1, DataRegularSeason20242025!$D$3:$D$1315, $A23)+SUMIFS(DataRegularSeason20242025!$AB$3:$AB$1315,DataRegularSeason20242025!$B$3:$B$1315, "&lt;=" &amp; EL$1, DataRegularSeason20242025!$E$3:$E$1315, $A23)</f>
        <v>33</v>
      </c>
      <c r="EM23">
        <f>SUMIFS(DataRegularSeason20242025!$AA$3:$AA$1315,DataRegularSeason20242025!$B$3:$B$1315, "&lt;=" &amp; EM$1, DataRegularSeason20242025!$D$3:$D$1315, $A23)+SUMIFS(DataRegularSeason20242025!$AB$3:$AB$1315,DataRegularSeason20242025!$B$3:$B$1315, "&lt;=" &amp; EM$1, DataRegularSeason20242025!$E$3:$E$1315, $A23)</f>
        <v>33</v>
      </c>
      <c r="EN23">
        <f>SUMIFS(DataRegularSeason20242025!$AA$3:$AA$1315,DataRegularSeason20242025!$B$3:$B$1315, "&lt;=" &amp; EN$1, DataRegularSeason20242025!$D$3:$D$1315, $A23)+SUMIFS(DataRegularSeason20242025!$AB$3:$AB$1315,DataRegularSeason20242025!$B$3:$B$1315, "&lt;=" &amp; EN$1, DataRegularSeason20242025!$E$3:$E$1315, $A23)</f>
        <v>33</v>
      </c>
      <c r="EO23">
        <f>SUMIFS(DataRegularSeason20242025!$AA$3:$AA$1315,DataRegularSeason20242025!$B$3:$B$1315, "&lt;=" &amp; EO$1, DataRegularSeason20242025!$D$3:$D$1315, $A23)+SUMIFS(DataRegularSeason20242025!$AB$3:$AB$1315,DataRegularSeason20242025!$B$3:$B$1315, "&lt;=" &amp; EO$1, DataRegularSeason20242025!$E$3:$E$1315, $A23)</f>
        <v>33</v>
      </c>
      <c r="EP23">
        <f>SUMIFS(DataRegularSeason20242025!$AA$3:$AA$1315,DataRegularSeason20242025!$B$3:$B$1315, "&lt;=" &amp; EP$1, DataRegularSeason20242025!$D$3:$D$1315, $A23)+SUMIFS(DataRegularSeason20242025!$AB$3:$AB$1315,DataRegularSeason20242025!$B$3:$B$1315, "&lt;=" &amp; EP$1, DataRegularSeason20242025!$E$3:$E$1315, $A23)</f>
        <v>33</v>
      </c>
      <c r="EQ23">
        <f>SUMIFS(DataRegularSeason20242025!$AA$3:$AA$1315,DataRegularSeason20242025!$B$3:$B$1315, "&lt;=" &amp; EQ$1, DataRegularSeason20242025!$D$3:$D$1315, $A23)+SUMIFS(DataRegularSeason20242025!$AB$3:$AB$1315,DataRegularSeason20242025!$B$3:$B$1315, "&lt;=" &amp; EQ$1, DataRegularSeason20242025!$E$3:$E$1315, $A23)</f>
        <v>33</v>
      </c>
      <c r="ER23">
        <f>SUMIFS(DataRegularSeason20242025!$AA$3:$AA$1315,DataRegularSeason20242025!$B$3:$B$1315, "&lt;=" &amp; ER$1, DataRegularSeason20242025!$D$3:$D$1315, $A23)+SUMIFS(DataRegularSeason20242025!$AB$3:$AB$1315,DataRegularSeason20242025!$B$3:$B$1315, "&lt;=" &amp; ER$1, DataRegularSeason20242025!$E$3:$E$1315, $A23)</f>
        <v>33</v>
      </c>
      <c r="ES23">
        <f>SUMIFS(DataRegularSeason20242025!$AA$3:$AA$1315,DataRegularSeason20242025!$B$3:$B$1315, "&lt;=" &amp; ES$1, DataRegularSeason20242025!$D$3:$D$1315, $A23)+SUMIFS(DataRegularSeason20242025!$AB$3:$AB$1315,DataRegularSeason20242025!$B$3:$B$1315, "&lt;=" &amp; ES$1, DataRegularSeason20242025!$E$3:$E$1315, $A23)</f>
        <v>33</v>
      </c>
      <c r="ET23">
        <f>SUMIFS(DataRegularSeason20242025!$AA$3:$AA$1315,DataRegularSeason20242025!$B$3:$B$1315, "&lt;=" &amp; ET$1, DataRegularSeason20242025!$D$3:$D$1315, $A23)+SUMIFS(DataRegularSeason20242025!$AB$3:$AB$1315,DataRegularSeason20242025!$B$3:$B$1315, "&lt;=" &amp; ET$1, DataRegularSeason20242025!$E$3:$E$1315, $A23)</f>
        <v>33</v>
      </c>
      <c r="EU23">
        <f>SUMIFS(DataRegularSeason20242025!$AA$3:$AA$1315,DataRegularSeason20242025!$B$3:$B$1315, "&lt;=" &amp; EU$1, DataRegularSeason20242025!$D$3:$D$1315, $A23)+SUMIFS(DataRegularSeason20242025!$AB$3:$AB$1315,DataRegularSeason20242025!$B$3:$B$1315, "&lt;=" &amp; EU$1, DataRegularSeason20242025!$E$3:$E$1315, $A23)</f>
        <v>33</v>
      </c>
      <c r="EV23">
        <f>SUMIFS(DataRegularSeason20242025!$AA$3:$AA$1315,DataRegularSeason20242025!$B$3:$B$1315, "&lt;=" &amp; EV$1, DataRegularSeason20242025!$D$3:$D$1315, $A23)+SUMIFS(DataRegularSeason20242025!$AB$3:$AB$1315,DataRegularSeason20242025!$B$3:$B$1315, "&lt;=" &amp; EV$1, DataRegularSeason20242025!$E$3:$E$1315, $A23)</f>
        <v>33</v>
      </c>
      <c r="EW23">
        <f>SUMIFS(DataRegularSeason20242025!$AA$3:$AA$1315,DataRegularSeason20242025!$B$3:$B$1315, "&lt;=" &amp; EW$1, DataRegularSeason20242025!$D$3:$D$1315, $A23)+SUMIFS(DataRegularSeason20242025!$AB$3:$AB$1315,DataRegularSeason20242025!$B$3:$B$1315, "&lt;=" &amp; EW$1, DataRegularSeason20242025!$E$3:$E$1315, $A23)</f>
        <v>33</v>
      </c>
      <c r="EX23">
        <f>SUMIFS(DataRegularSeason20242025!$AA$3:$AA$1315,DataRegularSeason20242025!$B$3:$B$1315, "&lt;=" &amp; EX$1, DataRegularSeason20242025!$D$3:$D$1315, $A23)+SUMIFS(DataRegularSeason20242025!$AB$3:$AB$1315,DataRegularSeason20242025!$B$3:$B$1315, "&lt;=" &amp; EX$1, DataRegularSeason20242025!$E$3:$E$1315, $A23)</f>
        <v>33</v>
      </c>
      <c r="EY23">
        <f>SUMIFS(DataRegularSeason20242025!$AA$3:$AA$1315,DataRegularSeason20242025!$B$3:$B$1315, "&lt;=" &amp; EY$1, DataRegularSeason20242025!$D$3:$D$1315, $A23)+SUMIFS(DataRegularSeason20242025!$AB$3:$AB$1315,DataRegularSeason20242025!$B$3:$B$1315, "&lt;=" &amp; EY$1, DataRegularSeason20242025!$E$3:$E$1315, $A23)</f>
        <v>33</v>
      </c>
      <c r="EZ23">
        <f>SUMIFS(DataRegularSeason20242025!$AA$3:$AA$1315,DataRegularSeason20242025!$B$3:$B$1315, "&lt;=" &amp; EZ$1, DataRegularSeason20242025!$D$3:$D$1315, $A23)+SUMIFS(DataRegularSeason20242025!$AB$3:$AB$1315,DataRegularSeason20242025!$B$3:$B$1315, "&lt;=" &amp; EZ$1, DataRegularSeason20242025!$E$3:$E$1315, $A23)</f>
        <v>33</v>
      </c>
      <c r="FA23">
        <f>SUMIFS(DataRegularSeason20242025!$AA$3:$AA$1315,DataRegularSeason20242025!$B$3:$B$1315, "&lt;=" &amp; FA$1, DataRegularSeason20242025!$D$3:$D$1315, $A23)+SUMIFS(DataRegularSeason20242025!$AB$3:$AB$1315,DataRegularSeason20242025!$B$3:$B$1315, "&lt;=" &amp; FA$1, DataRegularSeason20242025!$E$3:$E$1315, $A23)</f>
        <v>33</v>
      </c>
      <c r="FB23">
        <f>SUMIFS(DataRegularSeason20242025!$AA$3:$AA$1315,DataRegularSeason20242025!$B$3:$B$1315, "&lt;=" &amp; FB$1, DataRegularSeason20242025!$D$3:$D$1315, $A23)+SUMIFS(DataRegularSeason20242025!$AB$3:$AB$1315,DataRegularSeason20242025!$B$3:$B$1315, "&lt;=" &amp; FB$1, DataRegularSeason20242025!$E$3:$E$1315, $A23)</f>
        <v>33</v>
      </c>
      <c r="FC23">
        <f>SUMIFS(DataRegularSeason20242025!$AA$3:$AA$1315,DataRegularSeason20242025!$B$3:$B$1315, "&lt;=" &amp; FC$1, DataRegularSeason20242025!$D$3:$D$1315, $A23)+SUMIFS(DataRegularSeason20242025!$AB$3:$AB$1315,DataRegularSeason20242025!$B$3:$B$1315, "&lt;=" &amp; FC$1, DataRegularSeason20242025!$E$3:$E$1315, $A23)</f>
        <v>33</v>
      </c>
      <c r="FD23">
        <f>SUMIFS(DataRegularSeason20242025!$AA$3:$AA$1315,DataRegularSeason20242025!$B$3:$B$1315, "&lt;=" &amp; FD$1, DataRegularSeason20242025!$D$3:$D$1315, $A23)+SUMIFS(DataRegularSeason20242025!$AB$3:$AB$1315,DataRegularSeason20242025!$B$3:$B$1315, "&lt;=" &amp; FD$1, DataRegularSeason20242025!$E$3:$E$1315, $A23)</f>
        <v>33</v>
      </c>
      <c r="FE23">
        <f>SUMIFS(DataRegularSeason20242025!$AA$3:$AA$1315,DataRegularSeason20242025!$B$3:$B$1315, "&lt;=" &amp; FE$1, DataRegularSeason20242025!$D$3:$D$1315, $A23)+SUMIFS(DataRegularSeason20242025!$AB$3:$AB$1315,DataRegularSeason20242025!$B$3:$B$1315, "&lt;=" &amp; FE$1, DataRegularSeason20242025!$E$3:$E$1315, $A23)</f>
        <v>33</v>
      </c>
      <c r="FF23">
        <f>SUMIFS(DataRegularSeason20242025!$AA$3:$AA$1315,DataRegularSeason20242025!$B$3:$B$1315, "&lt;=" &amp; FF$1, DataRegularSeason20242025!$D$3:$D$1315, $A23)+SUMIFS(DataRegularSeason20242025!$AB$3:$AB$1315,DataRegularSeason20242025!$B$3:$B$1315, "&lt;=" &amp; FF$1, DataRegularSeason20242025!$E$3:$E$1315, $A23)</f>
        <v>33</v>
      </c>
      <c r="FG23">
        <f>SUMIFS(DataRegularSeason20242025!$AA$3:$AA$1315,DataRegularSeason20242025!$B$3:$B$1315, "&lt;=" &amp; FG$1, DataRegularSeason20242025!$D$3:$D$1315, $A23)+SUMIFS(DataRegularSeason20242025!$AB$3:$AB$1315,DataRegularSeason20242025!$B$3:$B$1315, "&lt;=" &amp; FG$1, DataRegularSeason20242025!$E$3:$E$1315, $A23)</f>
        <v>33</v>
      </c>
      <c r="FH23">
        <f>SUMIFS(DataRegularSeason20242025!$AA$3:$AA$1315,DataRegularSeason20242025!$B$3:$B$1315, "&lt;=" &amp; FH$1, DataRegularSeason20242025!$D$3:$D$1315, $A23)+SUMIFS(DataRegularSeason20242025!$AB$3:$AB$1315,DataRegularSeason20242025!$B$3:$B$1315, "&lt;=" &amp; FH$1, DataRegularSeason20242025!$E$3:$E$1315, $A23)</f>
        <v>33</v>
      </c>
      <c r="FI23">
        <f>SUMIFS(DataRegularSeason20242025!$AA$3:$AA$1315,DataRegularSeason20242025!$B$3:$B$1315, "&lt;=" &amp; FI$1, DataRegularSeason20242025!$D$3:$D$1315, $A23)+SUMIFS(DataRegularSeason20242025!$AB$3:$AB$1315,DataRegularSeason20242025!$B$3:$B$1315, "&lt;=" &amp; FI$1, DataRegularSeason20242025!$E$3:$E$1315, $A23)</f>
        <v>33</v>
      </c>
      <c r="FJ23">
        <f>SUMIFS(DataRegularSeason20242025!$AA$3:$AA$1315,DataRegularSeason20242025!$B$3:$B$1315, "&lt;=" &amp; FJ$1, DataRegularSeason20242025!$D$3:$D$1315, $A23)+SUMIFS(DataRegularSeason20242025!$AB$3:$AB$1315,DataRegularSeason20242025!$B$3:$B$1315, "&lt;=" &amp; FJ$1, DataRegularSeason20242025!$E$3:$E$1315, $A23)</f>
        <v>33</v>
      </c>
      <c r="FK23">
        <f>SUMIFS(DataRegularSeason20242025!$AA$3:$AA$1315,DataRegularSeason20242025!$B$3:$B$1315, "&lt;=" &amp; FK$1, DataRegularSeason20242025!$D$3:$D$1315, $A23)+SUMIFS(DataRegularSeason20242025!$AB$3:$AB$1315,DataRegularSeason20242025!$B$3:$B$1315, "&lt;=" &amp; FK$1, DataRegularSeason20242025!$E$3:$E$1315, $A23)</f>
        <v>33</v>
      </c>
      <c r="FL23">
        <f>SUMIFS(DataRegularSeason20242025!$AA$3:$AA$1315,DataRegularSeason20242025!$B$3:$B$1315, "&lt;=" &amp; FL$1, DataRegularSeason20242025!$D$3:$D$1315, $A23)+SUMIFS(DataRegularSeason20242025!$AB$3:$AB$1315,DataRegularSeason20242025!$B$3:$B$1315, "&lt;=" &amp; FL$1, DataRegularSeason20242025!$E$3:$E$1315, $A23)</f>
        <v>33</v>
      </c>
      <c r="FM23">
        <f>SUMIFS(DataRegularSeason20242025!$AA$3:$AA$1315,DataRegularSeason20242025!$B$3:$B$1315, "&lt;=" &amp; FM$1, DataRegularSeason20242025!$D$3:$D$1315, $A23)+SUMIFS(DataRegularSeason20242025!$AB$3:$AB$1315,DataRegularSeason20242025!$B$3:$B$1315, "&lt;=" &amp; FM$1, DataRegularSeason20242025!$E$3:$E$1315, $A23)</f>
        <v>33</v>
      </c>
      <c r="FN23">
        <f>SUMIFS(DataRegularSeason20242025!$AA$3:$AA$1315,DataRegularSeason20242025!$B$3:$B$1315, "&lt;=" &amp; FN$1, DataRegularSeason20242025!$D$3:$D$1315, $A23)+SUMIFS(DataRegularSeason20242025!$AB$3:$AB$1315,DataRegularSeason20242025!$B$3:$B$1315, "&lt;=" &amp; FN$1, DataRegularSeason20242025!$E$3:$E$1315, $A23)</f>
        <v>33</v>
      </c>
      <c r="FO23">
        <f>SUMIFS(DataRegularSeason20242025!$AA$3:$AA$1315,DataRegularSeason20242025!$B$3:$B$1315, "&lt;=" &amp; FO$1, DataRegularSeason20242025!$D$3:$D$1315, $A23)+SUMIFS(DataRegularSeason20242025!$AB$3:$AB$1315,DataRegularSeason20242025!$B$3:$B$1315, "&lt;=" &amp; FO$1, DataRegularSeason20242025!$E$3:$E$1315, $A23)</f>
        <v>33</v>
      </c>
      <c r="FP23">
        <f>SUMIFS(DataRegularSeason20242025!$AA$3:$AA$1315,DataRegularSeason20242025!$B$3:$B$1315, "&lt;=" &amp; FP$1, DataRegularSeason20242025!$D$3:$D$1315, $A23)+SUMIFS(DataRegularSeason20242025!$AB$3:$AB$1315,DataRegularSeason20242025!$B$3:$B$1315, "&lt;=" &amp; FP$1, DataRegularSeason20242025!$E$3:$E$1315, $A23)</f>
        <v>33</v>
      </c>
      <c r="FQ23">
        <f>SUMIFS(DataRegularSeason20242025!$AA$3:$AA$1315,DataRegularSeason20242025!$B$3:$B$1315, "&lt;=" &amp; FQ$1, DataRegularSeason20242025!$D$3:$D$1315, $A23)+SUMIFS(DataRegularSeason20242025!$AB$3:$AB$1315,DataRegularSeason20242025!$B$3:$B$1315, "&lt;=" &amp; FQ$1, DataRegularSeason20242025!$E$3:$E$1315, $A23)</f>
        <v>33</v>
      </c>
      <c r="FR23">
        <f>SUMIFS(DataRegularSeason20242025!$AA$3:$AA$1315,DataRegularSeason20242025!$B$3:$B$1315, "&lt;=" &amp; FR$1, DataRegularSeason20242025!$D$3:$D$1315, $A23)+SUMIFS(DataRegularSeason20242025!$AB$3:$AB$1315,DataRegularSeason20242025!$B$3:$B$1315, "&lt;=" &amp; FR$1, DataRegularSeason20242025!$E$3:$E$1315, $A23)</f>
        <v>33</v>
      </c>
      <c r="FS23">
        <f>SUMIFS(DataRegularSeason20242025!$AA$3:$AA$1315,DataRegularSeason20242025!$B$3:$B$1315, "&lt;=" &amp; FS$1, DataRegularSeason20242025!$D$3:$D$1315, $A23)+SUMIFS(DataRegularSeason20242025!$AB$3:$AB$1315,DataRegularSeason20242025!$B$3:$B$1315, "&lt;=" &amp; FS$1, DataRegularSeason20242025!$E$3:$E$1315, $A23)</f>
        <v>33</v>
      </c>
      <c r="FT23">
        <f>SUMIFS(DataRegularSeason20242025!$AA$3:$AA$1315,DataRegularSeason20242025!$B$3:$B$1315, "&lt;=" &amp; FT$1, DataRegularSeason20242025!$D$3:$D$1315, $A23)+SUMIFS(DataRegularSeason20242025!$AB$3:$AB$1315,DataRegularSeason20242025!$B$3:$B$1315, "&lt;=" &amp; FT$1, DataRegularSeason20242025!$E$3:$E$1315, $A23)</f>
        <v>33</v>
      </c>
      <c r="FU23">
        <f>SUMIFS(DataRegularSeason20242025!$AA$3:$AA$1315,DataRegularSeason20242025!$B$3:$B$1315, "&lt;=" &amp; FU$1, DataRegularSeason20242025!$D$3:$D$1315, $A23)+SUMIFS(DataRegularSeason20242025!$AB$3:$AB$1315,DataRegularSeason20242025!$B$3:$B$1315, "&lt;=" &amp; FU$1, DataRegularSeason20242025!$E$3:$E$1315, $A23)</f>
        <v>33</v>
      </c>
      <c r="FV23">
        <f>SUMIFS(DataRegularSeason20242025!$AA$3:$AA$1315,DataRegularSeason20242025!$B$3:$B$1315, "&lt;=" &amp; FV$1, DataRegularSeason20242025!$D$3:$D$1315, $A23)+SUMIFS(DataRegularSeason20242025!$AB$3:$AB$1315,DataRegularSeason20242025!$B$3:$B$1315, "&lt;=" &amp; FV$1, DataRegularSeason20242025!$E$3:$E$1315, $A23)</f>
        <v>33</v>
      </c>
      <c r="FW23">
        <f>SUMIFS(DataRegularSeason20242025!$AA$3:$AA$1315,DataRegularSeason20242025!$B$3:$B$1315, "&lt;=" &amp; FW$1, DataRegularSeason20242025!$D$3:$D$1315, $A23)+SUMIFS(DataRegularSeason20242025!$AB$3:$AB$1315,DataRegularSeason20242025!$B$3:$B$1315, "&lt;=" &amp; FW$1, DataRegularSeason20242025!$E$3:$E$1315, $A23)</f>
        <v>33</v>
      </c>
      <c r="FX23">
        <f>SUMIFS(DataRegularSeason20242025!$AA$3:$AA$1315,DataRegularSeason20242025!$B$3:$B$1315, "&lt;=" &amp; FX$1, DataRegularSeason20242025!$D$3:$D$1315, $A23)+SUMIFS(DataRegularSeason20242025!$AB$3:$AB$1315,DataRegularSeason20242025!$B$3:$B$1315, "&lt;=" &amp; FX$1, DataRegularSeason20242025!$E$3:$E$1315, $A23)</f>
        <v>33</v>
      </c>
      <c r="FY23">
        <f>SUMIFS(DataRegularSeason20242025!$AA$3:$AA$1315,DataRegularSeason20242025!$B$3:$B$1315, "&lt;=" &amp; FY$1, DataRegularSeason20242025!$D$3:$D$1315, $A23)+SUMIFS(DataRegularSeason20242025!$AB$3:$AB$1315,DataRegularSeason20242025!$B$3:$B$1315, "&lt;=" &amp; FY$1, DataRegularSeason20242025!$E$3:$E$1315, $A23)</f>
        <v>33</v>
      </c>
      <c r="FZ23">
        <f>SUMIFS(DataRegularSeason20242025!$AA$3:$AA$1315,DataRegularSeason20242025!$B$3:$B$1315, "&lt;=" &amp; FZ$1, DataRegularSeason20242025!$D$3:$D$1315, $A23)+SUMIFS(DataRegularSeason20242025!$AB$3:$AB$1315,DataRegularSeason20242025!$B$3:$B$1315, "&lt;=" &amp; FZ$1, DataRegularSeason20242025!$E$3:$E$1315, $A23)</f>
        <v>33</v>
      </c>
      <c r="GA23">
        <f>SUMIFS(DataRegularSeason20242025!$AA$3:$AA$1315,DataRegularSeason20242025!$B$3:$B$1315, "&lt;=" &amp; GA$1, DataRegularSeason20242025!$D$3:$D$1315, $A23)+SUMIFS(DataRegularSeason20242025!$AB$3:$AB$1315,DataRegularSeason20242025!$B$3:$B$1315, "&lt;=" &amp; GA$1, DataRegularSeason20242025!$E$3:$E$1315, $A23)</f>
        <v>33</v>
      </c>
      <c r="GB23">
        <f>SUMIFS(DataRegularSeason20242025!$AA$3:$AA$1315,DataRegularSeason20242025!$B$3:$B$1315, "&lt;=" &amp; GB$1, DataRegularSeason20242025!$D$3:$D$1315, $A23)+SUMIFS(DataRegularSeason20242025!$AB$3:$AB$1315,DataRegularSeason20242025!$B$3:$B$1315, "&lt;=" &amp; GB$1, DataRegularSeason20242025!$E$3:$E$1315, $A23)</f>
        <v>33</v>
      </c>
      <c r="GC23">
        <f>SUMIFS(DataRegularSeason20242025!$AA$3:$AA$1315,DataRegularSeason20242025!$B$3:$B$1315, "&lt;=" &amp; GC$1, DataRegularSeason20242025!$D$3:$D$1315, $A23)+SUMIFS(DataRegularSeason20242025!$AB$3:$AB$1315,DataRegularSeason20242025!$B$3:$B$1315, "&lt;=" &amp; GC$1, DataRegularSeason20242025!$E$3:$E$1315, $A23)</f>
        <v>33</v>
      </c>
      <c r="GD23">
        <f>SUMIFS(DataRegularSeason20242025!$AA$3:$AA$1315,DataRegularSeason20242025!$B$3:$B$1315, "&lt;=" &amp; GD$1, DataRegularSeason20242025!$D$3:$D$1315, $A23)+SUMIFS(DataRegularSeason20242025!$AB$3:$AB$1315,DataRegularSeason20242025!$B$3:$B$1315, "&lt;=" &amp; GD$1, DataRegularSeason20242025!$E$3:$E$1315, $A23)</f>
        <v>33</v>
      </c>
      <c r="GE23">
        <f>SUMIFS(DataRegularSeason20242025!$AA$3:$AA$1315,DataRegularSeason20242025!$B$3:$B$1315, "&lt;=" &amp; GE$1, DataRegularSeason20242025!$D$3:$D$1315, $A23)+SUMIFS(DataRegularSeason20242025!$AB$3:$AB$1315,DataRegularSeason20242025!$B$3:$B$1315, "&lt;=" &amp; GE$1, DataRegularSeason20242025!$E$3:$E$1315, $A23)</f>
        <v>33</v>
      </c>
      <c r="GF23">
        <f>SUMIFS(DataRegularSeason20242025!$AA$3:$AA$1315,DataRegularSeason20242025!$B$3:$B$1315, "&lt;=" &amp; GF$1, DataRegularSeason20242025!$D$3:$D$1315, $A23)+SUMIFS(DataRegularSeason20242025!$AB$3:$AB$1315,DataRegularSeason20242025!$B$3:$B$1315, "&lt;=" &amp; GF$1, DataRegularSeason20242025!$E$3:$E$1315, $A23)</f>
        <v>33</v>
      </c>
      <c r="GG23">
        <f>SUMIFS(DataRegularSeason20242025!$AA$3:$AA$1315,DataRegularSeason20242025!$B$3:$B$1315, "&lt;=" &amp; GG$1, DataRegularSeason20242025!$D$3:$D$1315, $A23)+SUMIFS(DataRegularSeason20242025!$AB$3:$AB$1315,DataRegularSeason20242025!$B$3:$B$1315, "&lt;=" &amp; GG$1, DataRegularSeason20242025!$E$3:$E$1315, $A23)</f>
        <v>33</v>
      </c>
      <c r="GH23">
        <f>SUMIFS(DataRegularSeason20242025!$AA$3:$AA$1315,DataRegularSeason20242025!$B$3:$B$1315, "&lt;=" &amp; GH$1, DataRegularSeason20242025!$D$3:$D$1315, $A23)+SUMIFS(DataRegularSeason20242025!$AB$3:$AB$1315,DataRegularSeason20242025!$B$3:$B$1315, "&lt;=" &amp; GH$1, DataRegularSeason20242025!$E$3:$E$1315, $A23)</f>
        <v>33</v>
      </c>
      <c r="GI23">
        <f>SUMIFS(DataRegularSeason20242025!$AA$3:$AA$1315,DataRegularSeason20242025!$B$3:$B$1315, "&lt;=" &amp; GI$1, DataRegularSeason20242025!$D$3:$D$1315, $A23)+SUMIFS(DataRegularSeason20242025!$AB$3:$AB$1315,DataRegularSeason20242025!$B$3:$B$1315, "&lt;=" &amp; GI$1, DataRegularSeason20242025!$E$3:$E$1315, $A23)</f>
        <v>33</v>
      </c>
      <c r="GJ23">
        <f>SUMIFS(DataRegularSeason20242025!$AA$3:$AA$1315,DataRegularSeason20242025!$B$3:$B$1315, "&lt;=" &amp; GJ$1, DataRegularSeason20242025!$D$3:$D$1315, $A23)+SUMIFS(DataRegularSeason20242025!$AB$3:$AB$1315,DataRegularSeason20242025!$B$3:$B$1315, "&lt;=" &amp; GJ$1, DataRegularSeason20242025!$E$3:$E$1315, $A23)</f>
        <v>33</v>
      </c>
      <c r="GK23">
        <f>SUMIFS(DataRegularSeason20242025!$AA$3:$AA$1315,DataRegularSeason20242025!$B$3:$B$1315, "&lt;=" &amp; GK$1, DataRegularSeason20242025!$D$3:$D$1315, $A23)+SUMIFS(DataRegularSeason20242025!$AB$3:$AB$1315,DataRegularSeason20242025!$B$3:$B$1315, "&lt;=" &amp; GK$1, DataRegularSeason20242025!$E$3:$E$1315, $A23)</f>
        <v>33</v>
      </c>
      <c r="GL23">
        <f>SUMIFS(DataRegularSeason20242025!$AA$3:$AA$1315,DataRegularSeason20242025!$B$3:$B$1315, "&lt;=" &amp; GL$1, DataRegularSeason20242025!$D$3:$D$1315, $A23)+SUMIFS(DataRegularSeason20242025!$AB$3:$AB$1315,DataRegularSeason20242025!$B$3:$B$1315, "&lt;=" &amp; GL$1, DataRegularSeason20242025!$E$3:$E$1315, $A23)</f>
        <v>33</v>
      </c>
      <c r="GM23">
        <f>SUMIFS(DataRegularSeason20242025!$AA$3:$AA$1315,DataRegularSeason20242025!$B$3:$B$1315, "&lt;=" &amp; GM$1, DataRegularSeason20242025!$D$3:$D$1315, $A23)+SUMIFS(DataRegularSeason20242025!$AB$3:$AB$1315,DataRegularSeason20242025!$B$3:$B$1315, "&lt;=" &amp; GM$1, DataRegularSeason20242025!$E$3:$E$1315, $A23)</f>
        <v>33</v>
      </c>
      <c r="GN23">
        <f>SUMIFS(DataRegularSeason20242025!$AA$3:$AA$1315,DataRegularSeason20242025!$B$3:$B$1315, "&lt;=" &amp; GN$1, DataRegularSeason20242025!$D$3:$D$1315, $A23)+SUMIFS(DataRegularSeason20242025!$AB$3:$AB$1315,DataRegularSeason20242025!$B$3:$B$1315, "&lt;=" &amp; GN$1, DataRegularSeason20242025!$E$3:$E$1315, $A23)</f>
        <v>33</v>
      </c>
      <c r="GO23">
        <f>SUMIFS(DataRegularSeason20242025!$AA$3:$AA$1315,DataRegularSeason20242025!$B$3:$B$1315, "&lt;=" &amp; GO$1, DataRegularSeason20242025!$D$3:$D$1315, $A23)+SUMIFS(DataRegularSeason20242025!$AB$3:$AB$1315,DataRegularSeason20242025!$B$3:$B$1315, "&lt;=" &amp; GO$1, DataRegularSeason20242025!$E$3:$E$1315, $A23)</f>
        <v>33</v>
      </c>
      <c r="GP23">
        <f>SUMIFS(DataRegularSeason20242025!$AA$3:$AA$1315,DataRegularSeason20242025!$B$3:$B$1315, "&lt;=" &amp; GP$1, DataRegularSeason20242025!$D$3:$D$1315, $A23)+SUMIFS(DataRegularSeason20242025!$AB$3:$AB$1315,DataRegularSeason20242025!$B$3:$B$1315, "&lt;=" &amp; GP$1, DataRegularSeason20242025!$E$3:$E$1315, $A23)</f>
        <v>33</v>
      </c>
      <c r="GQ23">
        <f>SUMIFS(DataRegularSeason20242025!$AA$3:$AA$1315,DataRegularSeason20242025!$B$3:$B$1315, "&lt;=" &amp; GQ$1, DataRegularSeason20242025!$D$3:$D$1315, $A23)+SUMIFS(DataRegularSeason20242025!$AB$3:$AB$1315,DataRegularSeason20242025!$B$3:$B$1315, "&lt;=" &amp; GQ$1, DataRegularSeason20242025!$E$3:$E$1315, $A23)</f>
        <v>33</v>
      </c>
      <c r="GR23">
        <f>SUMIFS(DataRegularSeason20242025!$AA$3:$AA$1315,DataRegularSeason20242025!$B$3:$B$1315, "&lt;=" &amp; GR$1, DataRegularSeason20242025!$D$3:$D$1315, $A23)+SUMIFS(DataRegularSeason20242025!$AB$3:$AB$1315,DataRegularSeason20242025!$B$3:$B$1315, "&lt;=" &amp; GR$1, DataRegularSeason20242025!$E$3:$E$1315, $A23)</f>
        <v>33</v>
      </c>
      <c r="GS23">
        <f>SUMIFS(DataRegularSeason20242025!$AA$3:$AA$1315,DataRegularSeason20242025!$B$3:$B$1315, "&lt;=" &amp; GS$1, DataRegularSeason20242025!$D$3:$D$1315, $A23)+SUMIFS(DataRegularSeason20242025!$AB$3:$AB$1315,DataRegularSeason20242025!$B$3:$B$1315, "&lt;=" &amp; GS$1, DataRegularSeason20242025!$E$3:$E$1315, $A23)</f>
        <v>33</v>
      </c>
      <c r="GT23">
        <f>SUMIFS(DataRegularSeason20242025!$AA$3:$AA$1315,DataRegularSeason20242025!$B$3:$B$1315, "&lt;=" &amp; GT$1, DataRegularSeason20242025!$D$3:$D$1315, $A23)+SUMIFS(DataRegularSeason20242025!$AB$3:$AB$1315,DataRegularSeason20242025!$B$3:$B$1315, "&lt;=" &amp; GT$1, DataRegularSeason20242025!$E$3:$E$1315, $A23)</f>
        <v>33</v>
      </c>
      <c r="GU23">
        <f>SUMIFS(DataRegularSeason20242025!$AA$3:$AA$1315,DataRegularSeason20242025!$B$3:$B$1315, "&lt;=" &amp; GU$1, DataRegularSeason20242025!$D$3:$D$1315, $A23)+SUMIFS(DataRegularSeason20242025!$AB$3:$AB$1315,DataRegularSeason20242025!$B$3:$B$1315, "&lt;=" &amp; GU$1, DataRegularSeason20242025!$E$3:$E$1315, $A23)</f>
        <v>33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22</v>
      </c>
      <c r="CB24">
        <f>SUMIFS(DataRegularSeason20242025!$AA$3:$AA$1315,DataRegularSeason20242025!$B$3:$B$1315, "&lt;=" &amp; CB$1, DataRegularSeason20242025!$D$3:$D$1315, $A24)+SUMIFS(DataRegularSeason20242025!$AB$3:$AB$1315,DataRegularSeason20242025!$B$3:$B$1315, "&lt;=" &amp; CB$1, DataRegularSeason20242025!$E$3:$E$1315, $A24)</f>
        <v>22</v>
      </c>
      <c r="CC24">
        <f>SUMIFS(DataRegularSeason20242025!$AA$3:$AA$1315,DataRegularSeason20242025!$B$3:$B$1315, "&lt;=" &amp; CC$1, DataRegularSeason20242025!$D$3:$D$1315, $A24)+SUMIFS(DataRegularSeason20242025!$AB$3:$AB$1315,DataRegularSeason20242025!$B$3:$B$1315, "&lt;=" &amp; CC$1, DataRegularSeason20242025!$E$3:$E$1315, $A24)</f>
        <v>22</v>
      </c>
      <c r="CD24">
        <f>SUMIFS(DataRegularSeason20242025!$AA$3:$AA$1315,DataRegularSeason20242025!$B$3:$B$1315, "&lt;=" &amp; CD$1, DataRegularSeason20242025!$D$3:$D$1315, $A24)+SUMIFS(DataRegularSeason20242025!$AB$3:$AB$1315,DataRegularSeason20242025!$B$3:$B$1315, "&lt;=" &amp; CD$1, DataRegularSeason20242025!$E$3:$E$1315, $A24)</f>
        <v>22</v>
      </c>
      <c r="CE24">
        <f>SUMIFS(DataRegularSeason20242025!$AA$3:$AA$1315,DataRegularSeason20242025!$B$3:$B$1315, "&lt;=" &amp; CE$1, DataRegularSeason20242025!$D$3:$D$1315, $A24)+SUMIFS(DataRegularSeason20242025!$AB$3:$AB$1315,DataRegularSeason20242025!$B$3:$B$1315, "&lt;=" &amp; CE$1, DataRegularSeason20242025!$E$3:$E$1315, $A24)</f>
        <v>22</v>
      </c>
      <c r="CF24">
        <f>SUMIFS(DataRegularSeason20242025!$AA$3:$AA$1315,DataRegularSeason20242025!$B$3:$B$1315, "&lt;=" &amp; CF$1, DataRegularSeason20242025!$D$3:$D$1315, $A24)+SUMIFS(DataRegularSeason20242025!$AB$3:$AB$1315,DataRegularSeason20242025!$B$3:$B$1315, "&lt;=" &amp; CF$1, DataRegularSeason20242025!$E$3:$E$1315, $A24)</f>
        <v>22</v>
      </c>
      <c r="CG24">
        <f>SUMIFS(DataRegularSeason20242025!$AA$3:$AA$1315,DataRegularSeason20242025!$B$3:$B$1315, "&lt;=" &amp; CG$1, DataRegularSeason20242025!$D$3:$D$1315, $A24)+SUMIFS(DataRegularSeason20242025!$AB$3:$AB$1315,DataRegularSeason20242025!$B$3:$B$1315, "&lt;=" &amp; CG$1, DataRegularSeason20242025!$E$3:$E$1315, $A24)</f>
        <v>22</v>
      </c>
      <c r="CH24">
        <f>SUMIFS(DataRegularSeason20242025!$AA$3:$AA$1315,DataRegularSeason20242025!$B$3:$B$1315, "&lt;=" &amp; CH$1, DataRegularSeason20242025!$D$3:$D$1315, $A24)+SUMIFS(DataRegularSeason20242025!$AB$3:$AB$1315,DataRegularSeason20242025!$B$3:$B$1315, "&lt;=" &amp; CH$1, DataRegularSeason20242025!$E$3:$E$1315, $A24)</f>
        <v>22</v>
      </c>
      <c r="CI24">
        <f>SUMIFS(DataRegularSeason20242025!$AA$3:$AA$1315,DataRegularSeason20242025!$B$3:$B$1315, "&lt;=" &amp; CI$1, DataRegularSeason20242025!$D$3:$D$1315, $A24)+SUMIFS(DataRegularSeason20242025!$AB$3:$AB$1315,DataRegularSeason20242025!$B$3:$B$1315, "&lt;=" &amp; CI$1, DataRegularSeason20242025!$E$3:$E$1315, $A24)</f>
        <v>22</v>
      </c>
      <c r="CJ24">
        <f>SUMIFS(DataRegularSeason20242025!$AA$3:$AA$1315,DataRegularSeason20242025!$B$3:$B$1315, "&lt;=" &amp; CJ$1, DataRegularSeason20242025!$D$3:$D$1315, $A24)+SUMIFS(DataRegularSeason20242025!$AB$3:$AB$1315,DataRegularSeason20242025!$B$3:$B$1315, "&lt;=" &amp; CJ$1, DataRegularSeason20242025!$E$3:$E$1315, $A24)</f>
        <v>22</v>
      </c>
      <c r="CK24">
        <f>SUMIFS(DataRegularSeason20242025!$AA$3:$AA$1315,DataRegularSeason20242025!$B$3:$B$1315, "&lt;=" &amp; CK$1, DataRegularSeason20242025!$D$3:$D$1315, $A24)+SUMIFS(DataRegularSeason20242025!$AB$3:$AB$1315,DataRegularSeason20242025!$B$3:$B$1315, "&lt;=" &amp; CK$1, DataRegularSeason20242025!$E$3:$E$1315, $A24)</f>
        <v>22</v>
      </c>
      <c r="CL24">
        <f>SUMIFS(DataRegularSeason20242025!$AA$3:$AA$1315,DataRegularSeason20242025!$B$3:$B$1315, "&lt;=" &amp; CL$1, DataRegularSeason20242025!$D$3:$D$1315, $A24)+SUMIFS(DataRegularSeason20242025!$AB$3:$AB$1315,DataRegularSeason20242025!$B$3:$B$1315, "&lt;=" &amp; CL$1, DataRegularSeason20242025!$E$3:$E$1315, $A24)</f>
        <v>22</v>
      </c>
      <c r="CM24">
        <f>SUMIFS(DataRegularSeason20242025!$AA$3:$AA$1315,DataRegularSeason20242025!$B$3:$B$1315, "&lt;=" &amp; CM$1, DataRegularSeason20242025!$D$3:$D$1315, $A24)+SUMIFS(DataRegularSeason20242025!$AB$3:$AB$1315,DataRegularSeason20242025!$B$3:$B$1315, "&lt;=" &amp; CM$1, DataRegularSeason20242025!$E$3:$E$1315, $A24)</f>
        <v>22</v>
      </c>
      <c r="CN24">
        <f>SUMIFS(DataRegularSeason20242025!$AA$3:$AA$1315,DataRegularSeason20242025!$B$3:$B$1315, "&lt;=" &amp; CN$1, DataRegularSeason20242025!$D$3:$D$1315, $A24)+SUMIFS(DataRegularSeason20242025!$AB$3:$AB$1315,DataRegularSeason20242025!$B$3:$B$1315, "&lt;=" &amp; CN$1, DataRegularSeason20242025!$E$3:$E$1315, $A24)</f>
        <v>22</v>
      </c>
      <c r="CO24">
        <f>SUMIFS(DataRegularSeason20242025!$AA$3:$AA$1315,DataRegularSeason20242025!$B$3:$B$1315, "&lt;=" &amp; CO$1, DataRegularSeason20242025!$D$3:$D$1315, $A24)+SUMIFS(DataRegularSeason20242025!$AB$3:$AB$1315,DataRegularSeason20242025!$B$3:$B$1315, "&lt;=" &amp; CO$1, DataRegularSeason20242025!$E$3:$E$1315, $A24)</f>
        <v>22</v>
      </c>
      <c r="CP24">
        <f>SUMIFS(DataRegularSeason20242025!$AA$3:$AA$1315,DataRegularSeason20242025!$B$3:$B$1315, "&lt;=" &amp; CP$1, DataRegularSeason20242025!$D$3:$D$1315, $A24)+SUMIFS(DataRegularSeason20242025!$AB$3:$AB$1315,DataRegularSeason20242025!$B$3:$B$1315, "&lt;=" &amp; CP$1, DataRegularSeason20242025!$E$3:$E$1315, $A24)</f>
        <v>22</v>
      </c>
      <c r="CQ24">
        <f>SUMIFS(DataRegularSeason20242025!$AA$3:$AA$1315,DataRegularSeason20242025!$B$3:$B$1315, "&lt;=" &amp; CQ$1, DataRegularSeason20242025!$D$3:$D$1315, $A24)+SUMIFS(DataRegularSeason20242025!$AB$3:$AB$1315,DataRegularSeason20242025!$B$3:$B$1315, "&lt;=" &amp; CQ$1, DataRegularSeason20242025!$E$3:$E$1315, $A24)</f>
        <v>22</v>
      </c>
      <c r="CR24">
        <f>SUMIFS(DataRegularSeason20242025!$AA$3:$AA$1315,DataRegularSeason20242025!$B$3:$B$1315, "&lt;=" &amp; CR$1, DataRegularSeason20242025!$D$3:$D$1315, $A24)+SUMIFS(DataRegularSeason20242025!$AB$3:$AB$1315,DataRegularSeason20242025!$B$3:$B$1315, "&lt;=" &amp; CR$1, DataRegularSeason20242025!$E$3:$E$1315, $A24)</f>
        <v>22</v>
      </c>
      <c r="CS24">
        <f>SUMIFS(DataRegularSeason20242025!$AA$3:$AA$1315,DataRegularSeason20242025!$B$3:$B$1315, "&lt;=" &amp; CS$1, DataRegularSeason20242025!$D$3:$D$1315, $A24)+SUMIFS(DataRegularSeason20242025!$AB$3:$AB$1315,DataRegularSeason20242025!$B$3:$B$1315, "&lt;=" &amp; CS$1, DataRegularSeason20242025!$E$3:$E$1315, $A24)</f>
        <v>22</v>
      </c>
      <c r="CT24">
        <f>SUMIFS(DataRegularSeason20242025!$AA$3:$AA$1315,DataRegularSeason20242025!$B$3:$B$1315, "&lt;=" &amp; CT$1, DataRegularSeason20242025!$D$3:$D$1315, $A24)+SUMIFS(DataRegularSeason20242025!$AB$3:$AB$1315,DataRegularSeason20242025!$B$3:$B$1315, "&lt;=" &amp; CT$1, DataRegularSeason20242025!$E$3:$E$1315, $A24)</f>
        <v>22</v>
      </c>
      <c r="CU24">
        <f>SUMIFS(DataRegularSeason20242025!$AA$3:$AA$1315,DataRegularSeason20242025!$B$3:$B$1315, "&lt;=" &amp; CU$1, DataRegularSeason20242025!$D$3:$D$1315, $A24)+SUMIFS(DataRegularSeason20242025!$AB$3:$AB$1315,DataRegularSeason20242025!$B$3:$B$1315, "&lt;=" &amp; CU$1, DataRegularSeason20242025!$E$3:$E$1315, $A24)</f>
        <v>22</v>
      </c>
      <c r="CV24">
        <f>SUMIFS(DataRegularSeason20242025!$AA$3:$AA$1315,DataRegularSeason20242025!$B$3:$B$1315, "&lt;=" &amp; CV$1, DataRegularSeason20242025!$D$3:$D$1315, $A24)+SUMIFS(DataRegularSeason20242025!$AB$3:$AB$1315,DataRegularSeason20242025!$B$3:$B$1315, "&lt;=" &amp; CV$1, DataRegularSeason20242025!$E$3:$E$1315, $A24)</f>
        <v>22</v>
      </c>
      <c r="CW24">
        <f>SUMIFS(DataRegularSeason20242025!$AA$3:$AA$1315,DataRegularSeason20242025!$B$3:$B$1315, "&lt;=" &amp; CW$1, DataRegularSeason20242025!$D$3:$D$1315, $A24)+SUMIFS(DataRegularSeason20242025!$AB$3:$AB$1315,DataRegularSeason20242025!$B$3:$B$1315, "&lt;=" &amp; CW$1, DataRegularSeason20242025!$E$3:$E$1315, $A24)</f>
        <v>22</v>
      </c>
      <c r="CX24">
        <f>SUMIFS(DataRegularSeason20242025!$AA$3:$AA$1315,DataRegularSeason20242025!$B$3:$B$1315, "&lt;=" &amp; CX$1, DataRegularSeason20242025!$D$3:$D$1315, $A24)+SUMIFS(DataRegularSeason20242025!$AB$3:$AB$1315,DataRegularSeason20242025!$B$3:$B$1315, "&lt;=" &amp; CX$1, DataRegularSeason20242025!$E$3:$E$1315, $A24)</f>
        <v>22</v>
      </c>
      <c r="CY24">
        <f>SUMIFS(DataRegularSeason20242025!$AA$3:$AA$1315,DataRegularSeason20242025!$B$3:$B$1315, "&lt;=" &amp; CY$1, DataRegularSeason20242025!$D$3:$D$1315, $A24)+SUMIFS(DataRegularSeason20242025!$AB$3:$AB$1315,DataRegularSeason20242025!$B$3:$B$1315, "&lt;=" &amp; CY$1, DataRegularSeason20242025!$E$3:$E$1315, $A24)</f>
        <v>22</v>
      </c>
      <c r="CZ24">
        <f>SUMIFS(DataRegularSeason20242025!$AA$3:$AA$1315,DataRegularSeason20242025!$B$3:$B$1315, "&lt;=" &amp; CZ$1, DataRegularSeason20242025!$D$3:$D$1315, $A24)+SUMIFS(DataRegularSeason20242025!$AB$3:$AB$1315,DataRegularSeason20242025!$B$3:$B$1315, "&lt;=" &amp; CZ$1, DataRegularSeason20242025!$E$3:$E$1315, $A24)</f>
        <v>22</v>
      </c>
      <c r="DA24">
        <f>SUMIFS(DataRegularSeason20242025!$AA$3:$AA$1315,DataRegularSeason20242025!$B$3:$B$1315, "&lt;=" &amp; DA$1, DataRegularSeason20242025!$D$3:$D$1315, $A24)+SUMIFS(DataRegularSeason20242025!$AB$3:$AB$1315,DataRegularSeason20242025!$B$3:$B$1315, "&lt;=" &amp; DA$1, DataRegularSeason20242025!$E$3:$E$1315, $A24)</f>
        <v>22</v>
      </c>
      <c r="DB24">
        <f>SUMIFS(DataRegularSeason20242025!$AA$3:$AA$1315,DataRegularSeason20242025!$B$3:$B$1315, "&lt;=" &amp; DB$1, DataRegularSeason20242025!$D$3:$D$1315, $A24)+SUMIFS(DataRegularSeason20242025!$AB$3:$AB$1315,DataRegularSeason20242025!$B$3:$B$1315, "&lt;=" &amp; DB$1, DataRegularSeason20242025!$E$3:$E$1315, $A24)</f>
        <v>22</v>
      </c>
      <c r="DC24">
        <f>SUMIFS(DataRegularSeason20242025!$AA$3:$AA$1315,DataRegularSeason20242025!$B$3:$B$1315, "&lt;=" &amp; DC$1, DataRegularSeason20242025!$D$3:$D$1315, $A24)+SUMIFS(DataRegularSeason20242025!$AB$3:$AB$1315,DataRegularSeason20242025!$B$3:$B$1315, "&lt;=" &amp; DC$1, DataRegularSeason20242025!$E$3:$E$1315, $A24)</f>
        <v>22</v>
      </c>
      <c r="DD24">
        <f>SUMIFS(DataRegularSeason20242025!$AA$3:$AA$1315,DataRegularSeason20242025!$B$3:$B$1315, "&lt;=" &amp; DD$1, DataRegularSeason20242025!$D$3:$D$1315, $A24)+SUMIFS(DataRegularSeason20242025!$AB$3:$AB$1315,DataRegularSeason20242025!$B$3:$B$1315, "&lt;=" &amp; DD$1, DataRegularSeason20242025!$E$3:$E$1315, $A24)</f>
        <v>22</v>
      </c>
      <c r="DE24">
        <f>SUMIFS(DataRegularSeason20242025!$AA$3:$AA$1315,DataRegularSeason20242025!$B$3:$B$1315, "&lt;=" &amp; DE$1, DataRegularSeason20242025!$D$3:$D$1315, $A24)+SUMIFS(DataRegularSeason20242025!$AB$3:$AB$1315,DataRegularSeason20242025!$B$3:$B$1315, "&lt;=" &amp; DE$1, DataRegularSeason20242025!$E$3:$E$1315, $A24)</f>
        <v>22</v>
      </c>
      <c r="DF24">
        <f>SUMIFS(DataRegularSeason20242025!$AA$3:$AA$1315,DataRegularSeason20242025!$B$3:$B$1315, "&lt;=" &amp; DF$1, DataRegularSeason20242025!$D$3:$D$1315, $A24)+SUMIFS(DataRegularSeason20242025!$AB$3:$AB$1315,DataRegularSeason20242025!$B$3:$B$1315, "&lt;=" &amp; DF$1, DataRegularSeason20242025!$E$3:$E$1315, $A24)</f>
        <v>22</v>
      </c>
      <c r="DG24">
        <f>SUMIFS(DataRegularSeason20242025!$AA$3:$AA$1315,DataRegularSeason20242025!$B$3:$B$1315, "&lt;=" &amp; DG$1, DataRegularSeason20242025!$D$3:$D$1315, $A24)+SUMIFS(DataRegularSeason20242025!$AB$3:$AB$1315,DataRegularSeason20242025!$B$3:$B$1315, "&lt;=" &amp; DG$1, DataRegularSeason20242025!$E$3:$E$1315, $A24)</f>
        <v>22</v>
      </c>
      <c r="DH24">
        <f>SUMIFS(DataRegularSeason20242025!$AA$3:$AA$1315,DataRegularSeason20242025!$B$3:$B$1315, "&lt;=" &amp; DH$1, DataRegularSeason20242025!$D$3:$D$1315, $A24)+SUMIFS(DataRegularSeason20242025!$AB$3:$AB$1315,DataRegularSeason20242025!$B$3:$B$1315, "&lt;=" &amp; DH$1, DataRegularSeason20242025!$E$3:$E$1315, $A24)</f>
        <v>22</v>
      </c>
      <c r="DI24">
        <f>SUMIFS(DataRegularSeason20242025!$AA$3:$AA$1315,DataRegularSeason20242025!$B$3:$B$1315, "&lt;=" &amp; DI$1, DataRegularSeason20242025!$D$3:$D$1315, $A24)+SUMIFS(DataRegularSeason20242025!$AB$3:$AB$1315,DataRegularSeason20242025!$B$3:$B$1315, "&lt;=" &amp; DI$1, DataRegularSeason20242025!$E$3:$E$1315, $A24)</f>
        <v>22</v>
      </c>
      <c r="DJ24">
        <f>SUMIFS(DataRegularSeason20242025!$AA$3:$AA$1315,DataRegularSeason20242025!$B$3:$B$1315, "&lt;=" &amp; DJ$1, DataRegularSeason20242025!$D$3:$D$1315, $A24)+SUMIFS(DataRegularSeason20242025!$AB$3:$AB$1315,DataRegularSeason20242025!$B$3:$B$1315, "&lt;=" &amp; DJ$1, DataRegularSeason20242025!$E$3:$E$1315, $A24)</f>
        <v>22</v>
      </c>
      <c r="DK24">
        <f>SUMIFS(DataRegularSeason20242025!$AA$3:$AA$1315,DataRegularSeason20242025!$B$3:$B$1315, "&lt;=" &amp; DK$1, DataRegularSeason20242025!$D$3:$D$1315, $A24)+SUMIFS(DataRegularSeason20242025!$AB$3:$AB$1315,DataRegularSeason20242025!$B$3:$B$1315, "&lt;=" &amp; DK$1, DataRegularSeason20242025!$E$3:$E$1315, $A24)</f>
        <v>22</v>
      </c>
      <c r="DL24">
        <f>SUMIFS(DataRegularSeason20242025!$AA$3:$AA$1315,DataRegularSeason20242025!$B$3:$B$1315, "&lt;=" &amp; DL$1, DataRegularSeason20242025!$D$3:$D$1315, $A24)+SUMIFS(DataRegularSeason20242025!$AB$3:$AB$1315,DataRegularSeason20242025!$B$3:$B$1315, "&lt;=" &amp; DL$1, DataRegularSeason20242025!$E$3:$E$1315, $A24)</f>
        <v>22</v>
      </c>
      <c r="DM24">
        <f>SUMIFS(DataRegularSeason20242025!$AA$3:$AA$1315,DataRegularSeason20242025!$B$3:$B$1315, "&lt;=" &amp; DM$1, DataRegularSeason20242025!$D$3:$D$1315, $A24)+SUMIFS(DataRegularSeason20242025!$AB$3:$AB$1315,DataRegularSeason20242025!$B$3:$B$1315, "&lt;=" &amp; DM$1, DataRegularSeason20242025!$E$3:$E$1315, $A24)</f>
        <v>22</v>
      </c>
      <c r="DN24">
        <f>SUMIFS(DataRegularSeason20242025!$AA$3:$AA$1315,DataRegularSeason20242025!$B$3:$B$1315, "&lt;=" &amp; DN$1, DataRegularSeason20242025!$D$3:$D$1315, $A24)+SUMIFS(DataRegularSeason20242025!$AB$3:$AB$1315,DataRegularSeason20242025!$B$3:$B$1315, "&lt;=" &amp; DN$1, DataRegularSeason20242025!$E$3:$E$1315, $A24)</f>
        <v>22</v>
      </c>
      <c r="DO24">
        <f>SUMIFS(DataRegularSeason20242025!$AA$3:$AA$1315,DataRegularSeason20242025!$B$3:$B$1315, "&lt;=" &amp; DO$1, DataRegularSeason20242025!$D$3:$D$1315, $A24)+SUMIFS(DataRegularSeason20242025!$AB$3:$AB$1315,DataRegularSeason20242025!$B$3:$B$1315, "&lt;=" &amp; DO$1, DataRegularSeason20242025!$E$3:$E$1315, $A24)</f>
        <v>22</v>
      </c>
      <c r="DP24">
        <f>SUMIFS(DataRegularSeason20242025!$AA$3:$AA$1315,DataRegularSeason20242025!$B$3:$B$1315, "&lt;=" &amp; DP$1, DataRegularSeason20242025!$D$3:$D$1315, $A24)+SUMIFS(DataRegularSeason20242025!$AB$3:$AB$1315,DataRegularSeason20242025!$B$3:$B$1315, "&lt;=" &amp; DP$1, DataRegularSeason20242025!$E$3:$E$1315, $A24)</f>
        <v>22</v>
      </c>
      <c r="DQ24">
        <f>SUMIFS(DataRegularSeason20242025!$AA$3:$AA$1315,DataRegularSeason20242025!$B$3:$B$1315, "&lt;=" &amp; DQ$1, DataRegularSeason20242025!$D$3:$D$1315, $A24)+SUMIFS(DataRegularSeason20242025!$AB$3:$AB$1315,DataRegularSeason20242025!$B$3:$B$1315, "&lt;=" &amp; DQ$1, DataRegularSeason20242025!$E$3:$E$1315, $A24)</f>
        <v>22</v>
      </c>
      <c r="DR24">
        <f>SUMIFS(DataRegularSeason20242025!$AA$3:$AA$1315,DataRegularSeason20242025!$B$3:$B$1315, "&lt;=" &amp; DR$1, DataRegularSeason20242025!$D$3:$D$1315, $A24)+SUMIFS(DataRegularSeason20242025!$AB$3:$AB$1315,DataRegularSeason20242025!$B$3:$B$1315, "&lt;=" &amp; DR$1, DataRegularSeason20242025!$E$3:$E$1315, $A24)</f>
        <v>22</v>
      </c>
      <c r="DS24">
        <f>SUMIFS(DataRegularSeason20242025!$AA$3:$AA$1315,DataRegularSeason20242025!$B$3:$B$1315, "&lt;=" &amp; DS$1, DataRegularSeason20242025!$D$3:$D$1315, $A24)+SUMIFS(DataRegularSeason20242025!$AB$3:$AB$1315,DataRegularSeason20242025!$B$3:$B$1315, "&lt;=" &amp; DS$1, DataRegularSeason20242025!$E$3:$E$1315, $A24)</f>
        <v>22</v>
      </c>
      <c r="DT24">
        <f>SUMIFS(DataRegularSeason20242025!$AA$3:$AA$1315,DataRegularSeason20242025!$B$3:$B$1315, "&lt;=" &amp; DT$1, DataRegularSeason20242025!$D$3:$D$1315, $A24)+SUMIFS(DataRegularSeason20242025!$AB$3:$AB$1315,DataRegularSeason20242025!$B$3:$B$1315, "&lt;=" &amp; DT$1, DataRegularSeason20242025!$E$3:$E$1315, $A24)</f>
        <v>22</v>
      </c>
      <c r="DU24">
        <f>SUMIFS(DataRegularSeason20242025!$AA$3:$AA$1315,DataRegularSeason20242025!$B$3:$B$1315, "&lt;=" &amp; DU$1, DataRegularSeason20242025!$D$3:$D$1315, $A24)+SUMIFS(DataRegularSeason20242025!$AB$3:$AB$1315,DataRegularSeason20242025!$B$3:$B$1315, "&lt;=" &amp; DU$1, DataRegularSeason20242025!$E$3:$E$1315, $A24)</f>
        <v>22</v>
      </c>
      <c r="DV24">
        <f>SUMIFS(DataRegularSeason20242025!$AA$3:$AA$1315,DataRegularSeason20242025!$B$3:$B$1315, "&lt;=" &amp; DV$1, DataRegularSeason20242025!$D$3:$D$1315, $A24)+SUMIFS(DataRegularSeason20242025!$AB$3:$AB$1315,DataRegularSeason20242025!$B$3:$B$1315, "&lt;=" &amp; DV$1, DataRegularSeason20242025!$E$3:$E$1315, $A24)</f>
        <v>22</v>
      </c>
      <c r="DW24">
        <f>SUMIFS(DataRegularSeason20242025!$AA$3:$AA$1315,DataRegularSeason20242025!$B$3:$B$1315, "&lt;=" &amp; DW$1, DataRegularSeason20242025!$D$3:$D$1315, $A24)+SUMIFS(DataRegularSeason20242025!$AB$3:$AB$1315,DataRegularSeason20242025!$B$3:$B$1315, "&lt;=" &amp; DW$1, DataRegularSeason20242025!$E$3:$E$1315, $A24)</f>
        <v>22</v>
      </c>
      <c r="DX24">
        <f>SUMIFS(DataRegularSeason20242025!$AA$3:$AA$1315,DataRegularSeason20242025!$B$3:$B$1315, "&lt;=" &amp; DX$1, DataRegularSeason20242025!$D$3:$D$1315, $A24)+SUMIFS(DataRegularSeason20242025!$AB$3:$AB$1315,DataRegularSeason20242025!$B$3:$B$1315, "&lt;=" &amp; DX$1, DataRegularSeason20242025!$E$3:$E$1315, $A24)</f>
        <v>22</v>
      </c>
      <c r="DY24">
        <f>SUMIFS(DataRegularSeason20242025!$AA$3:$AA$1315,DataRegularSeason20242025!$B$3:$B$1315, "&lt;=" &amp; DY$1, DataRegularSeason20242025!$D$3:$D$1315, $A24)+SUMIFS(DataRegularSeason20242025!$AB$3:$AB$1315,DataRegularSeason20242025!$B$3:$B$1315, "&lt;=" &amp; DY$1, DataRegularSeason20242025!$E$3:$E$1315, $A24)</f>
        <v>22</v>
      </c>
      <c r="DZ24">
        <f>SUMIFS(DataRegularSeason20242025!$AA$3:$AA$1315,DataRegularSeason20242025!$B$3:$B$1315, "&lt;=" &amp; DZ$1, DataRegularSeason20242025!$D$3:$D$1315, $A24)+SUMIFS(DataRegularSeason20242025!$AB$3:$AB$1315,DataRegularSeason20242025!$B$3:$B$1315, "&lt;=" &amp; DZ$1, DataRegularSeason20242025!$E$3:$E$1315, $A24)</f>
        <v>22</v>
      </c>
      <c r="EA24">
        <f>SUMIFS(DataRegularSeason20242025!$AA$3:$AA$1315,DataRegularSeason20242025!$B$3:$B$1315, "&lt;=" &amp; EA$1, DataRegularSeason20242025!$D$3:$D$1315, $A24)+SUMIFS(DataRegularSeason20242025!$AB$3:$AB$1315,DataRegularSeason20242025!$B$3:$B$1315, "&lt;=" &amp; EA$1, DataRegularSeason20242025!$E$3:$E$1315, $A24)</f>
        <v>22</v>
      </c>
      <c r="EB24">
        <f>SUMIFS(DataRegularSeason20242025!$AA$3:$AA$1315,DataRegularSeason20242025!$B$3:$B$1315, "&lt;=" &amp; EB$1, DataRegularSeason20242025!$D$3:$D$1315, $A24)+SUMIFS(DataRegularSeason20242025!$AB$3:$AB$1315,DataRegularSeason20242025!$B$3:$B$1315, "&lt;=" &amp; EB$1, DataRegularSeason20242025!$E$3:$E$1315, $A24)</f>
        <v>22</v>
      </c>
      <c r="EC24">
        <f>SUMIFS(DataRegularSeason20242025!$AA$3:$AA$1315,DataRegularSeason20242025!$B$3:$B$1315, "&lt;=" &amp; EC$1, DataRegularSeason20242025!$D$3:$D$1315, $A24)+SUMIFS(DataRegularSeason20242025!$AB$3:$AB$1315,DataRegularSeason20242025!$B$3:$B$1315, "&lt;=" &amp; EC$1, DataRegularSeason20242025!$E$3:$E$1315, $A24)</f>
        <v>22</v>
      </c>
      <c r="ED24">
        <f>SUMIFS(DataRegularSeason20242025!$AA$3:$AA$1315,DataRegularSeason20242025!$B$3:$B$1315, "&lt;=" &amp; ED$1, DataRegularSeason20242025!$D$3:$D$1315, $A24)+SUMIFS(DataRegularSeason20242025!$AB$3:$AB$1315,DataRegularSeason20242025!$B$3:$B$1315, "&lt;=" &amp; ED$1, DataRegularSeason20242025!$E$3:$E$1315, $A24)</f>
        <v>22</v>
      </c>
      <c r="EE24">
        <f>SUMIFS(DataRegularSeason20242025!$AA$3:$AA$1315,DataRegularSeason20242025!$B$3:$B$1315, "&lt;=" &amp; EE$1, DataRegularSeason20242025!$D$3:$D$1315, $A24)+SUMIFS(DataRegularSeason20242025!$AB$3:$AB$1315,DataRegularSeason20242025!$B$3:$B$1315, "&lt;=" &amp; EE$1, DataRegularSeason20242025!$E$3:$E$1315, $A24)</f>
        <v>22</v>
      </c>
      <c r="EF24">
        <f>SUMIFS(DataRegularSeason20242025!$AA$3:$AA$1315,DataRegularSeason20242025!$B$3:$B$1315, "&lt;=" &amp; EF$1, DataRegularSeason20242025!$D$3:$D$1315, $A24)+SUMIFS(DataRegularSeason20242025!$AB$3:$AB$1315,DataRegularSeason20242025!$B$3:$B$1315, "&lt;=" &amp; EF$1, DataRegularSeason20242025!$E$3:$E$1315, $A24)</f>
        <v>22</v>
      </c>
      <c r="EG24">
        <f>SUMIFS(DataRegularSeason20242025!$AA$3:$AA$1315,DataRegularSeason20242025!$B$3:$B$1315, "&lt;=" &amp; EG$1, DataRegularSeason20242025!$D$3:$D$1315, $A24)+SUMIFS(DataRegularSeason20242025!$AB$3:$AB$1315,DataRegularSeason20242025!$B$3:$B$1315, "&lt;=" &amp; EG$1, DataRegularSeason20242025!$E$3:$E$1315, $A24)</f>
        <v>22</v>
      </c>
      <c r="EH24">
        <f>SUMIFS(DataRegularSeason20242025!$AA$3:$AA$1315,DataRegularSeason20242025!$B$3:$B$1315, "&lt;=" &amp; EH$1, DataRegularSeason20242025!$D$3:$D$1315, $A24)+SUMIFS(DataRegularSeason20242025!$AB$3:$AB$1315,DataRegularSeason20242025!$B$3:$B$1315, "&lt;=" &amp; EH$1, DataRegularSeason20242025!$E$3:$E$1315, $A24)</f>
        <v>22</v>
      </c>
      <c r="EI24">
        <f>SUMIFS(DataRegularSeason20242025!$AA$3:$AA$1315,DataRegularSeason20242025!$B$3:$B$1315, "&lt;=" &amp; EI$1, DataRegularSeason20242025!$D$3:$D$1315, $A24)+SUMIFS(DataRegularSeason20242025!$AB$3:$AB$1315,DataRegularSeason20242025!$B$3:$B$1315, "&lt;=" &amp; EI$1, DataRegularSeason20242025!$E$3:$E$1315, $A24)</f>
        <v>22</v>
      </c>
      <c r="EJ24">
        <f>SUMIFS(DataRegularSeason20242025!$AA$3:$AA$1315,DataRegularSeason20242025!$B$3:$B$1315, "&lt;=" &amp; EJ$1, DataRegularSeason20242025!$D$3:$D$1315, $A24)+SUMIFS(DataRegularSeason20242025!$AB$3:$AB$1315,DataRegularSeason20242025!$B$3:$B$1315, "&lt;=" &amp; EJ$1, DataRegularSeason20242025!$E$3:$E$1315, $A24)</f>
        <v>22</v>
      </c>
      <c r="EK24">
        <f>SUMIFS(DataRegularSeason20242025!$AA$3:$AA$1315,DataRegularSeason20242025!$B$3:$B$1315, "&lt;=" &amp; EK$1, DataRegularSeason20242025!$D$3:$D$1315, $A24)+SUMIFS(DataRegularSeason20242025!$AB$3:$AB$1315,DataRegularSeason20242025!$B$3:$B$1315, "&lt;=" &amp; EK$1, DataRegularSeason20242025!$E$3:$E$1315, $A24)</f>
        <v>22</v>
      </c>
      <c r="EL24">
        <f>SUMIFS(DataRegularSeason20242025!$AA$3:$AA$1315,DataRegularSeason20242025!$B$3:$B$1315, "&lt;=" &amp; EL$1, DataRegularSeason20242025!$D$3:$D$1315, $A24)+SUMIFS(DataRegularSeason20242025!$AB$3:$AB$1315,DataRegularSeason20242025!$B$3:$B$1315, "&lt;=" &amp; EL$1, DataRegularSeason20242025!$E$3:$E$1315, $A24)</f>
        <v>22</v>
      </c>
      <c r="EM24">
        <f>SUMIFS(DataRegularSeason20242025!$AA$3:$AA$1315,DataRegularSeason20242025!$B$3:$B$1315, "&lt;=" &amp; EM$1, DataRegularSeason20242025!$D$3:$D$1315, $A24)+SUMIFS(DataRegularSeason20242025!$AB$3:$AB$1315,DataRegularSeason20242025!$B$3:$B$1315, "&lt;=" &amp; EM$1, DataRegularSeason20242025!$E$3:$E$1315, $A24)</f>
        <v>22</v>
      </c>
      <c r="EN24">
        <f>SUMIFS(DataRegularSeason20242025!$AA$3:$AA$1315,DataRegularSeason20242025!$B$3:$B$1315, "&lt;=" &amp; EN$1, DataRegularSeason20242025!$D$3:$D$1315, $A24)+SUMIFS(DataRegularSeason20242025!$AB$3:$AB$1315,DataRegularSeason20242025!$B$3:$B$1315, "&lt;=" &amp; EN$1, DataRegularSeason20242025!$E$3:$E$1315, $A24)</f>
        <v>22</v>
      </c>
      <c r="EO24">
        <f>SUMIFS(DataRegularSeason20242025!$AA$3:$AA$1315,DataRegularSeason20242025!$B$3:$B$1315, "&lt;=" &amp; EO$1, DataRegularSeason20242025!$D$3:$D$1315, $A24)+SUMIFS(DataRegularSeason20242025!$AB$3:$AB$1315,DataRegularSeason20242025!$B$3:$B$1315, "&lt;=" &amp; EO$1, DataRegularSeason20242025!$E$3:$E$1315, $A24)</f>
        <v>22</v>
      </c>
      <c r="EP24">
        <f>SUMIFS(DataRegularSeason20242025!$AA$3:$AA$1315,DataRegularSeason20242025!$B$3:$B$1315, "&lt;=" &amp; EP$1, DataRegularSeason20242025!$D$3:$D$1315, $A24)+SUMIFS(DataRegularSeason20242025!$AB$3:$AB$1315,DataRegularSeason20242025!$B$3:$B$1315, "&lt;=" &amp; EP$1, DataRegularSeason20242025!$E$3:$E$1315, $A24)</f>
        <v>22</v>
      </c>
      <c r="EQ24">
        <f>SUMIFS(DataRegularSeason20242025!$AA$3:$AA$1315,DataRegularSeason20242025!$B$3:$B$1315, "&lt;=" &amp; EQ$1, DataRegularSeason20242025!$D$3:$D$1315, $A24)+SUMIFS(DataRegularSeason20242025!$AB$3:$AB$1315,DataRegularSeason20242025!$B$3:$B$1315, "&lt;=" &amp; EQ$1, DataRegularSeason20242025!$E$3:$E$1315, $A24)</f>
        <v>22</v>
      </c>
      <c r="ER24">
        <f>SUMIFS(DataRegularSeason20242025!$AA$3:$AA$1315,DataRegularSeason20242025!$B$3:$B$1315, "&lt;=" &amp; ER$1, DataRegularSeason20242025!$D$3:$D$1315, $A24)+SUMIFS(DataRegularSeason20242025!$AB$3:$AB$1315,DataRegularSeason20242025!$B$3:$B$1315, "&lt;=" &amp; ER$1, DataRegularSeason20242025!$E$3:$E$1315, $A24)</f>
        <v>22</v>
      </c>
      <c r="ES24">
        <f>SUMIFS(DataRegularSeason20242025!$AA$3:$AA$1315,DataRegularSeason20242025!$B$3:$B$1315, "&lt;=" &amp; ES$1, DataRegularSeason20242025!$D$3:$D$1315, $A24)+SUMIFS(DataRegularSeason20242025!$AB$3:$AB$1315,DataRegularSeason20242025!$B$3:$B$1315, "&lt;=" &amp; ES$1, DataRegularSeason20242025!$E$3:$E$1315, $A24)</f>
        <v>22</v>
      </c>
      <c r="ET24">
        <f>SUMIFS(DataRegularSeason20242025!$AA$3:$AA$1315,DataRegularSeason20242025!$B$3:$B$1315, "&lt;=" &amp; ET$1, DataRegularSeason20242025!$D$3:$D$1315, $A24)+SUMIFS(DataRegularSeason20242025!$AB$3:$AB$1315,DataRegularSeason20242025!$B$3:$B$1315, "&lt;=" &amp; ET$1, DataRegularSeason20242025!$E$3:$E$1315, $A24)</f>
        <v>22</v>
      </c>
      <c r="EU24">
        <f>SUMIFS(DataRegularSeason20242025!$AA$3:$AA$1315,DataRegularSeason20242025!$B$3:$B$1315, "&lt;=" &amp; EU$1, DataRegularSeason20242025!$D$3:$D$1315, $A24)+SUMIFS(DataRegularSeason20242025!$AB$3:$AB$1315,DataRegularSeason20242025!$B$3:$B$1315, "&lt;=" &amp; EU$1, DataRegularSeason20242025!$E$3:$E$1315, $A24)</f>
        <v>22</v>
      </c>
      <c r="EV24">
        <f>SUMIFS(DataRegularSeason20242025!$AA$3:$AA$1315,DataRegularSeason20242025!$B$3:$B$1315, "&lt;=" &amp; EV$1, DataRegularSeason20242025!$D$3:$D$1315, $A24)+SUMIFS(DataRegularSeason20242025!$AB$3:$AB$1315,DataRegularSeason20242025!$B$3:$B$1315, "&lt;=" &amp; EV$1, DataRegularSeason20242025!$E$3:$E$1315, $A24)</f>
        <v>22</v>
      </c>
      <c r="EW24">
        <f>SUMIFS(DataRegularSeason20242025!$AA$3:$AA$1315,DataRegularSeason20242025!$B$3:$B$1315, "&lt;=" &amp; EW$1, DataRegularSeason20242025!$D$3:$D$1315, $A24)+SUMIFS(DataRegularSeason20242025!$AB$3:$AB$1315,DataRegularSeason20242025!$B$3:$B$1315, "&lt;=" &amp; EW$1, DataRegularSeason20242025!$E$3:$E$1315, $A24)</f>
        <v>22</v>
      </c>
      <c r="EX24">
        <f>SUMIFS(DataRegularSeason20242025!$AA$3:$AA$1315,DataRegularSeason20242025!$B$3:$B$1315, "&lt;=" &amp; EX$1, DataRegularSeason20242025!$D$3:$D$1315, $A24)+SUMIFS(DataRegularSeason20242025!$AB$3:$AB$1315,DataRegularSeason20242025!$B$3:$B$1315, "&lt;=" &amp; EX$1, DataRegularSeason20242025!$E$3:$E$1315, $A24)</f>
        <v>22</v>
      </c>
      <c r="EY24">
        <f>SUMIFS(DataRegularSeason20242025!$AA$3:$AA$1315,DataRegularSeason20242025!$B$3:$B$1315, "&lt;=" &amp; EY$1, DataRegularSeason20242025!$D$3:$D$1315, $A24)+SUMIFS(DataRegularSeason20242025!$AB$3:$AB$1315,DataRegularSeason20242025!$B$3:$B$1315, "&lt;=" &amp; EY$1, DataRegularSeason20242025!$E$3:$E$1315, $A24)</f>
        <v>22</v>
      </c>
      <c r="EZ24">
        <f>SUMIFS(DataRegularSeason20242025!$AA$3:$AA$1315,DataRegularSeason20242025!$B$3:$B$1315, "&lt;=" &amp; EZ$1, DataRegularSeason20242025!$D$3:$D$1315, $A24)+SUMIFS(DataRegularSeason20242025!$AB$3:$AB$1315,DataRegularSeason20242025!$B$3:$B$1315, "&lt;=" &amp; EZ$1, DataRegularSeason20242025!$E$3:$E$1315, $A24)</f>
        <v>22</v>
      </c>
      <c r="FA24">
        <f>SUMIFS(DataRegularSeason20242025!$AA$3:$AA$1315,DataRegularSeason20242025!$B$3:$B$1315, "&lt;=" &amp; FA$1, DataRegularSeason20242025!$D$3:$D$1315, $A24)+SUMIFS(DataRegularSeason20242025!$AB$3:$AB$1315,DataRegularSeason20242025!$B$3:$B$1315, "&lt;=" &amp; FA$1, DataRegularSeason20242025!$E$3:$E$1315, $A24)</f>
        <v>22</v>
      </c>
      <c r="FB24">
        <f>SUMIFS(DataRegularSeason20242025!$AA$3:$AA$1315,DataRegularSeason20242025!$B$3:$B$1315, "&lt;=" &amp; FB$1, DataRegularSeason20242025!$D$3:$D$1315, $A24)+SUMIFS(DataRegularSeason20242025!$AB$3:$AB$1315,DataRegularSeason20242025!$B$3:$B$1315, "&lt;=" &amp; FB$1, DataRegularSeason20242025!$E$3:$E$1315, $A24)</f>
        <v>22</v>
      </c>
      <c r="FC24">
        <f>SUMIFS(DataRegularSeason20242025!$AA$3:$AA$1315,DataRegularSeason20242025!$B$3:$B$1315, "&lt;=" &amp; FC$1, DataRegularSeason20242025!$D$3:$D$1315, $A24)+SUMIFS(DataRegularSeason20242025!$AB$3:$AB$1315,DataRegularSeason20242025!$B$3:$B$1315, "&lt;=" &amp; FC$1, DataRegularSeason20242025!$E$3:$E$1315, $A24)</f>
        <v>22</v>
      </c>
      <c r="FD24">
        <f>SUMIFS(DataRegularSeason20242025!$AA$3:$AA$1315,DataRegularSeason20242025!$B$3:$B$1315, "&lt;=" &amp; FD$1, DataRegularSeason20242025!$D$3:$D$1315, $A24)+SUMIFS(DataRegularSeason20242025!$AB$3:$AB$1315,DataRegularSeason20242025!$B$3:$B$1315, "&lt;=" &amp; FD$1, DataRegularSeason20242025!$E$3:$E$1315, $A24)</f>
        <v>22</v>
      </c>
      <c r="FE24">
        <f>SUMIFS(DataRegularSeason20242025!$AA$3:$AA$1315,DataRegularSeason20242025!$B$3:$B$1315, "&lt;=" &amp; FE$1, DataRegularSeason20242025!$D$3:$D$1315, $A24)+SUMIFS(DataRegularSeason20242025!$AB$3:$AB$1315,DataRegularSeason20242025!$B$3:$B$1315, "&lt;=" &amp; FE$1, DataRegularSeason20242025!$E$3:$E$1315, $A24)</f>
        <v>22</v>
      </c>
      <c r="FF24">
        <f>SUMIFS(DataRegularSeason20242025!$AA$3:$AA$1315,DataRegularSeason20242025!$B$3:$B$1315, "&lt;=" &amp; FF$1, DataRegularSeason20242025!$D$3:$D$1315, $A24)+SUMIFS(DataRegularSeason20242025!$AB$3:$AB$1315,DataRegularSeason20242025!$B$3:$B$1315, "&lt;=" &amp; FF$1, DataRegularSeason20242025!$E$3:$E$1315, $A24)</f>
        <v>22</v>
      </c>
      <c r="FG24">
        <f>SUMIFS(DataRegularSeason20242025!$AA$3:$AA$1315,DataRegularSeason20242025!$B$3:$B$1315, "&lt;=" &amp; FG$1, DataRegularSeason20242025!$D$3:$D$1315, $A24)+SUMIFS(DataRegularSeason20242025!$AB$3:$AB$1315,DataRegularSeason20242025!$B$3:$B$1315, "&lt;=" &amp; FG$1, DataRegularSeason20242025!$E$3:$E$1315, $A24)</f>
        <v>22</v>
      </c>
      <c r="FH24">
        <f>SUMIFS(DataRegularSeason20242025!$AA$3:$AA$1315,DataRegularSeason20242025!$B$3:$B$1315, "&lt;=" &amp; FH$1, DataRegularSeason20242025!$D$3:$D$1315, $A24)+SUMIFS(DataRegularSeason20242025!$AB$3:$AB$1315,DataRegularSeason20242025!$B$3:$B$1315, "&lt;=" &amp; FH$1, DataRegularSeason20242025!$E$3:$E$1315, $A24)</f>
        <v>22</v>
      </c>
      <c r="FI24">
        <f>SUMIFS(DataRegularSeason20242025!$AA$3:$AA$1315,DataRegularSeason20242025!$B$3:$B$1315, "&lt;=" &amp; FI$1, DataRegularSeason20242025!$D$3:$D$1315, $A24)+SUMIFS(DataRegularSeason20242025!$AB$3:$AB$1315,DataRegularSeason20242025!$B$3:$B$1315, "&lt;=" &amp; FI$1, DataRegularSeason20242025!$E$3:$E$1315, $A24)</f>
        <v>22</v>
      </c>
      <c r="FJ24">
        <f>SUMIFS(DataRegularSeason20242025!$AA$3:$AA$1315,DataRegularSeason20242025!$B$3:$B$1315, "&lt;=" &amp; FJ$1, DataRegularSeason20242025!$D$3:$D$1315, $A24)+SUMIFS(DataRegularSeason20242025!$AB$3:$AB$1315,DataRegularSeason20242025!$B$3:$B$1315, "&lt;=" &amp; FJ$1, DataRegularSeason20242025!$E$3:$E$1315, $A24)</f>
        <v>22</v>
      </c>
      <c r="FK24">
        <f>SUMIFS(DataRegularSeason20242025!$AA$3:$AA$1315,DataRegularSeason20242025!$B$3:$B$1315, "&lt;=" &amp; FK$1, DataRegularSeason20242025!$D$3:$D$1315, $A24)+SUMIFS(DataRegularSeason20242025!$AB$3:$AB$1315,DataRegularSeason20242025!$B$3:$B$1315, "&lt;=" &amp; FK$1, DataRegularSeason20242025!$E$3:$E$1315, $A24)</f>
        <v>22</v>
      </c>
      <c r="FL24">
        <f>SUMIFS(DataRegularSeason20242025!$AA$3:$AA$1315,DataRegularSeason20242025!$B$3:$B$1315, "&lt;=" &amp; FL$1, DataRegularSeason20242025!$D$3:$D$1315, $A24)+SUMIFS(DataRegularSeason20242025!$AB$3:$AB$1315,DataRegularSeason20242025!$B$3:$B$1315, "&lt;=" &amp; FL$1, DataRegularSeason20242025!$E$3:$E$1315, $A24)</f>
        <v>22</v>
      </c>
      <c r="FM24">
        <f>SUMIFS(DataRegularSeason20242025!$AA$3:$AA$1315,DataRegularSeason20242025!$B$3:$B$1315, "&lt;=" &amp; FM$1, DataRegularSeason20242025!$D$3:$D$1315, $A24)+SUMIFS(DataRegularSeason20242025!$AB$3:$AB$1315,DataRegularSeason20242025!$B$3:$B$1315, "&lt;=" &amp; FM$1, DataRegularSeason20242025!$E$3:$E$1315, $A24)</f>
        <v>22</v>
      </c>
      <c r="FN24">
        <f>SUMIFS(DataRegularSeason20242025!$AA$3:$AA$1315,DataRegularSeason20242025!$B$3:$B$1315, "&lt;=" &amp; FN$1, DataRegularSeason20242025!$D$3:$D$1315, $A24)+SUMIFS(DataRegularSeason20242025!$AB$3:$AB$1315,DataRegularSeason20242025!$B$3:$B$1315, "&lt;=" &amp; FN$1, DataRegularSeason20242025!$E$3:$E$1315, $A24)</f>
        <v>22</v>
      </c>
      <c r="FO24">
        <f>SUMIFS(DataRegularSeason20242025!$AA$3:$AA$1315,DataRegularSeason20242025!$B$3:$B$1315, "&lt;=" &amp; FO$1, DataRegularSeason20242025!$D$3:$D$1315, $A24)+SUMIFS(DataRegularSeason20242025!$AB$3:$AB$1315,DataRegularSeason20242025!$B$3:$B$1315, "&lt;=" &amp; FO$1, DataRegularSeason20242025!$E$3:$E$1315, $A24)</f>
        <v>22</v>
      </c>
      <c r="FP24">
        <f>SUMIFS(DataRegularSeason20242025!$AA$3:$AA$1315,DataRegularSeason20242025!$B$3:$B$1315, "&lt;=" &amp; FP$1, DataRegularSeason20242025!$D$3:$D$1315, $A24)+SUMIFS(DataRegularSeason20242025!$AB$3:$AB$1315,DataRegularSeason20242025!$B$3:$B$1315, "&lt;=" &amp; FP$1, DataRegularSeason20242025!$E$3:$E$1315, $A24)</f>
        <v>22</v>
      </c>
      <c r="FQ24">
        <f>SUMIFS(DataRegularSeason20242025!$AA$3:$AA$1315,DataRegularSeason20242025!$B$3:$B$1315, "&lt;=" &amp; FQ$1, DataRegularSeason20242025!$D$3:$D$1315, $A24)+SUMIFS(DataRegularSeason20242025!$AB$3:$AB$1315,DataRegularSeason20242025!$B$3:$B$1315, "&lt;=" &amp; FQ$1, DataRegularSeason20242025!$E$3:$E$1315, $A24)</f>
        <v>22</v>
      </c>
      <c r="FR24">
        <f>SUMIFS(DataRegularSeason20242025!$AA$3:$AA$1315,DataRegularSeason20242025!$B$3:$B$1315, "&lt;=" &amp; FR$1, DataRegularSeason20242025!$D$3:$D$1315, $A24)+SUMIFS(DataRegularSeason20242025!$AB$3:$AB$1315,DataRegularSeason20242025!$B$3:$B$1315, "&lt;=" &amp; FR$1, DataRegularSeason20242025!$E$3:$E$1315, $A24)</f>
        <v>22</v>
      </c>
      <c r="FS24">
        <f>SUMIFS(DataRegularSeason20242025!$AA$3:$AA$1315,DataRegularSeason20242025!$B$3:$B$1315, "&lt;=" &amp; FS$1, DataRegularSeason20242025!$D$3:$D$1315, $A24)+SUMIFS(DataRegularSeason20242025!$AB$3:$AB$1315,DataRegularSeason20242025!$B$3:$B$1315, "&lt;=" &amp; FS$1, DataRegularSeason20242025!$E$3:$E$1315, $A24)</f>
        <v>22</v>
      </c>
      <c r="FT24">
        <f>SUMIFS(DataRegularSeason20242025!$AA$3:$AA$1315,DataRegularSeason20242025!$B$3:$B$1315, "&lt;=" &amp; FT$1, DataRegularSeason20242025!$D$3:$D$1315, $A24)+SUMIFS(DataRegularSeason20242025!$AB$3:$AB$1315,DataRegularSeason20242025!$B$3:$B$1315, "&lt;=" &amp; FT$1, DataRegularSeason20242025!$E$3:$E$1315, $A24)</f>
        <v>22</v>
      </c>
      <c r="FU24">
        <f>SUMIFS(DataRegularSeason20242025!$AA$3:$AA$1315,DataRegularSeason20242025!$B$3:$B$1315, "&lt;=" &amp; FU$1, DataRegularSeason20242025!$D$3:$D$1315, $A24)+SUMIFS(DataRegularSeason20242025!$AB$3:$AB$1315,DataRegularSeason20242025!$B$3:$B$1315, "&lt;=" &amp; FU$1, DataRegularSeason20242025!$E$3:$E$1315, $A24)</f>
        <v>22</v>
      </c>
      <c r="FV24">
        <f>SUMIFS(DataRegularSeason20242025!$AA$3:$AA$1315,DataRegularSeason20242025!$B$3:$B$1315, "&lt;=" &amp; FV$1, DataRegularSeason20242025!$D$3:$D$1315, $A24)+SUMIFS(DataRegularSeason20242025!$AB$3:$AB$1315,DataRegularSeason20242025!$B$3:$B$1315, "&lt;=" &amp; FV$1, DataRegularSeason20242025!$E$3:$E$1315, $A24)</f>
        <v>22</v>
      </c>
      <c r="FW24">
        <f>SUMIFS(DataRegularSeason20242025!$AA$3:$AA$1315,DataRegularSeason20242025!$B$3:$B$1315, "&lt;=" &amp; FW$1, DataRegularSeason20242025!$D$3:$D$1315, $A24)+SUMIFS(DataRegularSeason20242025!$AB$3:$AB$1315,DataRegularSeason20242025!$B$3:$B$1315, "&lt;=" &amp; FW$1, DataRegularSeason20242025!$E$3:$E$1315, $A24)</f>
        <v>22</v>
      </c>
      <c r="FX24">
        <f>SUMIFS(DataRegularSeason20242025!$AA$3:$AA$1315,DataRegularSeason20242025!$B$3:$B$1315, "&lt;=" &amp; FX$1, DataRegularSeason20242025!$D$3:$D$1315, $A24)+SUMIFS(DataRegularSeason20242025!$AB$3:$AB$1315,DataRegularSeason20242025!$B$3:$B$1315, "&lt;=" &amp; FX$1, DataRegularSeason20242025!$E$3:$E$1315, $A24)</f>
        <v>22</v>
      </c>
      <c r="FY24">
        <f>SUMIFS(DataRegularSeason20242025!$AA$3:$AA$1315,DataRegularSeason20242025!$B$3:$B$1315, "&lt;=" &amp; FY$1, DataRegularSeason20242025!$D$3:$D$1315, $A24)+SUMIFS(DataRegularSeason20242025!$AB$3:$AB$1315,DataRegularSeason20242025!$B$3:$B$1315, "&lt;=" &amp; FY$1, DataRegularSeason20242025!$E$3:$E$1315, $A24)</f>
        <v>22</v>
      </c>
      <c r="FZ24">
        <f>SUMIFS(DataRegularSeason20242025!$AA$3:$AA$1315,DataRegularSeason20242025!$B$3:$B$1315, "&lt;=" &amp; FZ$1, DataRegularSeason20242025!$D$3:$D$1315, $A24)+SUMIFS(DataRegularSeason20242025!$AB$3:$AB$1315,DataRegularSeason20242025!$B$3:$B$1315, "&lt;=" &amp; FZ$1, DataRegularSeason20242025!$E$3:$E$1315, $A24)</f>
        <v>22</v>
      </c>
      <c r="GA24">
        <f>SUMIFS(DataRegularSeason20242025!$AA$3:$AA$1315,DataRegularSeason20242025!$B$3:$B$1315, "&lt;=" &amp; GA$1, DataRegularSeason20242025!$D$3:$D$1315, $A24)+SUMIFS(DataRegularSeason20242025!$AB$3:$AB$1315,DataRegularSeason20242025!$B$3:$B$1315, "&lt;=" &amp; GA$1, DataRegularSeason20242025!$E$3:$E$1315, $A24)</f>
        <v>22</v>
      </c>
      <c r="GB24">
        <f>SUMIFS(DataRegularSeason20242025!$AA$3:$AA$1315,DataRegularSeason20242025!$B$3:$B$1315, "&lt;=" &amp; GB$1, DataRegularSeason20242025!$D$3:$D$1315, $A24)+SUMIFS(DataRegularSeason20242025!$AB$3:$AB$1315,DataRegularSeason20242025!$B$3:$B$1315, "&lt;=" &amp; GB$1, DataRegularSeason20242025!$E$3:$E$1315, $A24)</f>
        <v>22</v>
      </c>
      <c r="GC24">
        <f>SUMIFS(DataRegularSeason20242025!$AA$3:$AA$1315,DataRegularSeason20242025!$B$3:$B$1315, "&lt;=" &amp; GC$1, DataRegularSeason20242025!$D$3:$D$1315, $A24)+SUMIFS(DataRegularSeason20242025!$AB$3:$AB$1315,DataRegularSeason20242025!$B$3:$B$1315, "&lt;=" &amp; GC$1, DataRegularSeason20242025!$E$3:$E$1315, $A24)</f>
        <v>22</v>
      </c>
      <c r="GD24">
        <f>SUMIFS(DataRegularSeason20242025!$AA$3:$AA$1315,DataRegularSeason20242025!$B$3:$B$1315, "&lt;=" &amp; GD$1, DataRegularSeason20242025!$D$3:$D$1315, $A24)+SUMIFS(DataRegularSeason20242025!$AB$3:$AB$1315,DataRegularSeason20242025!$B$3:$B$1315, "&lt;=" &amp; GD$1, DataRegularSeason20242025!$E$3:$E$1315, $A24)</f>
        <v>22</v>
      </c>
      <c r="GE24">
        <f>SUMIFS(DataRegularSeason20242025!$AA$3:$AA$1315,DataRegularSeason20242025!$B$3:$B$1315, "&lt;=" &amp; GE$1, DataRegularSeason20242025!$D$3:$D$1315, $A24)+SUMIFS(DataRegularSeason20242025!$AB$3:$AB$1315,DataRegularSeason20242025!$B$3:$B$1315, "&lt;=" &amp; GE$1, DataRegularSeason20242025!$E$3:$E$1315, $A24)</f>
        <v>22</v>
      </c>
      <c r="GF24">
        <f>SUMIFS(DataRegularSeason20242025!$AA$3:$AA$1315,DataRegularSeason20242025!$B$3:$B$1315, "&lt;=" &amp; GF$1, DataRegularSeason20242025!$D$3:$D$1315, $A24)+SUMIFS(DataRegularSeason20242025!$AB$3:$AB$1315,DataRegularSeason20242025!$B$3:$B$1315, "&lt;=" &amp; GF$1, DataRegularSeason20242025!$E$3:$E$1315, $A24)</f>
        <v>22</v>
      </c>
      <c r="GG24">
        <f>SUMIFS(DataRegularSeason20242025!$AA$3:$AA$1315,DataRegularSeason20242025!$B$3:$B$1315, "&lt;=" &amp; GG$1, DataRegularSeason20242025!$D$3:$D$1315, $A24)+SUMIFS(DataRegularSeason20242025!$AB$3:$AB$1315,DataRegularSeason20242025!$B$3:$B$1315, "&lt;=" &amp; GG$1, DataRegularSeason20242025!$E$3:$E$1315, $A24)</f>
        <v>22</v>
      </c>
      <c r="GH24">
        <f>SUMIFS(DataRegularSeason20242025!$AA$3:$AA$1315,DataRegularSeason20242025!$B$3:$B$1315, "&lt;=" &amp; GH$1, DataRegularSeason20242025!$D$3:$D$1315, $A24)+SUMIFS(DataRegularSeason20242025!$AB$3:$AB$1315,DataRegularSeason20242025!$B$3:$B$1315, "&lt;=" &amp; GH$1, DataRegularSeason20242025!$E$3:$E$1315, $A24)</f>
        <v>22</v>
      </c>
      <c r="GI24">
        <f>SUMIFS(DataRegularSeason20242025!$AA$3:$AA$1315,DataRegularSeason20242025!$B$3:$B$1315, "&lt;=" &amp; GI$1, DataRegularSeason20242025!$D$3:$D$1315, $A24)+SUMIFS(DataRegularSeason20242025!$AB$3:$AB$1315,DataRegularSeason20242025!$B$3:$B$1315, "&lt;=" &amp; GI$1, DataRegularSeason20242025!$E$3:$E$1315, $A24)</f>
        <v>22</v>
      </c>
      <c r="GJ24">
        <f>SUMIFS(DataRegularSeason20242025!$AA$3:$AA$1315,DataRegularSeason20242025!$B$3:$B$1315, "&lt;=" &amp; GJ$1, DataRegularSeason20242025!$D$3:$D$1315, $A24)+SUMIFS(DataRegularSeason20242025!$AB$3:$AB$1315,DataRegularSeason20242025!$B$3:$B$1315, "&lt;=" &amp; GJ$1, DataRegularSeason20242025!$E$3:$E$1315, $A24)</f>
        <v>22</v>
      </c>
      <c r="GK24">
        <f>SUMIFS(DataRegularSeason20242025!$AA$3:$AA$1315,DataRegularSeason20242025!$B$3:$B$1315, "&lt;=" &amp; GK$1, DataRegularSeason20242025!$D$3:$D$1315, $A24)+SUMIFS(DataRegularSeason20242025!$AB$3:$AB$1315,DataRegularSeason20242025!$B$3:$B$1315, "&lt;=" &amp; GK$1, DataRegularSeason20242025!$E$3:$E$1315, $A24)</f>
        <v>22</v>
      </c>
      <c r="GL24">
        <f>SUMIFS(DataRegularSeason20242025!$AA$3:$AA$1315,DataRegularSeason20242025!$B$3:$B$1315, "&lt;=" &amp; GL$1, DataRegularSeason20242025!$D$3:$D$1315, $A24)+SUMIFS(DataRegularSeason20242025!$AB$3:$AB$1315,DataRegularSeason20242025!$B$3:$B$1315, "&lt;=" &amp; GL$1, DataRegularSeason20242025!$E$3:$E$1315, $A24)</f>
        <v>22</v>
      </c>
      <c r="GM24">
        <f>SUMIFS(DataRegularSeason20242025!$AA$3:$AA$1315,DataRegularSeason20242025!$B$3:$B$1315, "&lt;=" &amp; GM$1, DataRegularSeason20242025!$D$3:$D$1315, $A24)+SUMIFS(DataRegularSeason20242025!$AB$3:$AB$1315,DataRegularSeason20242025!$B$3:$B$1315, "&lt;=" &amp; GM$1, DataRegularSeason20242025!$E$3:$E$1315, $A24)</f>
        <v>22</v>
      </c>
      <c r="GN24">
        <f>SUMIFS(DataRegularSeason20242025!$AA$3:$AA$1315,DataRegularSeason20242025!$B$3:$B$1315, "&lt;=" &amp; GN$1, DataRegularSeason20242025!$D$3:$D$1315, $A24)+SUMIFS(DataRegularSeason20242025!$AB$3:$AB$1315,DataRegularSeason20242025!$B$3:$B$1315, "&lt;=" &amp; GN$1, DataRegularSeason20242025!$E$3:$E$1315, $A24)</f>
        <v>22</v>
      </c>
      <c r="GO24">
        <f>SUMIFS(DataRegularSeason20242025!$AA$3:$AA$1315,DataRegularSeason20242025!$B$3:$B$1315, "&lt;=" &amp; GO$1, DataRegularSeason20242025!$D$3:$D$1315, $A24)+SUMIFS(DataRegularSeason20242025!$AB$3:$AB$1315,DataRegularSeason20242025!$B$3:$B$1315, "&lt;=" &amp; GO$1, DataRegularSeason20242025!$E$3:$E$1315, $A24)</f>
        <v>22</v>
      </c>
      <c r="GP24">
        <f>SUMIFS(DataRegularSeason20242025!$AA$3:$AA$1315,DataRegularSeason20242025!$B$3:$B$1315, "&lt;=" &amp; GP$1, DataRegularSeason20242025!$D$3:$D$1315, $A24)+SUMIFS(DataRegularSeason20242025!$AB$3:$AB$1315,DataRegularSeason20242025!$B$3:$B$1315, "&lt;=" &amp; GP$1, DataRegularSeason20242025!$E$3:$E$1315, $A24)</f>
        <v>22</v>
      </c>
      <c r="GQ24">
        <f>SUMIFS(DataRegularSeason20242025!$AA$3:$AA$1315,DataRegularSeason20242025!$B$3:$B$1315, "&lt;=" &amp; GQ$1, DataRegularSeason20242025!$D$3:$D$1315, $A24)+SUMIFS(DataRegularSeason20242025!$AB$3:$AB$1315,DataRegularSeason20242025!$B$3:$B$1315, "&lt;=" &amp; GQ$1, DataRegularSeason20242025!$E$3:$E$1315, $A24)</f>
        <v>22</v>
      </c>
      <c r="GR24">
        <f>SUMIFS(DataRegularSeason20242025!$AA$3:$AA$1315,DataRegularSeason20242025!$B$3:$B$1315, "&lt;=" &amp; GR$1, DataRegularSeason20242025!$D$3:$D$1315, $A24)+SUMIFS(DataRegularSeason20242025!$AB$3:$AB$1315,DataRegularSeason20242025!$B$3:$B$1315, "&lt;=" &amp; GR$1, DataRegularSeason20242025!$E$3:$E$1315, $A24)</f>
        <v>22</v>
      </c>
      <c r="GS24">
        <f>SUMIFS(DataRegularSeason20242025!$AA$3:$AA$1315,DataRegularSeason20242025!$B$3:$B$1315, "&lt;=" &amp; GS$1, DataRegularSeason20242025!$D$3:$D$1315, $A24)+SUMIFS(DataRegularSeason20242025!$AB$3:$AB$1315,DataRegularSeason20242025!$B$3:$B$1315, "&lt;=" &amp; GS$1, DataRegularSeason20242025!$E$3:$E$1315, $A24)</f>
        <v>22</v>
      </c>
      <c r="GT24">
        <f>SUMIFS(DataRegularSeason20242025!$AA$3:$AA$1315,DataRegularSeason20242025!$B$3:$B$1315, "&lt;=" &amp; GT$1, DataRegularSeason20242025!$D$3:$D$1315, $A24)+SUMIFS(DataRegularSeason20242025!$AB$3:$AB$1315,DataRegularSeason20242025!$B$3:$B$1315, "&lt;=" &amp; GT$1, DataRegularSeason20242025!$E$3:$E$1315, $A24)</f>
        <v>22</v>
      </c>
      <c r="GU24">
        <f>SUMIFS(DataRegularSeason20242025!$AA$3:$AA$1315,DataRegularSeason20242025!$B$3:$B$1315, "&lt;=" &amp; GU$1, DataRegularSeason20242025!$D$3:$D$1315, $A24)+SUMIFS(DataRegularSeason20242025!$AB$3:$AB$1315,DataRegularSeason20242025!$B$3:$B$1315, "&lt;=" &amp; GU$1, DataRegularSeason20242025!$E$3:$E$1315, $A24)</f>
        <v>22</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22</v>
      </c>
      <c r="CB25">
        <f>SUMIFS(DataRegularSeason20242025!$AA$3:$AA$1315,DataRegularSeason20242025!$B$3:$B$1315, "&lt;=" &amp; CB$1, DataRegularSeason20242025!$D$3:$D$1315, $A25)+SUMIFS(DataRegularSeason20242025!$AB$3:$AB$1315,DataRegularSeason20242025!$B$3:$B$1315, "&lt;=" &amp; CB$1, DataRegularSeason20242025!$E$3:$E$1315, $A25)</f>
        <v>22</v>
      </c>
      <c r="CC25">
        <f>SUMIFS(DataRegularSeason20242025!$AA$3:$AA$1315,DataRegularSeason20242025!$B$3:$B$1315, "&lt;=" &amp; CC$1, DataRegularSeason20242025!$D$3:$D$1315, $A25)+SUMIFS(DataRegularSeason20242025!$AB$3:$AB$1315,DataRegularSeason20242025!$B$3:$B$1315, "&lt;=" &amp; CC$1, DataRegularSeason20242025!$E$3:$E$1315, $A25)</f>
        <v>22</v>
      </c>
      <c r="CD25">
        <f>SUMIFS(DataRegularSeason20242025!$AA$3:$AA$1315,DataRegularSeason20242025!$B$3:$B$1315, "&lt;=" &amp; CD$1, DataRegularSeason20242025!$D$3:$D$1315, $A25)+SUMIFS(DataRegularSeason20242025!$AB$3:$AB$1315,DataRegularSeason20242025!$B$3:$B$1315, "&lt;=" &amp; CD$1, DataRegularSeason20242025!$E$3:$E$1315, $A25)</f>
        <v>22</v>
      </c>
      <c r="CE25">
        <f>SUMIFS(DataRegularSeason20242025!$AA$3:$AA$1315,DataRegularSeason20242025!$B$3:$B$1315, "&lt;=" &amp; CE$1, DataRegularSeason20242025!$D$3:$D$1315, $A25)+SUMIFS(DataRegularSeason20242025!$AB$3:$AB$1315,DataRegularSeason20242025!$B$3:$B$1315, "&lt;=" &amp; CE$1, DataRegularSeason20242025!$E$3:$E$1315, $A25)</f>
        <v>22</v>
      </c>
      <c r="CF25">
        <f>SUMIFS(DataRegularSeason20242025!$AA$3:$AA$1315,DataRegularSeason20242025!$B$3:$B$1315, "&lt;=" &amp; CF$1, DataRegularSeason20242025!$D$3:$D$1315, $A25)+SUMIFS(DataRegularSeason20242025!$AB$3:$AB$1315,DataRegularSeason20242025!$B$3:$B$1315, "&lt;=" &amp; CF$1, DataRegularSeason20242025!$E$3:$E$1315, $A25)</f>
        <v>22</v>
      </c>
      <c r="CG25">
        <f>SUMIFS(DataRegularSeason20242025!$AA$3:$AA$1315,DataRegularSeason20242025!$B$3:$B$1315, "&lt;=" &amp; CG$1, DataRegularSeason20242025!$D$3:$D$1315, $A25)+SUMIFS(DataRegularSeason20242025!$AB$3:$AB$1315,DataRegularSeason20242025!$B$3:$B$1315, "&lt;=" &amp; CG$1, DataRegularSeason20242025!$E$3:$E$1315, $A25)</f>
        <v>22</v>
      </c>
      <c r="CH25">
        <f>SUMIFS(DataRegularSeason20242025!$AA$3:$AA$1315,DataRegularSeason20242025!$B$3:$B$1315, "&lt;=" &amp; CH$1, DataRegularSeason20242025!$D$3:$D$1315, $A25)+SUMIFS(DataRegularSeason20242025!$AB$3:$AB$1315,DataRegularSeason20242025!$B$3:$B$1315, "&lt;=" &amp; CH$1, DataRegularSeason20242025!$E$3:$E$1315, $A25)</f>
        <v>22</v>
      </c>
      <c r="CI25">
        <f>SUMIFS(DataRegularSeason20242025!$AA$3:$AA$1315,DataRegularSeason20242025!$B$3:$B$1315, "&lt;=" &amp; CI$1, DataRegularSeason20242025!$D$3:$D$1315, $A25)+SUMIFS(DataRegularSeason20242025!$AB$3:$AB$1315,DataRegularSeason20242025!$B$3:$B$1315, "&lt;=" &amp; CI$1, DataRegularSeason20242025!$E$3:$E$1315, $A25)</f>
        <v>22</v>
      </c>
      <c r="CJ25">
        <f>SUMIFS(DataRegularSeason20242025!$AA$3:$AA$1315,DataRegularSeason20242025!$B$3:$B$1315, "&lt;=" &amp; CJ$1, DataRegularSeason20242025!$D$3:$D$1315, $A25)+SUMIFS(DataRegularSeason20242025!$AB$3:$AB$1315,DataRegularSeason20242025!$B$3:$B$1315, "&lt;=" &amp; CJ$1, DataRegularSeason20242025!$E$3:$E$1315, $A25)</f>
        <v>22</v>
      </c>
      <c r="CK25">
        <f>SUMIFS(DataRegularSeason20242025!$AA$3:$AA$1315,DataRegularSeason20242025!$B$3:$B$1315, "&lt;=" &amp; CK$1, DataRegularSeason20242025!$D$3:$D$1315, $A25)+SUMIFS(DataRegularSeason20242025!$AB$3:$AB$1315,DataRegularSeason20242025!$B$3:$B$1315, "&lt;=" &amp; CK$1, DataRegularSeason20242025!$E$3:$E$1315, $A25)</f>
        <v>22</v>
      </c>
      <c r="CL25">
        <f>SUMIFS(DataRegularSeason20242025!$AA$3:$AA$1315,DataRegularSeason20242025!$B$3:$B$1315, "&lt;=" &amp; CL$1, DataRegularSeason20242025!$D$3:$D$1315, $A25)+SUMIFS(DataRegularSeason20242025!$AB$3:$AB$1315,DataRegularSeason20242025!$B$3:$B$1315, "&lt;=" &amp; CL$1, DataRegularSeason20242025!$E$3:$E$1315, $A25)</f>
        <v>22</v>
      </c>
      <c r="CM25">
        <f>SUMIFS(DataRegularSeason20242025!$AA$3:$AA$1315,DataRegularSeason20242025!$B$3:$B$1315, "&lt;=" &amp; CM$1, DataRegularSeason20242025!$D$3:$D$1315, $A25)+SUMIFS(DataRegularSeason20242025!$AB$3:$AB$1315,DataRegularSeason20242025!$B$3:$B$1315, "&lt;=" &amp; CM$1, DataRegularSeason20242025!$E$3:$E$1315, $A25)</f>
        <v>22</v>
      </c>
      <c r="CN25">
        <f>SUMIFS(DataRegularSeason20242025!$AA$3:$AA$1315,DataRegularSeason20242025!$B$3:$B$1315, "&lt;=" &amp; CN$1, DataRegularSeason20242025!$D$3:$D$1315, $A25)+SUMIFS(DataRegularSeason20242025!$AB$3:$AB$1315,DataRegularSeason20242025!$B$3:$B$1315, "&lt;=" &amp; CN$1, DataRegularSeason20242025!$E$3:$E$1315, $A25)</f>
        <v>22</v>
      </c>
      <c r="CO25">
        <f>SUMIFS(DataRegularSeason20242025!$AA$3:$AA$1315,DataRegularSeason20242025!$B$3:$B$1315, "&lt;=" &amp; CO$1, DataRegularSeason20242025!$D$3:$D$1315, $A25)+SUMIFS(DataRegularSeason20242025!$AB$3:$AB$1315,DataRegularSeason20242025!$B$3:$B$1315, "&lt;=" &amp; CO$1, DataRegularSeason20242025!$E$3:$E$1315, $A25)</f>
        <v>22</v>
      </c>
      <c r="CP25">
        <f>SUMIFS(DataRegularSeason20242025!$AA$3:$AA$1315,DataRegularSeason20242025!$B$3:$B$1315, "&lt;=" &amp; CP$1, DataRegularSeason20242025!$D$3:$D$1315, $A25)+SUMIFS(DataRegularSeason20242025!$AB$3:$AB$1315,DataRegularSeason20242025!$B$3:$B$1315, "&lt;=" &amp; CP$1, DataRegularSeason20242025!$E$3:$E$1315, $A25)</f>
        <v>22</v>
      </c>
      <c r="CQ25">
        <f>SUMIFS(DataRegularSeason20242025!$AA$3:$AA$1315,DataRegularSeason20242025!$B$3:$B$1315, "&lt;=" &amp; CQ$1, DataRegularSeason20242025!$D$3:$D$1315, $A25)+SUMIFS(DataRegularSeason20242025!$AB$3:$AB$1315,DataRegularSeason20242025!$B$3:$B$1315, "&lt;=" &amp; CQ$1, DataRegularSeason20242025!$E$3:$E$1315, $A25)</f>
        <v>22</v>
      </c>
      <c r="CR25">
        <f>SUMIFS(DataRegularSeason20242025!$AA$3:$AA$1315,DataRegularSeason20242025!$B$3:$B$1315, "&lt;=" &amp; CR$1, DataRegularSeason20242025!$D$3:$D$1315, $A25)+SUMIFS(DataRegularSeason20242025!$AB$3:$AB$1315,DataRegularSeason20242025!$B$3:$B$1315, "&lt;=" &amp; CR$1, DataRegularSeason20242025!$E$3:$E$1315, $A25)</f>
        <v>22</v>
      </c>
      <c r="CS25">
        <f>SUMIFS(DataRegularSeason20242025!$AA$3:$AA$1315,DataRegularSeason20242025!$B$3:$B$1315, "&lt;=" &amp; CS$1, DataRegularSeason20242025!$D$3:$D$1315, $A25)+SUMIFS(DataRegularSeason20242025!$AB$3:$AB$1315,DataRegularSeason20242025!$B$3:$B$1315, "&lt;=" &amp; CS$1, DataRegularSeason20242025!$E$3:$E$1315, $A25)</f>
        <v>22</v>
      </c>
      <c r="CT25">
        <f>SUMIFS(DataRegularSeason20242025!$AA$3:$AA$1315,DataRegularSeason20242025!$B$3:$B$1315, "&lt;=" &amp; CT$1, DataRegularSeason20242025!$D$3:$D$1315, $A25)+SUMIFS(DataRegularSeason20242025!$AB$3:$AB$1315,DataRegularSeason20242025!$B$3:$B$1315, "&lt;=" &amp; CT$1, DataRegularSeason20242025!$E$3:$E$1315, $A25)</f>
        <v>22</v>
      </c>
      <c r="CU25">
        <f>SUMIFS(DataRegularSeason20242025!$AA$3:$AA$1315,DataRegularSeason20242025!$B$3:$B$1315, "&lt;=" &amp; CU$1, DataRegularSeason20242025!$D$3:$D$1315, $A25)+SUMIFS(DataRegularSeason20242025!$AB$3:$AB$1315,DataRegularSeason20242025!$B$3:$B$1315, "&lt;=" &amp; CU$1, DataRegularSeason20242025!$E$3:$E$1315, $A25)</f>
        <v>22</v>
      </c>
      <c r="CV25">
        <f>SUMIFS(DataRegularSeason20242025!$AA$3:$AA$1315,DataRegularSeason20242025!$B$3:$B$1315, "&lt;=" &amp; CV$1, DataRegularSeason20242025!$D$3:$D$1315, $A25)+SUMIFS(DataRegularSeason20242025!$AB$3:$AB$1315,DataRegularSeason20242025!$B$3:$B$1315, "&lt;=" &amp; CV$1, DataRegularSeason20242025!$E$3:$E$1315, $A25)</f>
        <v>22</v>
      </c>
      <c r="CW25">
        <f>SUMIFS(DataRegularSeason20242025!$AA$3:$AA$1315,DataRegularSeason20242025!$B$3:$B$1315, "&lt;=" &amp; CW$1, DataRegularSeason20242025!$D$3:$D$1315, $A25)+SUMIFS(DataRegularSeason20242025!$AB$3:$AB$1315,DataRegularSeason20242025!$B$3:$B$1315, "&lt;=" &amp; CW$1, DataRegularSeason20242025!$E$3:$E$1315, $A25)</f>
        <v>22</v>
      </c>
      <c r="CX25">
        <f>SUMIFS(DataRegularSeason20242025!$AA$3:$AA$1315,DataRegularSeason20242025!$B$3:$B$1315, "&lt;=" &amp; CX$1, DataRegularSeason20242025!$D$3:$D$1315, $A25)+SUMIFS(DataRegularSeason20242025!$AB$3:$AB$1315,DataRegularSeason20242025!$B$3:$B$1315, "&lt;=" &amp; CX$1, DataRegularSeason20242025!$E$3:$E$1315, $A25)</f>
        <v>22</v>
      </c>
      <c r="CY25">
        <f>SUMIFS(DataRegularSeason20242025!$AA$3:$AA$1315,DataRegularSeason20242025!$B$3:$B$1315, "&lt;=" &amp; CY$1, DataRegularSeason20242025!$D$3:$D$1315, $A25)+SUMIFS(DataRegularSeason20242025!$AB$3:$AB$1315,DataRegularSeason20242025!$B$3:$B$1315, "&lt;=" &amp; CY$1, DataRegularSeason20242025!$E$3:$E$1315, $A25)</f>
        <v>22</v>
      </c>
      <c r="CZ25">
        <f>SUMIFS(DataRegularSeason20242025!$AA$3:$AA$1315,DataRegularSeason20242025!$B$3:$B$1315, "&lt;=" &amp; CZ$1, DataRegularSeason20242025!$D$3:$D$1315, $A25)+SUMIFS(DataRegularSeason20242025!$AB$3:$AB$1315,DataRegularSeason20242025!$B$3:$B$1315, "&lt;=" &amp; CZ$1, DataRegularSeason20242025!$E$3:$E$1315, $A25)</f>
        <v>22</v>
      </c>
      <c r="DA25">
        <f>SUMIFS(DataRegularSeason20242025!$AA$3:$AA$1315,DataRegularSeason20242025!$B$3:$B$1315, "&lt;=" &amp; DA$1, DataRegularSeason20242025!$D$3:$D$1315, $A25)+SUMIFS(DataRegularSeason20242025!$AB$3:$AB$1315,DataRegularSeason20242025!$B$3:$B$1315, "&lt;=" &amp; DA$1, DataRegularSeason20242025!$E$3:$E$1315, $A25)</f>
        <v>22</v>
      </c>
      <c r="DB25">
        <f>SUMIFS(DataRegularSeason20242025!$AA$3:$AA$1315,DataRegularSeason20242025!$B$3:$B$1315, "&lt;=" &amp; DB$1, DataRegularSeason20242025!$D$3:$D$1315, $A25)+SUMIFS(DataRegularSeason20242025!$AB$3:$AB$1315,DataRegularSeason20242025!$B$3:$B$1315, "&lt;=" &amp; DB$1, DataRegularSeason20242025!$E$3:$E$1315, $A25)</f>
        <v>22</v>
      </c>
      <c r="DC25">
        <f>SUMIFS(DataRegularSeason20242025!$AA$3:$AA$1315,DataRegularSeason20242025!$B$3:$B$1315, "&lt;=" &amp; DC$1, DataRegularSeason20242025!$D$3:$D$1315, $A25)+SUMIFS(DataRegularSeason20242025!$AB$3:$AB$1315,DataRegularSeason20242025!$B$3:$B$1315, "&lt;=" &amp; DC$1, DataRegularSeason20242025!$E$3:$E$1315, $A25)</f>
        <v>22</v>
      </c>
      <c r="DD25">
        <f>SUMIFS(DataRegularSeason20242025!$AA$3:$AA$1315,DataRegularSeason20242025!$B$3:$B$1315, "&lt;=" &amp; DD$1, DataRegularSeason20242025!$D$3:$D$1315, $A25)+SUMIFS(DataRegularSeason20242025!$AB$3:$AB$1315,DataRegularSeason20242025!$B$3:$B$1315, "&lt;=" &amp; DD$1, DataRegularSeason20242025!$E$3:$E$1315, $A25)</f>
        <v>22</v>
      </c>
      <c r="DE25">
        <f>SUMIFS(DataRegularSeason20242025!$AA$3:$AA$1315,DataRegularSeason20242025!$B$3:$B$1315, "&lt;=" &amp; DE$1, DataRegularSeason20242025!$D$3:$D$1315, $A25)+SUMIFS(DataRegularSeason20242025!$AB$3:$AB$1315,DataRegularSeason20242025!$B$3:$B$1315, "&lt;=" &amp; DE$1, DataRegularSeason20242025!$E$3:$E$1315, $A25)</f>
        <v>22</v>
      </c>
      <c r="DF25">
        <f>SUMIFS(DataRegularSeason20242025!$AA$3:$AA$1315,DataRegularSeason20242025!$B$3:$B$1315, "&lt;=" &amp; DF$1, DataRegularSeason20242025!$D$3:$D$1315, $A25)+SUMIFS(DataRegularSeason20242025!$AB$3:$AB$1315,DataRegularSeason20242025!$B$3:$B$1315, "&lt;=" &amp; DF$1, DataRegularSeason20242025!$E$3:$E$1315, $A25)</f>
        <v>22</v>
      </c>
      <c r="DG25">
        <f>SUMIFS(DataRegularSeason20242025!$AA$3:$AA$1315,DataRegularSeason20242025!$B$3:$B$1315, "&lt;=" &amp; DG$1, DataRegularSeason20242025!$D$3:$D$1315, $A25)+SUMIFS(DataRegularSeason20242025!$AB$3:$AB$1315,DataRegularSeason20242025!$B$3:$B$1315, "&lt;=" &amp; DG$1, DataRegularSeason20242025!$E$3:$E$1315, $A25)</f>
        <v>22</v>
      </c>
      <c r="DH25">
        <f>SUMIFS(DataRegularSeason20242025!$AA$3:$AA$1315,DataRegularSeason20242025!$B$3:$B$1315, "&lt;=" &amp; DH$1, DataRegularSeason20242025!$D$3:$D$1315, $A25)+SUMIFS(DataRegularSeason20242025!$AB$3:$AB$1315,DataRegularSeason20242025!$B$3:$B$1315, "&lt;=" &amp; DH$1, DataRegularSeason20242025!$E$3:$E$1315, $A25)</f>
        <v>22</v>
      </c>
      <c r="DI25">
        <f>SUMIFS(DataRegularSeason20242025!$AA$3:$AA$1315,DataRegularSeason20242025!$B$3:$B$1315, "&lt;=" &amp; DI$1, DataRegularSeason20242025!$D$3:$D$1315, $A25)+SUMIFS(DataRegularSeason20242025!$AB$3:$AB$1315,DataRegularSeason20242025!$B$3:$B$1315, "&lt;=" &amp; DI$1, DataRegularSeason20242025!$E$3:$E$1315, $A25)</f>
        <v>22</v>
      </c>
      <c r="DJ25">
        <f>SUMIFS(DataRegularSeason20242025!$AA$3:$AA$1315,DataRegularSeason20242025!$B$3:$B$1315, "&lt;=" &amp; DJ$1, DataRegularSeason20242025!$D$3:$D$1315, $A25)+SUMIFS(DataRegularSeason20242025!$AB$3:$AB$1315,DataRegularSeason20242025!$B$3:$B$1315, "&lt;=" &amp; DJ$1, DataRegularSeason20242025!$E$3:$E$1315, $A25)</f>
        <v>22</v>
      </c>
      <c r="DK25">
        <f>SUMIFS(DataRegularSeason20242025!$AA$3:$AA$1315,DataRegularSeason20242025!$B$3:$B$1315, "&lt;=" &amp; DK$1, DataRegularSeason20242025!$D$3:$D$1315, $A25)+SUMIFS(DataRegularSeason20242025!$AB$3:$AB$1315,DataRegularSeason20242025!$B$3:$B$1315, "&lt;=" &amp; DK$1, DataRegularSeason20242025!$E$3:$E$1315, $A25)</f>
        <v>22</v>
      </c>
      <c r="DL25">
        <f>SUMIFS(DataRegularSeason20242025!$AA$3:$AA$1315,DataRegularSeason20242025!$B$3:$B$1315, "&lt;=" &amp; DL$1, DataRegularSeason20242025!$D$3:$D$1315, $A25)+SUMIFS(DataRegularSeason20242025!$AB$3:$AB$1315,DataRegularSeason20242025!$B$3:$B$1315, "&lt;=" &amp; DL$1, DataRegularSeason20242025!$E$3:$E$1315, $A25)</f>
        <v>22</v>
      </c>
      <c r="DM25">
        <f>SUMIFS(DataRegularSeason20242025!$AA$3:$AA$1315,DataRegularSeason20242025!$B$3:$B$1315, "&lt;=" &amp; DM$1, DataRegularSeason20242025!$D$3:$D$1315, $A25)+SUMIFS(DataRegularSeason20242025!$AB$3:$AB$1315,DataRegularSeason20242025!$B$3:$B$1315, "&lt;=" &amp; DM$1, DataRegularSeason20242025!$E$3:$E$1315, $A25)</f>
        <v>22</v>
      </c>
      <c r="DN25">
        <f>SUMIFS(DataRegularSeason20242025!$AA$3:$AA$1315,DataRegularSeason20242025!$B$3:$B$1315, "&lt;=" &amp; DN$1, DataRegularSeason20242025!$D$3:$D$1315, $A25)+SUMIFS(DataRegularSeason20242025!$AB$3:$AB$1315,DataRegularSeason20242025!$B$3:$B$1315, "&lt;=" &amp; DN$1, DataRegularSeason20242025!$E$3:$E$1315, $A25)</f>
        <v>22</v>
      </c>
      <c r="DO25">
        <f>SUMIFS(DataRegularSeason20242025!$AA$3:$AA$1315,DataRegularSeason20242025!$B$3:$B$1315, "&lt;=" &amp; DO$1, DataRegularSeason20242025!$D$3:$D$1315, $A25)+SUMIFS(DataRegularSeason20242025!$AB$3:$AB$1315,DataRegularSeason20242025!$B$3:$B$1315, "&lt;=" &amp; DO$1, DataRegularSeason20242025!$E$3:$E$1315, $A25)</f>
        <v>22</v>
      </c>
      <c r="DP25">
        <f>SUMIFS(DataRegularSeason20242025!$AA$3:$AA$1315,DataRegularSeason20242025!$B$3:$B$1315, "&lt;=" &amp; DP$1, DataRegularSeason20242025!$D$3:$D$1315, $A25)+SUMIFS(DataRegularSeason20242025!$AB$3:$AB$1315,DataRegularSeason20242025!$B$3:$B$1315, "&lt;=" &amp; DP$1, DataRegularSeason20242025!$E$3:$E$1315, $A25)</f>
        <v>22</v>
      </c>
      <c r="DQ25">
        <f>SUMIFS(DataRegularSeason20242025!$AA$3:$AA$1315,DataRegularSeason20242025!$B$3:$B$1315, "&lt;=" &amp; DQ$1, DataRegularSeason20242025!$D$3:$D$1315, $A25)+SUMIFS(DataRegularSeason20242025!$AB$3:$AB$1315,DataRegularSeason20242025!$B$3:$B$1315, "&lt;=" &amp; DQ$1, DataRegularSeason20242025!$E$3:$E$1315, $A25)</f>
        <v>22</v>
      </c>
      <c r="DR25">
        <f>SUMIFS(DataRegularSeason20242025!$AA$3:$AA$1315,DataRegularSeason20242025!$B$3:$B$1315, "&lt;=" &amp; DR$1, DataRegularSeason20242025!$D$3:$D$1315, $A25)+SUMIFS(DataRegularSeason20242025!$AB$3:$AB$1315,DataRegularSeason20242025!$B$3:$B$1315, "&lt;=" &amp; DR$1, DataRegularSeason20242025!$E$3:$E$1315, $A25)</f>
        <v>22</v>
      </c>
      <c r="DS25">
        <f>SUMIFS(DataRegularSeason20242025!$AA$3:$AA$1315,DataRegularSeason20242025!$B$3:$B$1315, "&lt;=" &amp; DS$1, DataRegularSeason20242025!$D$3:$D$1315, $A25)+SUMIFS(DataRegularSeason20242025!$AB$3:$AB$1315,DataRegularSeason20242025!$B$3:$B$1315, "&lt;=" &amp; DS$1, DataRegularSeason20242025!$E$3:$E$1315, $A25)</f>
        <v>22</v>
      </c>
      <c r="DT25">
        <f>SUMIFS(DataRegularSeason20242025!$AA$3:$AA$1315,DataRegularSeason20242025!$B$3:$B$1315, "&lt;=" &amp; DT$1, DataRegularSeason20242025!$D$3:$D$1315, $A25)+SUMIFS(DataRegularSeason20242025!$AB$3:$AB$1315,DataRegularSeason20242025!$B$3:$B$1315, "&lt;=" &amp; DT$1, DataRegularSeason20242025!$E$3:$E$1315, $A25)</f>
        <v>22</v>
      </c>
      <c r="DU25">
        <f>SUMIFS(DataRegularSeason20242025!$AA$3:$AA$1315,DataRegularSeason20242025!$B$3:$B$1315, "&lt;=" &amp; DU$1, DataRegularSeason20242025!$D$3:$D$1315, $A25)+SUMIFS(DataRegularSeason20242025!$AB$3:$AB$1315,DataRegularSeason20242025!$B$3:$B$1315, "&lt;=" &amp; DU$1, DataRegularSeason20242025!$E$3:$E$1315, $A25)</f>
        <v>22</v>
      </c>
      <c r="DV25">
        <f>SUMIFS(DataRegularSeason20242025!$AA$3:$AA$1315,DataRegularSeason20242025!$B$3:$B$1315, "&lt;=" &amp; DV$1, DataRegularSeason20242025!$D$3:$D$1315, $A25)+SUMIFS(DataRegularSeason20242025!$AB$3:$AB$1315,DataRegularSeason20242025!$B$3:$B$1315, "&lt;=" &amp; DV$1, DataRegularSeason20242025!$E$3:$E$1315, $A25)</f>
        <v>22</v>
      </c>
      <c r="DW25">
        <f>SUMIFS(DataRegularSeason20242025!$AA$3:$AA$1315,DataRegularSeason20242025!$B$3:$B$1315, "&lt;=" &amp; DW$1, DataRegularSeason20242025!$D$3:$D$1315, $A25)+SUMIFS(DataRegularSeason20242025!$AB$3:$AB$1315,DataRegularSeason20242025!$B$3:$B$1315, "&lt;=" &amp; DW$1, DataRegularSeason20242025!$E$3:$E$1315, $A25)</f>
        <v>22</v>
      </c>
      <c r="DX25">
        <f>SUMIFS(DataRegularSeason20242025!$AA$3:$AA$1315,DataRegularSeason20242025!$B$3:$B$1315, "&lt;=" &amp; DX$1, DataRegularSeason20242025!$D$3:$D$1315, $A25)+SUMIFS(DataRegularSeason20242025!$AB$3:$AB$1315,DataRegularSeason20242025!$B$3:$B$1315, "&lt;=" &amp; DX$1, DataRegularSeason20242025!$E$3:$E$1315, $A25)</f>
        <v>22</v>
      </c>
      <c r="DY25">
        <f>SUMIFS(DataRegularSeason20242025!$AA$3:$AA$1315,DataRegularSeason20242025!$B$3:$B$1315, "&lt;=" &amp; DY$1, DataRegularSeason20242025!$D$3:$D$1315, $A25)+SUMIFS(DataRegularSeason20242025!$AB$3:$AB$1315,DataRegularSeason20242025!$B$3:$B$1315, "&lt;=" &amp; DY$1, DataRegularSeason20242025!$E$3:$E$1315, $A25)</f>
        <v>22</v>
      </c>
      <c r="DZ25">
        <f>SUMIFS(DataRegularSeason20242025!$AA$3:$AA$1315,DataRegularSeason20242025!$B$3:$B$1315, "&lt;=" &amp; DZ$1, DataRegularSeason20242025!$D$3:$D$1315, $A25)+SUMIFS(DataRegularSeason20242025!$AB$3:$AB$1315,DataRegularSeason20242025!$B$3:$B$1315, "&lt;=" &amp; DZ$1, DataRegularSeason20242025!$E$3:$E$1315, $A25)</f>
        <v>22</v>
      </c>
      <c r="EA25">
        <f>SUMIFS(DataRegularSeason20242025!$AA$3:$AA$1315,DataRegularSeason20242025!$B$3:$B$1315, "&lt;=" &amp; EA$1, DataRegularSeason20242025!$D$3:$D$1315, $A25)+SUMIFS(DataRegularSeason20242025!$AB$3:$AB$1315,DataRegularSeason20242025!$B$3:$B$1315, "&lt;=" &amp; EA$1, DataRegularSeason20242025!$E$3:$E$1315, $A25)</f>
        <v>22</v>
      </c>
      <c r="EB25">
        <f>SUMIFS(DataRegularSeason20242025!$AA$3:$AA$1315,DataRegularSeason20242025!$B$3:$B$1315, "&lt;=" &amp; EB$1, DataRegularSeason20242025!$D$3:$D$1315, $A25)+SUMIFS(DataRegularSeason20242025!$AB$3:$AB$1315,DataRegularSeason20242025!$B$3:$B$1315, "&lt;=" &amp; EB$1, DataRegularSeason20242025!$E$3:$E$1315, $A25)</f>
        <v>22</v>
      </c>
      <c r="EC25">
        <f>SUMIFS(DataRegularSeason20242025!$AA$3:$AA$1315,DataRegularSeason20242025!$B$3:$B$1315, "&lt;=" &amp; EC$1, DataRegularSeason20242025!$D$3:$D$1315, $A25)+SUMIFS(DataRegularSeason20242025!$AB$3:$AB$1315,DataRegularSeason20242025!$B$3:$B$1315, "&lt;=" &amp; EC$1, DataRegularSeason20242025!$E$3:$E$1315, $A25)</f>
        <v>22</v>
      </c>
      <c r="ED25">
        <f>SUMIFS(DataRegularSeason20242025!$AA$3:$AA$1315,DataRegularSeason20242025!$B$3:$B$1315, "&lt;=" &amp; ED$1, DataRegularSeason20242025!$D$3:$D$1315, $A25)+SUMIFS(DataRegularSeason20242025!$AB$3:$AB$1315,DataRegularSeason20242025!$B$3:$B$1315, "&lt;=" &amp; ED$1, DataRegularSeason20242025!$E$3:$E$1315, $A25)</f>
        <v>22</v>
      </c>
      <c r="EE25">
        <f>SUMIFS(DataRegularSeason20242025!$AA$3:$AA$1315,DataRegularSeason20242025!$B$3:$B$1315, "&lt;=" &amp; EE$1, DataRegularSeason20242025!$D$3:$D$1315, $A25)+SUMIFS(DataRegularSeason20242025!$AB$3:$AB$1315,DataRegularSeason20242025!$B$3:$B$1315, "&lt;=" &amp; EE$1, DataRegularSeason20242025!$E$3:$E$1315, $A25)</f>
        <v>22</v>
      </c>
      <c r="EF25">
        <f>SUMIFS(DataRegularSeason20242025!$AA$3:$AA$1315,DataRegularSeason20242025!$B$3:$B$1315, "&lt;=" &amp; EF$1, DataRegularSeason20242025!$D$3:$D$1315, $A25)+SUMIFS(DataRegularSeason20242025!$AB$3:$AB$1315,DataRegularSeason20242025!$B$3:$B$1315, "&lt;=" &amp; EF$1, DataRegularSeason20242025!$E$3:$E$1315, $A25)</f>
        <v>22</v>
      </c>
      <c r="EG25">
        <f>SUMIFS(DataRegularSeason20242025!$AA$3:$AA$1315,DataRegularSeason20242025!$B$3:$B$1315, "&lt;=" &amp; EG$1, DataRegularSeason20242025!$D$3:$D$1315, $A25)+SUMIFS(DataRegularSeason20242025!$AB$3:$AB$1315,DataRegularSeason20242025!$B$3:$B$1315, "&lt;=" &amp; EG$1, DataRegularSeason20242025!$E$3:$E$1315, $A25)</f>
        <v>22</v>
      </c>
      <c r="EH25">
        <f>SUMIFS(DataRegularSeason20242025!$AA$3:$AA$1315,DataRegularSeason20242025!$B$3:$B$1315, "&lt;=" &amp; EH$1, DataRegularSeason20242025!$D$3:$D$1315, $A25)+SUMIFS(DataRegularSeason20242025!$AB$3:$AB$1315,DataRegularSeason20242025!$B$3:$B$1315, "&lt;=" &amp; EH$1, DataRegularSeason20242025!$E$3:$E$1315, $A25)</f>
        <v>22</v>
      </c>
      <c r="EI25">
        <f>SUMIFS(DataRegularSeason20242025!$AA$3:$AA$1315,DataRegularSeason20242025!$B$3:$B$1315, "&lt;=" &amp; EI$1, DataRegularSeason20242025!$D$3:$D$1315, $A25)+SUMIFS(DataRegularSeason20242025!$AB$3:$AB$1315,DataRegularSeason20242025!$B$3:$B$1315, "&lt;=" &amp; EI$1, DataRegularSeason20242025!$E$3:$E$1315, $A25)</f>
        <v>22</v>
      </c>
      <c r="EJ25">
        <f>SUMIFS(DataRegularSeason20242025!$AA$3:$AA$1315,DataRegularSeason20242025!$B$3:$B$1315, "&lt;=" &amp; EJ$1, DataRegularSeason20242025!$D$3:$D$1315, $A25)+SUMIFS(DataRegularSeason20242025!$AB$3:$AB$1315,DataRegularSeason20242025!$B$3:$B$1315, "&lt;=" &amp; EJ$1, DataRegularSeason20242025!$E$3:$E$1315, $A25)</f>
        <v>22</v>
      </c>
      <c r="EK25">
        <f>SUMIFS(DataRegularSeason20242025!$AA$3:$AA$1315,DataRegularSeason20242025!$B$3:$B$1315, "&lt;=" &amp; EK$1, DataRegularSeason20242025!$D$3:$D$1315, $A25)+SUMIFS(DataRegularSeason20242025!$AB$3:$AB$1315,DataRegularSeason20242025!$B$3:$B$1315, "&lt;=" &amp; EK$1, DataRegularSeason20242025!$E$3:$E$1315, $A25)</f>
        <v>22</v>
      </c>
      <c r="EL25">
        <f>SUMIFS(DataRegularSeason20242025!$AA$3:$AA$1315,DataRegularSeason20242025!$B$3:$B$1315, "&lt;=" &amp; EL$1, DataRegularSeason20242025!$D$3:$D$1315, $A25)+SUMIFS(DataRegularSeason20242025!$AB$3:$AB$1315,DataRegularSeason20242025!$B$3:$B$1315, "&lt;=" &amp; EL$1, DataRegularSeason20242025!$E$3:$E$1315, $A25)</f>
        <v>22</v>
      </c>
      <c r="EM25">
        <f>SUMIFS(DataRegularSeason20242025!$AA$3:$AA$1315,DataRegularSeason20242025!$B$3:$B$1315, "&lt;=" &amp; EM$1, DataRegularSeason20242025!$D$3:$D$1315, $A25)+SUMIFS(DataRegularSeason20242025!$AB$3:$AB$1315,DataRegularSeason20242025!$B$3:$B$1315, "&lt;=" &amp; EM$1, DataRegularSeason20242025!$E$3:$E$1315, $A25)</f>
        <v>22</v>
      </c>
      <c r="EN25">
        <f>SUMIFS(DataRegularSeason20242025!$AA$3:$AA$1315,DataRegularSeason20242025!$B$3:$B$1315, "&lt;=" &amp; EN$1, DataRegularSeason20242025!$D$3:$D$1315, $A25)+SUMIFS(DataRegularSeason20242025!$AB$3:$AB$1315,DataRegularSeason20242025!$B$3:$B$1315, "&lt;=" &amp; EN$1, DataRegularSeason20242025!$E$3:$E$1315, $A25)</f>
        <v>22</v>
      </c>
      <c r="EO25">
        <f>SUMIFS(DataRegularSeason20242025!$AA$3:$AA$1315,DataRegularSeason20242025!$B$3:$B$1315, "&lt;=" &amp; EO$1, DataRegularSeason20242025!$D$3:$D$1315, $A25)+SUMIFS(DataRegularSeason20242025!$AB$3:$AB$1315,DataRegularSeason20242025!$B$3:$B$1315, "&lt;=" &amp; EO$1, DataRegularSeason20242025!$E$3:$E$1315, $A25)</f>
        <v>22</v>
      </c>
      <c r="EP25">
        <f>SUMIFS(DataRegularSeason20242025!$AA$3:$AA$1315,DataRegularSeason20242025!$B$3:$B$1315, "&lt;=" &amp; EP$1, DataRegularSeason20242025!$D$3:$D$1315, $A25)+SUMIFS(DataRegularSeason20242025!$AB$3:$AB$1315,DataRegularSeason20242025!$B$3:$B$1315, "&lt;=" &amp; EP$1, DataRegularSeason20242025!$E$3:$E$1315, $A25)</f>
        <v>22</v>
      </c>
      <c r="EQ25">
        <f>SUMIFS(DataRegularSeason20242025!$AA$3:$AA$1315,DataRegularSeason20242025!$B$3:$B$1315, "&lt;=" &amp; EQ$1, DataRegularSeason20242025!$D$3:$D$1315, $A25)+SUMIFS(DataRegularSeason20242025!$AB$3:$AB$1315,DataRegularSeason20242025!$B$3:$B$1315, "&lt;=" &amp; EQ$1, DataRegularSeason20242025!$E$3:$E$1315, $A25)</f>
        <v>22</v>
      </c>
      <c r="ER25">
        <f>SUMIFS(DataRegularSeason20242025!$AA$3:$AA$1315,DataRegularSeason20242025!$B$3:$B$1315, "&lt;=" &amp; ER$1, DataRegularSeason20242025!$D$3:$D$1315, $A25)+SUMIFS(DataRegularSeason20242025!$AB$3:$AB$1315,DataRegularSeason20242025!$B$3:$B$1315, "&lt;=" &amp; ER$1, DataRegularSeason20242025!$E$3:$E$1315, $A25)</f>
        <v>22</v>
      </c>
      <c r="ES25">
        <f>SUMIFS(DataRegularSeason20242025!$AA$3:$AA$1315,DataRegularSeason20242025!$B$3:$B$1315, "&lt;=" &amp; ES$1, DataRegularSeason20242025!$D$3:$D$1315, $A25)+SUMIFS(DataRegularSeason20242025!$AB$3:$AB$1315,DataRegularSeason20242025!$B$3:$B$1315, "&lt;=" &amp; ES$1, DataRegularSeason20242025!$E$3:$E$1315, $A25)</f>
        <v>22</v>
      </c>
      <c r="ET25">
        <f>SUMIFS(DataRegularSeason20242025!$AA$3:$AA$1315,DataRegularSeason20242025!$B$3:$B$1315, "&lt;=" &amp; ET$1, DataRegularSeason20242025!$D$3:$D$1315, $A25)+SUMIFS(DataRegularSeason20242025!$AB$3:$AB$1315,DataRegularSeason20242025!$B$3:$B$1315, "&lt;=" &amp; ET$1, DataRegularSeason20242025!$E$3:$E$1315, $A25)</f>
        <v>22</v>
      </c>
      <c r="EU25">
        <f>SUMIFS(DataRegularSeason20242025!$AA$3:$AA$1315,DataRegularSeason20242025!$B$3:$B$1315, "&lt;=" &amp; EU$1, DataRegularSeason20242025!$D$3:$D$1315, $A25)+SUMIFS(DataRegularSeason20242025!$AB$3:$AB$1315,DataRegularSeason20242025!$B$3:$B$1315, "&lt;=" &amp; EU$1, DataRegularSeason20242025!$E$3:$E$1315, $A25)</f>
        <v>22</v>
      </c>
      <c r="EV25">
        <f>SUMIFS(DataRegularSeason20242025!$AA$3:$AA$1315,DataRegularSeason20242025!$B$3:$B$1315, "&lt;=" &amp; EV$1, DataRegularSeason20242025!$D$3:$D$1315, $A25)+SUMIFS(DataRegularSeason20242025!$AB$3:$AB$1315,DataRegularSeason20242025!$B$3:$B$1315, "&lt;=" &amp; EV$1, DataRegularSeason20242025!$E$3:$E$1315, $A25)</f>
        <v>22</v>
      </c>
      <c r="EW25">
        <f>SUMIFS(DataRegularSeason20242025!$AA$3:$AA$1315,DataRegularSeason20242025!$B$3:$B$1315, "&lt;=" &amp; EW$1, DataRegularSeason20242025!$D$3:$D$1315, $A25)+SUMIFS(DataRegularSeason20242025!$AB$3:$AB$1315,DataRegularSeason20242025!$B$3:$B$1315, "&lt;=" &amp; EW$1, DataRegularSeason20242025!$E$3:$E$1315, $A25)</f>
        <v>22</v>
      </c>
      <c r="EX25">
        <f>SUMIFS(DataRegularSeason20242025!$AA$3:$AA$1315,DataRegularSeason20242025!$B$3:$B$1315, "&lt;=" &amp; EX$1, DataRegularSeason20242025!$D$3:$D$1315, $A25)+SUMIFS(DataRegularSeason20242025!$AB$3:$AB$1315,DataRegularSeason20242025!$B$3:$B$1315, "&lt;=" &amp; EX$1, DataRegularSeason20242025!$E$3:$E$1315, $A25)</f>
        <v>22</v>
      </c>
      <c r="EY25">
        <f>SUMIFS(DataRegularSeason20242025!$AA$3:$AA$1315,DataRegularSeason20242025!$B$3:$B$1315, "&lt;=" &amp; EY$1, DataRegularSeason20242025!$D$3:$D$1315, $A25)+SUMIFS(DataRegularSeason20242025!$AB$3:$AB$1315,DataRegularSeason20242025!$B$3:$B$1315, "&lt;=" &amp; EY$1, DataRegularSeason20242025!$E$3:$E$1315, $A25)</f>
        <v>22</v>
      </c>
      <c r="EZ25">
        <f>SUMIFS(DataRegularSeason20242025!$AA$3:$AA$1315,DataRegularSeason20242025!$B$3:$B$1315, "&lt;=" &amp; EZ$1, DataRegularSeason20242025!$D$3:$D$1315, $A25)+SUMIFS(DataRegularSeason20242025!$AB$3:$AB$1315,DataRegularSeason20242025!$B$3:$B$1315, "&lt;=" &amp; EZ$1, DataRegularSeason20242025!$E$3:$E$1315, $A25)</f>
        <v>22</v>
      </c>
      <c r="FA25">
        <f>SUMIFS(DataRegularSeason20242025!$AA$3:$AA$1315,DataRegularSeason20242025!$B$3:$B$1315, "&lt;=" &amp; FA$1, DataRegularSeason20242025!$D$3:$D$1315, $A25)+SUMIFS(DataRegularSeason20242025!$AB$3:$AB$1315,DataRegularSeason20242025!$B$3:$B$1315, "&lt;=" &amp; FA$1, DataRegularSeason20242025!$E$3:$E$1315, $A25)</f>
        <v>22</v>
      </c>
      <c r="FB25">
        <f>SUMIFS(DataRegularSeason20242025!$AA$3:$AA$1315,DataRegularSeason20242025!$B$3:$B$1315, "&lt;=" &amp; FB$1, DataRegularSeason20242025!$D$3:$D$1315, $A25)+SUMIFS(DataRegularSeason20242025!$AB$3:$AB$1315,DataRegularSeason20242025!$B$3:$B$1315, "&lt;=" &amp; FB$1, DataRegularSeason20242025!$E$3:$E$1315, $A25)</f>
        <v>22</v>
      </c>
      <c r="FC25">
        <f>SUMIFS(DataRegularSeason20242025!$AA$3:$AA$1315,DataRegularSeason20242025!$B$3:$B$1315, "&lt;=" &amp; FC$1, DataRegularSeason20242025!$D$3:$D$1315, $A25)+SUMIFS(DataRegularSeason20242025!$AB$3:$AB$1315,DataRegularSeason20242025!$B$3:$B$1315, "&lt;=" &amp; FC$1, DataRegularSeason20242025!$E$3:$E$1315, $A25)</f>
        <v>22</v>
      </c>
      <c r="FD25">
        <f>SUMIFS(DataRegularSeason20242025!$AA$3:$AA$1315,DataRegularSeason20242025!$B$3:$B$1315, "&lt;=" &amp; FD$1, DataRegularSeason20242025!$D$3:$D$1315, $A25)+SUMIFS(DataRegularSeason20242025!$AB$3:$AB$1315,DataRegularSeason20242025!$B$3:$B$1315, "&lt;=" &amp; FD$1, DataRegularSeason20242025!$E$3:$E$1315, $A25)</f>
        <v>22</v>
      </c>
      <c r="FE25">
        <f>SUMIFS(DataRegularSeason20242025!$AA$3:$AA$1315,DataRegularSeason20242025!$B$3:$B$1315, "&lt;=" &amp; FE$1, DataRegularSeason20242025!$D$3:$D$1315, $A25)+SUMIFS(DataRegularSeason20242025!$AB$3:$AB$1315,DataRegularSeason20242025!$B$3:$B$1315, "&lt;=" &amp; FE$1, DataRegularSeason20242025!$E$3:$E$1315, $A25)</f>
        <v>22</v>
      </c>
      <c r="FF25">
        <f>SUMIFS(DataRegularSeason20242025!$AA$3:$AA$1315,DataRegularSeason20242025!$B$3:$B$1315, "&lt;=" &amp; FF$1, DataRegularSeason20242025!$D$3:$D$1315, $A25)+SUMIFS(DataRegularSeason20242025!$AB$3:$AB$1315,DataRegularSeason20242025!$B$3:$B$1315, "&lt;=" &amp; FF$1, DataRegularSeason20242025!$E$3:$E$1315, $A25)</f>
        <v>22</v>
      </c>
      <c r="FG25">
        <f>SUMIFS(DataRegularSeason20242025!$AA$3:$AA$1315,DataRegularSeason20242025!$B$3:$B$1315, "&lt;=" &amp; FG$1, DataRegularSeason20242025!$D$3:$D$1315, $A25)+SUMIFS(DataRegularSeason20242025!$AB$3:$AB$1315,DataRegularSeason20242025!$B$3:$B$1315, "&lt;=" &amp; FG$1, DataRegularSeason20242025!$E$3:$E$1315, $A25)</f>
        <v>22</v>
      </c>
      <c r="FH25">
        <f>SUMIFS(DataRegularSeason20242025!$AA$3:$AA$1315,DataRegularSeason20242025!$B$3:$B$1315, "&lt;=" &amp; FH$1, DataRegularSeason20242025!$D$3:$D$1315, $A25)+SUMIFS(DataRegularSeason20242025!$AB$3:$AB$1315,DataRegularSeason20242025!$B$3:$B$1315, "&lt;=" &amp; FH$1, DataRegularSeason20242025!$E$3:$E$1315, $A25)</f>
        <v>22</v>
      </c>
      <c r="FI25">
        <f>SUMIFS(DataRegularSeason20242025!$AA$3:$AA$1315,DataRegularSeason20242025!$B$3:$B$1315, "&lt;=" &amp; FI$1, DataRegularSeason20242025!$D$3:$D$1315, $A25)+SUMIFS(DataRegularSeason20242025!$AB$3:$AB$1315,DataRegularSeason20242025!$B$3:$B$1315, "&lt;=" &amp; FI$1, DataRegularSeason20242025!$E$3:$E$1315, $A25)</f>
        <v>22</v>
      </c>
      <c r="FJ25">
        <f>SUMIFS(DataRegularSeason20242025!$AA$3:$AA$1315,DataRegularSeason20242025!$B$3:$B$1315, "&lt;=" &amp; FJ$1, DataRegularSeason20242025!$D$3:$D$1315, $A25)+SUMIFS(DataRegularSeason20242025!$AB$3:$AB$1315,DataRegularSeason20242025!$B$3:$B$1315, "&lt;=" &amp; FJ$1, DataRegularSeason20242025!$E$3:$E$1315, $A25)</f>
        <v>22</v>
      </c>
      <c r="FK25">
        <f>SUMIFS(DataRegularSeason20242025!$AA$3:$AA$1315,DataRegularSeason20242025!$B$3:$B$1315, "&lt;=" &amp; FK$1, DataRegularSeason20242025!$D$3:$D$1315, $A25)+SUMIFS(DataRegularSeason20242025!$AB$3:$AB$1315,DataRegularSeason20242025!$B$3:$B$1315, "&lt;=" &amp; FK$1, DataRegularSeason20242025!$E$3:$E$1315, $A25)</f>
        <v>22</v>
      </c>
      <c r="FL25">
        <f>SUMIFS(DataRegularSeason20242025!$AA$3:$AA$1315,DataRegularSeason20242025!$B$3:$B$1315, "&lt;=" &amp; FL$1, DataRegularSeason20242025!$D$3:$D$1315, $A25)+SUMIFS(DataRegularSeason20242025!$AB$3:$AB$1315,DataRegularSeason20242025!$B$3:$B$1315, "&lt;=" &amp; FL$1, DataRegularSeason20242025!$E$3:$E$1315, $A25)</f>
        <v>22</v>
      </c>
      <c r="FM25">
        <f>SUMIFS(DataRegularSeason20242025!$AA$3:$AA$1315,DataRegularSeason20242025!$B$3:$B$1315, "&lt;=" &amp; FM$1, DataRegularSeason20242025!$D$3:$D$1315, $A25)+SUMIFS(DataRegularSeason20242025!$AB$3:$AB$1315,DataRegularSeason20242025!$B$3:$B$1315, "&lt;=" &amp; FM$1, DataRegularSeason20242025!$E$3:$E$1315, $A25)</f>
        <v>22</v>
      </c>
      <c r="FN25">
        <f>SUMIFS(DataRegularSeason20242025!$AA$3:$AA$1315,DataRegularSeason20242025!$B$3:$B$1315, "&lt;=" &amp; FN$1, DataRegularSeason20242025!$D$3:$D$1315, $A25)+SUMIFS(DataRegularSeason20242025!$AB$3:$AB$1315,DataRegularSeason20242025!$B$3:$B$1315, "&lt;=" &amp; FN$1, DataRegularSeason20242025!$E$3:$E$1315, $A25)</f>
        <v>22</v>
      </c>
      <c r="FO25">
        <f>SUMIFS(DataRegularSeason20242025!$AA$3:$AA$1315,DataRegularSeason20242025!$B$3:$B$1315, "&lt;=" &amp; FO$1, DataRegularSeason20242025!$D$3:$D$1315, $A25)+SUMIFS(DataRegularSeason20242025!$AB$3:$AB$1315,DataRegularSeason20242025!$B$3:$B$1315, "&lt;=" &amp; FO$1, DataRegularSeason20242025!$E$3:$E$1315, $A25)</f>
        <v>22</v>
      </c>
      <c r="FP25">
        <f>SUMIFS(DataRegularSeason20242025!$AA$3:$AA$1315,DataRegularSeason20242025!$B$3:$B$1315, "&lt;=" &amp; FP$1, DataRegularSeason20242025!$D$3:$D$1315, $A25)+SUMIFS(DataRegularSeason20242025!$AB$3:$AB$1315,DataRegularSeason20242025!$B$3:$B$1315, "&lt;=" &amp; FP$1, DataRegularSeason20242025!$E$3:$E$1315, $A25)</f>
        <v>22</v>
      </c>
      <c r="FQ25">
        <f>SUMIFS(DataRegularSeason20242025!$AA$3:$AA$1315,DataRegularSeason20242025!$B$3:$B$1315, "&lt;=" &amp; FQ$1, DataRegularSeason20242025!$D$3:$D$1315, $A25)+SUMIFS(DataRegularSeason20242025!$AB$3:$AB$1315,DataRegularSeason20242025!$B$3:$B$1315, "&lt;=" &amp; FQ$1, DataRegularSeason20242025!$E$3:$E$1315, $A25)</f>
        <v>22</v>
      </c>
      <c r="FR25">
        <f>SUMIFS(DataRegularSeason20242025!$AA$3:$AA$1315,DataRegularSeason20242025!$B$3:$B$1315, "&lt;=" &amp; FR$1, DataRegularSeason20242025!$D$3:$D$1315, $A25)+SUMIFS(DataRegularSeason20242025!$AB$3:$AB$1315,DataRegularSeason20242025!$B$3:$B$1315, "&lt;=" &amp; FR$1, DataRegularSeason20242025!$E$3:$E$1315, $A25)</f>
        <v>22</v>
      </c>
      <c r="FS25">
        <f>SUMIFS(DataRegularSeason20242025!$AA$3:$AA$1315,DataRegularSeason20242025!$B$3:$B$1315, "&lt;=" &amp; FS$1, DataRegularSeason20242025!$D$3:$D$1315, $A25)+SUMIFS(DataRegularSeason20242025!$AB$3:$AB$1315,DataRegularSeason20242025!$B$3:$B$1315, "&lt;=" &amp; FS$1, DataRegularSeason20242025!$E$3:$E$1315, $A25)</f>
        <v>22</v>
      </c>
      <c r="FT25">
        <f>SUMIFS(DataRegularSeason20242025!$AA$3:$AA$1315,DataRegularSeason20242025!$B$3:$B$1315, "&lt;=" &amp; FT$1, DataRegularSeason20242025!$D$3:$D$1315, $A25)+SUMIFS(DataRegularSeason20242025!$AB$3:$AB$1315,DataRegularSeason20242025!$B$3:$B$1315, "&lt;=" &amp; FT$1, DataRegularSeason20242025!$E$3:$E$1315, $A25)</f>
        <v>22</v>
      </c>
      <c r="FU25">
        <f>SUMIFS(DataRegularSeason20242025!$AA$3:$AA$1315,DataRegularSeason20242025!$B$3:$B$1315, "&lt;=" &amp; FU$1, DataRegularSeason20242025!$D$3:$D$1315, $A25)+SUMIFS(DataRegularSeason20242025!$AB$3:$AB$1315,DataRegularSeason20242025!$B$3:$B$1315, "&lt;=" &amp; FU$1, DataRegularSeason20242025!$E$3:$E$1315, $A25)</f>
        <v>22</v>
      </c>
      <c r="FV25">
        <f>SUMIFS(DataRegularSeason20242025!$AA$3:$AA$1315,DataRegularSeason20242025!$B$3:$B$1315, "&lt;=" &amp; FV$1, DataRegularSeason20242025!$D$3:$D$1315, $A25)+SUMIFS(DataRegularSeason20242025!$AB$3:$AB$1315,DataRegularSeason20242025!$B$3:$B$1315, "&lt;=" &amp; FV$1, DataRegularSeason20242025!$E$3:$E$1315, $A25)</f>
        <v>22</v>
      </c>
      <c r="FW25">
        <f>SUMIFS(DataRegularSeason20242025!$AA$3:$AA$1315,DataRegularSeason20242025!$B$3:$B$1315, "&lt;=" &amp; FW$1, DataRegularSeason20242025!$D$3:$D$1315, $A25)+SUMIFS(DataRegularSeason20242025!$AB$3:$AB$1315,DataRegularSeason20242025!$B$3:$B$1315, "&lt;=" &amp; FW$1, DataRegularSeason20242025!$E$3:$E$1315, $A25)</f>
        <v>22</v>
      </c>
      <c r="FX25">
        <f>SUMIFS(DataRegularSeason20242025!$AA$3:$AA$1315,DataRegularSeason20242025!$B$3:$B$1315, "&lt;=" &amp; FX$1, DataRegularSeason20242025!$D$3:$D$1315, $A25)+SUMIFS(DataRegularSeason20242025!$AB$3:$AB$1315,DataRegularSeason20242025!$B$3:$B$1315, "&lt;=" &amp; FX$1, DataRegularSeason20242025!$E$3:$E$1315, $A25)</f>
        <v>22</v>
      </c>
      <c r="FY25">
        <f>SUMIFS(DataRegularSeason20242025!$AA$3:$AA$1315,DataRegularSeason20242025!$B$3:$B$1315, "&lt;=" &amp; FY$1, DataRegularSeason20242025!$D$3:$D$1315, $A25)+SUMIFS(DataRegularSeason20242025!$AB$3:$AB$1315,DataRegularSeason20242025!$B$3:$B$1315, "&lt;=" &amp; FY$1, DataRegularSeason20242025!$E$3:$E$1315, $A25)</f>
        <v>22</v>
      </c>
      <c r="FZ25">
        <f>SUMIFS(DataRegularSeason20242025!$AA$3:$AA$1315,DataRegularSeason20242025!$B$3:$B$1315, "&lt;=" &amp; FZ$1, DataRegularSeason20242025!$D$3:$D$1315, $A25)+SUMIFS(DataRegularSeason20242025!$AB$3:$AB$1315,DataRegularSeason20242025!$B$3:$B$1315, "&lt;=" &amp; FZ$1, DataRegularSeason20242025!$E$3:$E$1315, $A25)</f>
        <v>22</v>
      </c>
      <c r="GA25">
        <f>SUMIFS(DataRegularSeason20242025!$AA$3:$AA$1315,DataRegularSeason20242025!$B$3:$B$1315, "&lt;=" &amp; GA$1, DataRegularSeason20242025!$D$3:$D$1315, $A25)+SUMIFS(DataRegularSeason20242025!$AB$3:$AB$1315,DataRegularSeason20242025!$B$3:$B$1315, "&lt;=" &amp; GA$1, DataRegularSeason20242025!$E$3:$E$1315, $A25)</f>
        <v>22</v>
      </c>
      <c r="GB25">
        <f>SUMIFS(DataRegularSeason20242025!$AA$3:$AA$1315,DataRegularSeason20242025!$B$3:$B$1315, "&lt;=" &amp; GB$1, DataRegularSeason20242025!$D$3:$D$1315, $A25)+SUMIFS(DataRegularSeason20242025!$AB$3:$AB$1315,DataRegularSeason20242025!$B$3:$B$1315, "&lt;=" &amp; GB$1, DataRegularSeason20242025!$E$3:$E$1315, $A25)</f>
        <v>22</v>
      </c>
      <c r="GC25">
        <f>SUMIFS(DataRegularSeason20242025!$AA$3:$AA$1315,DataRegularSeason20242025!$B$3:$B$1315, "&lt;=" &amp; GC$1, DataRegularSeason20242025!$D$3:$D$1315, $A25)+SUMIFS(DataRegularSeason20242025!$AB$3:$AB$1315,DataRegularSeason20242025!$B$3:$B$1315, "&lt;=" &amp; GC$1, DataRegularSeason20242025!$E$3:$E$1315, $A25)</f>
        <v>22</v>
      </c>
      <c r="GD25">
        <f>SUMIFS(DataRegularSeason20242025!$AA$3:$AA$1315,DataRegularSeason20242025!$B$3:$B$1315, "&lt;=" &amp; GD$1, DataRegularSeason20242025!$D$3:$D$1315, $A25)+SUMIFS(DataRegularSeason20242025!$AB$3:$AB$1315,DataRegularSeason20242025!$B$3:$B$1315, "&lt;=" &amp; GD$1, DataRegularSeason20242025!$E$3:$E$1315, $A25)</f>
        <v>22</v>
      </c>
      <c r="GE25">
        <f>SUMIFS(DataRegularSeason20242025!$AA$3:$AA$1315,DataRegularSeason20242025!$B$3:$B$1315, "&lt;=" &amp; GE$1, DataRegularSeason20242025!$D$3:$D$1315, $A25)+SUMIFS(DataRegularSeason20242025!$AB$3:$AB$1315,DataRegularSeason20242025!$B$3:$B$1315, "&lt;=" &amp; GE$1, DataRegularSeason20242025!$E$3:$E$1315, $A25)</f>
        <v>22</v>
      </c>
      <c r="GF25">
        <f>SUMIFS(DataRegularSeason20242025!$AA$3:$AA$1315,DataRegularSeason20242025!$B$3:$B$1315, "&lt;=" &amp; GF$1, DataRegularSeason20242025!$D$3:$D$1315, $A25)+SUMIFS(DataRegularSeason20242025!$AB$3:$AB$1315,DataRegularSeason20242025!$B$3:$B$1315, "&lt;=" &amp; GF$1, DataRegularSeason20242025!$E$3:$E$1315, $A25)</f>
        <v>22</v>
      </c>
      <c r="GG25">
        <f>SUMIFS(DataRegularSeason20242025!$AA$3:$AA$1315,DataRegularSeason20242025!$B$3:$B$1315, "&lt;=" &amp; GG$1, DataRegularSeason20242025!$D$3:$D$1315, $A25)+SUMIFS(DataRegularSeason20242025!$AB$3:$AB$1315,DataRegularSeason20242025!$B$3:$B$1315, "&lt;=" &amp; GG$1, DataRegularSeason20242025!$E$3:$E$1315, $A25)</f>
        <v>22</v>
      </c>
      <c r="GH25">
        <f>SUMIFS(DataRegularSeason20242025!$AA$3:$AA$1315,DataRegularSeason20242025!$B$3:$B$1315, "&lt;=" &amp; GH$1, DataRegularSeason20242025!$D$3:$D$1315, $A25)+SUMIFS(DataRegularSeason20242025!$AB$3:$AB$1315,DataRegularSeason20242025!$B$3:$B$1315, "&lt;=" &amp; GH$1, DataRegularSeason20242025!$E$3:$E$1315, $A25)</f>
        <v>22</v>
      </c>
      <c r="GI25">
        <f>SUMIFS(DataRegularSeason20242025!$AA$3:$AA$1315,DataRegularSeason20242025!$B$3:$B$1315, "&lt;=" &amp; GI$1, DataRegularSeason20242025!$D$3:$D$1315, $A25)+SUMIFS(DataRegularSeason20242025!$AB$3:$AB$1315,DataRegularSeason20242025!$B$3:$B$1315, "&lt;=" &amp; GI$1, DataRegularSeason20242025!$E$3:$E$1315, $A25)</f>
        <v>22</v>
      </c>
      <c r="GJ25">
        <f>SUMIFS(DataRegularSeason20242025!$AA$3:$AA$1315,DataRegularSeason20242025!$B$3:$B$1315, "&lt;=" &amp; GJ$1, DataRegularSeason20242025!$D$3:$D$1315, $A25)+SUMIFS(DataRegularSeason20242025!$AB$3:$AB$1315,DataRegularSeason20242025!$B$3:$B$1315, "&lt;=" &amp; GJ$1, DataRegularSeason20242025!$E$3:$E$1315, $A25)</f>
        <v>22</v>
      </c>
      <c r="GK25">
        <f>SUMIFS(DataRegularSeason20242025!$AA$3:$AA$1315,DataRegularSeason20242025!$B$3:$B$1315, "&lt;=" &amp; GK$1, DataRegularSeason20242025!$D$3:$D$1315, $A25)+SUMIFS(DataRegularSeason20242025!$AB$3:$AB$1315,DataRegularSeason20242025!$B$3:$B$1315, "&lt;=" &amp; GK$1, DataRegularSeason20242025!$E$3:$E$1315, $A25)</f>
        <v>22</v>
      </c>
      <c r="GL25">
        <f>SUMIFS(DataRegularSeason20242025!$AA$3:$AA$1315,DataRegularSeason20242025!$B$3:$B$1315, "&lt;=" &amp; GL$1, DataRegularSeason20242025!$D$3:$D$1315, $A25)+SUMIFS(DataRegularSeason20242025!$AB$3:$AB$1315,DataRegularSeason20242025!$B$3:$B$1315, "&lt;=" &amp; GL$1, DataRegularSeason20242025!$E$3:$E$1315, $A25)</f>
        <v>22</v>
      </c>
      <c r="GM25">
        <f>SUMIFS(DataRegularSeason20242025!$AA$3:$AA$1315,DataRegularSeason20242025!$B$3:$B$1315, "&lt;=" &amp; GM$1, DataRegularSeason20242025!$D$3:$D$1315, $A25)+SUMIFS(DataRegularSeason20242025!$AB$3:$AB$1315,DataRegularSeason20242025!$B$3:$B$1315, "&lt;=" &amp; GM$1, DataRegularSeason20242025!$E$3:$E$1315, $A25)</f>
        <v>22</v>
      </c>
      <c r="GN25">
        <f>SUMIFS(DataRegularSeason20242025!$AA$3:$AA$1315,DataRegularSeason20242025!$B$3:$B$1315, "&lt;=" &amp; GN$1, DataRegularSeason20242025!$D$3:$D$1315, $A25)+SUMIFS(DataRegularSeason20242025!$AB$3:$AB$1315,DataRegularSeason20242025!$B$3:$B$1315, "&lt;=" &amp; GN$1, DataRegularSeason20242025!$E$3:$E$1315, $A25)</f>
        <v>22</v>
      </c>
      <c r="GO25">
        <f>SUMIFS(DataRegularSeason20242025!$AA$3:$AA$1315,DataRegularSeason20242025!$B$3:$B$1315, "&lt;=" &amp; GO$1, DataRegularSeason20242025!$D$3:$D$1315, $A25)+SUMIFS(DataRegularSeason20242025!$AB$3:$AB$1315,DataRegularSeason20242025!$B$3:$B$1315, "&lt;=" &amp; GO$1, DataRegularSeason20242025!$E$3:$E$1315, $A25)</f>
        <v>22</v>
      </c>
      <c r="GP25">
        <f>SUMIFS(DataRegularSeason20242025!$AA$3:$AA$1315,DataRegularSeason20242025!$B$3:$B$1315, "&lt;=" &amp; GP$1, DataRegularSeason20242025!$D$3:$D$1315, $A25)+SUMIFS(DataRegularSeason20242025!$AB$3:$AB$1315,DataRegularSeason20242025!$B$3:$B$1315, "&lt;=" &amp; GP$1, DataRegularSeason20242025!$E$3:$E$1315, $A25)</f>
        <v>22</v>
      </c>
      <c r="GQ25">
        <f>SUMIFS(DataRegularSeason20242025!$AA$3:$AA$1315,DataRegularSeason20242025!$B$3:$B$1315, "&lt;=" &amp; GQ$1, DataRegularSeason20242025!$D$3:$D$1315, $A25)+SUMIFS(DataRegularSeason20242025!$AB$3:$AB$1315,DataRegularSeason20242025!$B$3:$B$1315, "&lt;=" &amp; GQ$1, DataRegularSeason20242025!$E$3:$E$1315, $A25)</f>
        <v>22</v>
      </c>
      <c r="GR25">
        <f>SUMIFS(DataRegularSeason20242025!$AA$3:$AA$1315,DataRegularSeason20242025!$B$3:$B$1315, "&lt;=" &amp; GR$1, DataRegularSeason20242025!$D$3:$D$1315, $A25)+SUMIFS(DataRegularSeason20242025!$AB$3:$AB$1315,DataRegularSeason20242025!$B$3:$B$1315, "&lt;=" &amp; GR$1, DataRegularSeason20242025!$E$3:$E$1315, $A25)</f>
        <v>22</v>
      </c>
      <c r="GS25">
        <f>SUMIFS(DataRegularSeason20242025!$AA$3:$AA$1315,DataRegularSeason20242025!$B$3:$B$1315, "&lt;=" &amp; GS$1, DataRegularSeason20242025!$D$3:$D$1315, $A25)+SUMIFS(DataRegularSeason20242025!$AB$3:$AB$1315,DataRegularSeason20242025!$B$3:$B$1315, "&lt;=" &amp; GS$1, DataRegularSeason20242025!$E$3:$E$1315, $A25)</f>
        <v>22</v>
      </c>
      <c r="GT25">
        <f>SUMIFS(DataRegularSeason20242025!$AA$3:$AA$1315,DataRegularSeason20242025!$B$3:$B$1315, "&lt;=" &amp; GT$1, DataRegularSeason20242025!$D$3:$D$1315, $A25)+SUMIFS(DataRegularSeason20242025!$AB$3:$AB$1315,DataRegularSeason20242025!$B$3:$B$1315, "&lt;=" &amp; GT$1, DataRegularSeason20242025!$E$3:$E$1315, $A25)</f>
        <v>22</v>
      </c>
      <c r="GU25">
        <f>SUMIFS(DataRegularSeason20242025!$AA$3:$AA$1315,DataRegularSeason20242025!$B$3:$B$1315, "&lt;=" &amp; GU$1, DataRegularSeason20242025!$D$3:$D$1315, $A25)+SUMIFS(DataRegularSeason20242025!$AB$3:$AB$1315,DataRegularSeason20242025!$B$3:$B$1315, "&lt;=" &amp; GU$1, DataRegularSeason20242025!$E$3:$E$1315, $A25)</f>
        <v>22</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43</v>
      </c>
      <c r="CD26">
        <f>SUMIFS(DataRegularSeason20242025!$AA$3:$AA$1315,DataRegularSeason20242025!$B$3:$B$1315, "&lt;=" &amp; CD$1, DataRegularSeason20242025!$D$3:$D$1315, $A26)+SUMIFS(DataRegularSeason20242025!$AB$3:$AB$1315,DataRegularSeason20242025!$B$3:$B$1315, "&lt;=" &amp; CD$1, DataRegularSeason20242025!$E$3:$E$1315, $A26)</f>
        <v>43</v>
      </c>
      <c r="CE26">
        <f>SUMIFS(DataRegularSeason20242025!$AA$3:$AA$1315,DataRegularSeason20242025!$B$3:$B$1315, "&lt;=" &amp; CE$1, DataRegularSeason20242025!$D$3:$D$1315, $A26)+SUMIFS(DataRegularSeason20242025!$AB$3:$AB$1315,DataRegularSeason20242025!$B$3:$B$1315, "&lt;=" &amp; CE$1, DataRegularSeason20242025!$E$3:$E$1315, $A26)</f>
        <v>43</v>
      </c>
      <c r="CF26">
        <f>SUMIFS(DataRegularSeason20242025!$AA$3:$AA$1315,DataRegularSeason20242025!$B$3:$B$1315, "&lt;=" &amp; CF$1, DataRegularSeason20242025!$D$3:$D$1315, $A26)+SUMIFS(DataRegularSeason20242025!$AB$3:$AB$1315,DataRegularSeason20242025!$B$3:$B$1315, "&lt;=" &amp; CF$1, DataRegularSeason20242025!$E$3:$E$1315, $A26)</f>
        <v>43</v>
      </c>
      <c r="CG26">
        <f>SUMIFS(DataRegularSeason20242025!$AA$3:$AA$1315,DataRegularSeason20242025!$B$3:$B$1315, "&lt;=" &amp; CG$1, DataRegularSeason20242025!$D$3:$D$1315, $A26)+SUMIFS(DataRegularSeason20242025!$AB$3:$AB$1315,DataRegularSeason20242025!$B$3:$B$1315, "&lt;=" &amp; CG$1, DataRegularSeason20242025!$E$3:$E$1315, $A26)</f>
        <v>43</v>
      </c>
      <c r="CH26">
        <f>SUMIFS(DataRegularSeason20242025!$AA$3:$AA$1315,DataRegularSeason20242025!$B$3:$B$1315, "&lt;=" &amp; CH$1, DataRegularSeason20242025!$D$3:$D$1315, $A26)+SUMIFS(DataRegularSeason20242025!$AB$3:$AB$1315,DataRegularSeason20242025!$B$3:$B$1315, "&lt;=" &amp; CH$1, DataRegularSeason20242025!$E$3:$E$1315, $A26)</f>
        <v>43</v>
      </c>
      <c r="CI26">
        <f>SUMIFS(DataRegularSeason20242025!$AA$3:$AA$1315,DataRegularSeason20242025!$B$3:$B$1315, "&lt;=" &amp; CI$1, DataRegularSeason20242025!$D$3:$D$1315, $A26)+SUMIFS(DataRegularSeason20242025!$AB$3:$AB$1315,DataRegularSeason20242025!$B$3:$B$1315, "&lt;=" &amp; CI$1, DataRegularSeason20242025!$E$3:$E$1315, $A26)</f>
        <v>43</v>
      </c>
      <c r="CJ26">
        <f>SUMIFS(DataRegularSeason20242025!$AA$3:$AA$1315,DataRegularSeason20242025!$B$3:$B$1315, "&lt;=" &amp; CJ$1, DataRegularSeason20242025!$D$3:$D$1315, $A26)+SUMIFS(DataRegularSeason20242025!$AB$3:$AB$1315,DataRegularSeason20242025!$B$3:$B$1315, "&lt;=" &amp; CJ$1, DataRegularSeason20242025!$E$3:$E$1315, $A26)</f>
        <v>43</v>
      </c>
      <c r="CK26">
        <f>SUMIFS(DataRegularSeason20242025!$AA$3:$AA$1315,DataRegularSeason20242025!$B$3:$B$1315, "&lt;=" &amp; CK$1, DataRegularSeason20242025!$D$3:$D$1315, $A26)+SUMIFS(DataRegularSeason20242025!$AB$3:$AB$1315,DataRegularSeason20242025!$B$3:$B$1315, "&lt;=" &amp; CK$1, DataRegularSeason20242025!$E$3:$E$1315, $A26)</f>
        <v>43</v>
      </c>
      <c r="CL26">
        <f>SUMIFS(DataRegularSeason20242025!$AA$3:$AA$1315,DataRegularSeason20242025!$B$3:$B$1315, "&lt;=" &amp; CL$1, DataRegularSeason20242025!$D$3:$D$1315, $A26)+SUMIFS(DataRegularSeason20242025!$AB$3:$AB$1315,DataRegularSeason20242025!$B$3:$B$1315, "&lt;=" &amp; CL$1, DataRegularSeason20242025!$E$3:$E$1315, $A26)</f>
        <v>43</v>
      </c>
      <c r="CM26">
        <f>SUMIFS(DataRegularSeason20242025!$AA$3:$AA$1315,DataRegularSeason20242025!$B$3:$B$1315, "&lt;=" &amp; CM$1, DataRegularSeason20242025!$D$3:$D$1315, $A26)+SUMIFS(DataRegularSeason20242025!$AB$3:$AB$1315,DataRegularSeason20242025!$B$3:$B$1315, "&lt;=" &amp; CM$1, DataRegularSeason20242025!$E$3:$E$1315, $A26)</f>
        <v>43</v>
      </c>
      <c r="CN26">
        <f>SUMIFS(DataRegularSeason20242025!$AA$3:$AA$1315,DataRegularSeason20242025!$B$3:$B$1315, "&lt;=" &amp; CN$1, DataRegularSeason20242025!$D$3:$D$1315, $A26)+SUMIFS(DataRegularSeason20242025!$AB$3:$AB$1315,DataRegularSeason20242025!$B$3:$B$1315, "&lt;=" &amp; CN$1, DataRegularSeason20242025!$E$3:$E$1315, $A26)</f>
        <v>43</v>
      </c>
      <c r="CO26">
        <f>SUMIFS(DataRegularSeason20242025!$AA$3:$AA$1315,DataRegularSeason20242025!$B$3:$B$1315, "&lt;=" &amp; CO$1, DataRegularSeason20242025!$D$3:$D$1315, $A26)+SUMIFS(DataRegularSeason20242025!$AB$3:$AB$1315,DataRegularSeason20242025!$B$3:$B$1315, "&lt;=" &amp; CO$1, DataRegularSeason20242025!$E$3:$E$1315, $A26)</f>
        <v>43</v>
      </c>
      <c r="CP26">
        <f>SUMIFS(DataRegularSeason20242025!$AA$3:$AA$1315,DataRegularSeason20242025!$B$3:$B$1315, "&lt;=" &amp; CP$1, DataRegularSeason20242025!$D$3:$D$1315, $A26)+SUMIFS(DataRegularSeason20242025!$AB$3:$AB$1315,DataRegularSeason20242025!$B$3:$B$1315, "&lt;=" &amp; CP$1, DataRegularSeason20242025!$E$3:$E$1315, $A26)</f>
        <v>43</v>
      </c>
      <c r="CQ26">
        <f>SUMIFS(DataRegularSeason20242025!$AA$3:$AA$1315,DataRegularSeason20242025!$B$3:$B$1315, "&lt;=" &amp; CQ$1, DataRegularSeason20242025!$D$3:$D$1315, $A26)+SUMIFS(DataRegularSeason20242025!$AB$3:$AB$1315,DataRegularSeason20242025!$B$3:$B$1315, "&lt;=" &amp; CQ$1, DataRegularSeason20242025!$E$3:$E$1315, $A26)</f>
        <v>43</v>
      </c>
      <c r="CR26">
        <f>SUMIFS(DataRegularSeason20242025!$AA$3:$AA$1315,DataRegularSeason20242025!$B$3:$B$1315, "&lt;=" &amp; CR$1, DataRegularSeason20242025!$D$3:$D$1315, $A26)+SUMIFS(DataRegularSeason20242025!$AB$3:$AB$1315,DataRegularSeason20242025!$B$3:$B$1315, "&lt;=" &amp; CR$1, DataRegularSeason20242025!$E$3:$E$1315, $A26)</f>
        <v>43</v>
      </c>
      <c r="CS26">
        <f>SUMIFS(DataRegularSeason20242025!$AA$3:$AA$1315,DataRegularSeason20242025!$B$3:$B$1315, "&lt;=" &amp; CS$1, DataRegularSeason20242025!$D$3:$D$1315, $A26)+SUMIFS(DataRegularSeason20242025!$AB$3:$AB$1315,DataRegularSeason20242025!$B$3:$B$1315, "&lt;=" &amp; CS$1, DataRegularSeason20242025!$E$3:$E$1315, $A26)</f>
        <v>43</v>
      </c>
      <c r="CT26">
        <f>SUMIFS(DataRegularSeason20242025!$AA$3:$AA$1315,DataRegularSeason20242025!$B$3:$B$1315, "&lt;=" &amp; CT$1, DataRegularSeason20242025!$D$3:$D$1315, $A26)+SUMIFS(DataRegularSeason20242025!$AB$3:$AB$1315,DataRegularSeason20242025!$B$3:$B$1315, "&lt;=" &amp; CT$1, DataRegularSeason20242025!$E$3:$E$1315, $A26)</f>
        <v>43</v>
      </c>
      <c r="CU26">
        <f>SUMIFS(DataRegularSeason20242025!$AA$3:$AA$1315,DataRegularSeason20242025!$B$3:$B$1315, "&lt;=" &amp; CU$1, DataRegularSeason20242025!$D$3:$D$1315, $A26)+SUMIFS(DataRegularSeason20242025!$AB$3:$AB$1315,DataRegularSeason20242025!$B$3:$B$1315, "&lt;=" &amp; CU$1, DataRegularSeason20242025!$E$3:$E$1315, $A26)</f>
        <v>43</v>
      </c>
      <c r="CV26">
        <f>SUMIFS(DataRegularSeason20242025!$AA$3:$AA$1315,DataRegularSeason20242025!$B$3:$B$1315, "&lt;=" &amp; CV$1, DataRegularSeason20242025!$D$3:$D$1315, $A26)+SUMIFS(DataRegularSeason20242025!$AB$3:$AB$1315,DataRegularSeason20242025!$B$3:$B$1315, "&lt;=" &amp; CV$1, DataRegularSeason20242025!$E$3:$E$1315, $A26)</f>
        <v>43</v>
      </c>
      <c r="CW26">
        <f>SUMIFS(DataRegularSeason20242025!$AA$3:$AA$1315,DataRegularSeason20242025!$B$3:$B$1315, "&lt;=" &amp; CW$1, DataRegularSeason20242025!$D$3:$D$1315, $A26)+SUMIFS(DataRegularSeason20242025!$AB$3:$AB$1315,DataRegularSeason20242025!$B$3:$B$1315, "&lt;=" &amp; CW$1, DataRegularSeason20242025!$E$3:$E$1315, $A26)</f>
        <v>43</v>
      </c>
      <c r="CX26">
        <f>SUMIFS(DataRegularSeason20242025!$AA$3:$AA$1315,DataRegularSeason20242025!$B$3:$B$1315, "&lt;=" &amp; CX$1, DataRegularSeason20242025!$D$3:$D$1315, $A26)+SUMIFS(DataRegularSeason20242025!$AB$3:$AB$1315,DataRegularSeason20242025!$B$3:$B$1315, "&lt;=" &amp; CX$1, DataRegularSeason20242025!$E$3:$E$1315, $A26)</f>
        <v>43</v>
      </c>
      <c r="CY26">
        <f>SUMIFS(DataRegularSeason20242025!$AA$3:$AA$1315,DataRegularSeason20242025!$B$3:$B$1315, "&lt;=" &amp; CY$1, DataRegularSeason20242025!$D$3:$D$1315, $A26)+SUMIFS(DataRegularSeason20242025!$AB$3:$AB$1315,DataRegularSeason20242025!$B$3:$B$1315, "&lt;=" &amp; CY$1, DataRegularSeason20242025!$E$3:$E$1315, $A26)</f>
        <v>43</v>
      </c>
      <c r="CZ26">
        <f>SUMIFS(DataRegularSeason20242025!$AA$3:$AA$1315,DataRegularSeason20242025!$B$3:$B$1315, "&lt;=" &amp; CZ$1, DataRegularSeason20242025!$D$3:$D$1315, $A26)+SUMIFS(DataRegularSeason20242025!$AB$3:$AB$1315,DataRegularSeason20242025!$B$3:$B$1315, "&lt;=" &amp; CZ$1, DataRegularSeason20242025!$E$3:$E$1315, $A26)</f>
        <v>43</v>
      </c>
      <c r="DA26">
        <f>SUMIFS(DataRegularSeason20242025!$AA$3:$AA$1315,DataRegularSeason20242025!$B$3:$B$1315, "&lt;=" &amp; DA$1, DataRegularSeason20242025!$D$3:$D$1315, $A26)+SUMIFS(DataRegularSeason20242025!$AB$3:$AB$1315,DataRegularSeason20242025!$B$3:$B$1315, "&lt;=" &amp; DA$1, DataRegularSeason20242025!$E$3:$E$1315, $A26)</f>
        <v>43</v>
      </c>
      <c r="DB26">
        <f>SUMIFS(DataRegularSeason20242025!$AA$3:$AA$1315,DataRegularSeason20242025!$B$3:$B$1315, "&lt;=" &amp; DB$1, DataRegularSeason20242025!$D$3:$D$1315, $A26)+SUMIFS(DataRegularSeason20242025!$AB$3:$AB$1315,DataRegularSeason20242025!$B$3:$B$1315, "&lt;=" &amp; DB$1, DataRegularSeason20242025!$E$3:$E$1315, $A26)</f>
        <v>43</v>
      </c>
      <c r="DC26">
        <f>SUMIFS(DataRegularSeason20242025!$AA$3:$AA$1315,DataRegularSeason20242025!$B$3:$B$1315, "&lt;=" &amp; DC$1, DataRegularSeason20242025!$D$3:$D$1315, $A26)+SUMIFS(DataRegularSeason20242025!$AB$3:$AB$1315,DataRegularSeason20242025!$B$3:$B$1315, "&lt;=" &amp; DC$1, DataRegularSeason20242025!$E$3:$E$1315, $A26)</f>
        <v>43</v>
      </c>
      <c r="DD26">
        <f>SUMIFS(DataRegularSeason20242025!$AA$3:$AA$1315,DataRegularSeason20242025!$B$3:$B$1315, "&lt;=" &amp; DD$1, DataRegularSeason20242025!$D$3:$D$1315, $A26)+SUMIFS(DataRegularSeason20242025!$AB$3:$AB$1315,DataRegularSeason20242025!$B$3:$B$1315, "&lt;=" &amp; DD$1, DataRegularSeason20242025!$E$3:$E$1315, $A26)</f>
        <v>43</v>
      </c>
      <c r="DE26">
        <f>SUMIFS(DataRegularSeason20242025!$AA$3:$AA$1315,DataRegularSeason20242025!$B$3:$B$1315, "&lt;=" &amp; DE$1, DataRegularSeason20242025!$D$3:$D$1315, $A26)+SUMIFS(DataRegularSeason20242025!$AB$3:$AB$1315,DataRegularSeason20242025!$B$3:$B$1315, "&lt;=" &amp; DE$1, DataRegularSeason20242025!$E$3:$E$1315, $A26)</f>
        <v>43</v>
      </c>
      <c r="DF26">
        <f>SUMIFS(DataRegularSeason20242025!$AA$3:$AA$1315,DataRegularSeason20242025!$B$3:$B$1315, "&lt;=" &amp; DF$1, DataRegularSeason20242025!$D$3:$D$1315, $A26)+SUMIFS(DataRegularSeason20242025!$AB$3:$AB$1315,DataRegularSeason20242025!$B$3:$B$1315, "&lt;=" &amp; DF$1, DataRegularSeason20242025!$E$3:$E$1315, $A26)</f>
        <v>43</v>
      </c>
      <c r="DG26">
        <f>SUMIFS(DataRegularSeason20242025!$AA$3:$AA$1315,DataRegularSeason20242025!$B$3:$B$1315, "&lt;=" &amp; DG$1, DataRegularSeason20242025!$D$3:$D$1315, $A26)+SUMIFS(DataRegularSeason20242025!$AB$3:$AB$1315,DataRegularSeason20242025!$B$3:$B$1315, "&lt;=" &amp; DG$1, DataRegularSeason20242025!$E$3:$E$1315, $A26)</f>
        <v>43</v>
      </c>
      <c r="DH26">
        <f>SUMIFS(DataRegularSeason20242025!$AA$3:$AA$1315,DataRegularSeason20242025!$B$3:$B$1315, "&lt;=" &amp; DH$1, DataRegularSeason20242025!$D$3:$D$1315, $A26)+SUMIFS(DataRegularSeason20242025!$AB$3:$AB$1315,DataRegularSeason20242025!$B$3:$B$1315, "&lt;=" &amp; DH$1, DataRegularSeason20242025!$E$3:$E$1315, $A26)</f>
        <v>43</v>
      </c>
      <c r="DI26">
        <f>SUMIFS(DataRegularSeason20242025!$AA$3:$AA$1315,DataRegularSeason20242025!$B$3:$B$1315, "&lt;=" &amp; DI$1, DataRegularSeason20242025!$D$3:$D$1315, $A26)+SUMIFS(DataRegularSeason20242025!$AB$3:$AB$1315,DataRegularSeason20242025!$B$3:$B$1315, "&lt;=" &amp; DI$1, DataRegularSeason20242025!$E$3:$E$1315, $A26)</f>
        <v>43</v>
      </c>
      <c r="DJ26">
        <f>SUMIFS(DataRegularSeason20242025!$AA$3:$AA$1315,DataRegularSeason20242025!$B$3:$B$1315, "&lt;=" &amp; DJ$1, DataRegularSeason20242025!$D$3:$D$1315, $A26)+SUMIFS(DataRegularSeason20242025!$AB$3:$AB$1315,DataRegularSeason20242025!$B$3:$B$1315, "&lt;=" &amp; DJ$1, DataRegularSeason20242025!$E$3:$E$1315, $A26)</f>
        <v>43</v>
      </c>
      <c r="DK26">
        <f>SUMIFS(DataRegularSeason20242025!$AA$3:$AA$1315,DataRegularSeason20242025!$B$3:$B$1315, "&lt;=" &amp; DK$1, DataRegularSeason20242025!$D$3:$D$1315, $A26)+SUMIFS(DataRegularSeason20242025!$AB$3:$AB$1315,DataRegularSeason20242025!$B$3:$B$1315, "&lt;=" &amp; DK$1, DataRegularSeason20242025!$E$3:$E$1315, $A26)</f>
        <v>43</v>
      </c>
      <c r="DL26">
        <f>SUMIFS(DataRegularSeason20242025!$AA$3:$AA$1315,DataRegularSeason20242025!$B$3:$B$1315, "&lt;=" &amp; DL$1, DataRegularSeason20242025!$D$3:$D$1315, $A26)+SUMIFS(DataRegularSeason20242025!$AB$3:$AB$1315,DataRegularSeason20242025!$B$3:$B$1315, "&lt;=" &amp; DL$1, DataRegularSeason20242025!$E$3:$E$1315, $A26)</f>
        <v>43</v>
      </c>
      <c r="DM26">
        <f>SUMIFS(DataRegularSeason20242025!$AA$3:$AA$1315,DataRegularSeason20242025!$B$3:$B$1315, "&lt;=" &amp; DM$1, DataRegularSeason20242025!$D$3:$D$1315, $A26)+SUMIFS(DataRegularSeason20242025!$AB$3:$AB$1315,DataRegularSeason20242025!$B$3:$B$1315, "&lt;=" &amp; DM$1, DataRegularSeason20242025!$E$3:$E$1315, $A26)</f>
        <v>43</v>
      </c>
      <c r="DN26">
        <f>SUMIFS(DataRegularSeason20242025!$AA$3:$AA$1315,DataRegularSeason20242025!$B$3:$B$1315, "&lt;=" &amp; DN$1, DataRegularSeason20242025!$D$3:$D$1315, $A26)+SUMIFS(DataRegularSeason20242025!$AB$3:$AB$1315,DataRegularSeason20242025!$B$3:$B$1315, "&lt;=" &amp; DN$1, DataRegularSeason20242025!$E$3:$E$1315, $A26)</f>
        <v>43</v>
      </c>
      <c r="DO26">
        <f>SUMIFS(DataRegularSeason20242025!$AA$3:$AA$1315,DataRegularSeason20242025!$B$3:$B$1315, "&lt;=" &amp; DO$1, DataRegularSeason20242025!$D$3:$D$1315, $A26)+SUMIFS(DataRegularSeason20242025!$AB$3:$AB$1315,DataRegularSeason20242025!$B$3:$B$1315, "&lt;=" &amp; DO$1, DataRegularSeason20242025!$E$3:$E$1315, $A26)</f>
        <v>43</v>
      </c>
      <c r="DP26">
        <f>SUMIFS(DataRegularSeason20242025!$AA$3:$AA$1315,DataRegularSeason20242025!$B$3:$B$1315, "&lt;=" &amp; DP$1, DataRegularSeason20242025!$D$3:$D$1315, $A26)+SUMIFS(DataRegularSeason20242025!$AB$3:$AB$1315,DataRegularSeason20242025!$B$3:$B$1315, "&lt;=" &amp; DP$1, DataRegularSeason20242025!$E$3:$E$1315, $A26)</f>
        <v>43</v>
      </c>
      <c r="DQ26">
        <f>SUMIFS(DataRegularSeason20242025!$AA$3:$AA$1315,DataRegularSeason20242025!$B$3:$B$1315, "&lt;=" &amp; DQ$1, DataRegularSeason20242025!$D$3:$D$1315, $A26)+SUMIFS(DataRegularSeason20242025!$AB$3:$AB$1315,DataRegularSeason20242025!$B$3:$B$1315, "&lt;=" &amp; DQ$1, DataRegularSeason20242025!$E$3:$E$1315, $A26)</f>
        <v>43</v>
      </c>
      <c r="DR26">
        <f>SUMIFS(DataRegularSeason20242025!$AA$3:$AA$1315,DataRegularSeason20242025!$B$3:$B$1315, "&lt;=" &amp; DR$1, DataRegularSeason20242025!$D$3:$D$1315, $A26)+SUMIFS(DataRegularSeason20242025!$AB$3:$AB$1315,DataRegularSeason20242025!$B$3:$B$1315, "&lt;=" &amp; DR$1, DataRegularSeason20242025!$E$3:$E$1315, $A26)</f>
        <v>43</v>
      </c>
      <c r="DS26">
        <f>SUMIFS(DataRegularSeason20242025!$AA$3:$AA$1315,DataRegularSeason20242025!$B$3:$B$1315, "&lt;=" &amp; DS$1, DataRegularSeason20242025!$D$3:$D$1315, $A26)+SUMIFS(DataRegularSeason20242025!$AB$3:$AB$1315,DataRegularSeason20242025!$B$3:$B$1315, "&lt;=" &amp; DS$1, DataRegularSeason20242025!$E$3:$E$1315, $A26)</f>
        <v>43</v>
      </c>
      <c r="DT26">
        <f>SUMIFS(DataRegularSeason20242025!$AA$3:$AA$1315,DataRegularSeason20242025!$B$3:$B$1315, "&lt;=" &amp; DT$1, DataRegularSeason20242025!$D$3:$D$1315, $A26)+SUMIFS(DataRegularSeason20242025!$AB$3:$AB$1315,DataRegularSeason20242025!$B$3:$B$1315, "&lt;=" &amp; DT$1, DataRegularSeason20242025!$E$3:$E$1315, $A26)</f>
        <v>43</v>
      </c>
      <c r="DU26">
        <f>SUMIFS(DataRegularSeason20242025!$AA$3:$AA$1315,DataRegularSeason20242025!$B$3:$B$1315, "&lt;=" &amp; DU$1, DataRegularSeason20242025!$D$3:$D$1315, $A26)+SUMIFS(DataRegularSeason20242025!$AB$3:$AB$1315,DataRegularSeason20242025!$B$3:$B$1315, "&lt;=" &amp; DU$1, DataRegularSeason20242025!$E$3:$E$1315, $A26)</f>
        <v>43</v>
      </c>
      <c r="DV26">
        <f>SUMIFS(DataRegularSeason20242025!$AA$3:$AA$1315,DataRegularSeason20242025!$B$3:$B$1315, "&lt;=" &amp; DV$1, DataRegularSeason20242025!$D$3:$D$1315, $A26)+SUMIFS(DataRegularSeason20242025!$AB$3:$AB$1315,DataRegularSeason20242025!$B$3:$B$1315, "&lt;=" &amp; DV$1, DataRegularSeason20242025!$E$3:$E$1315, $A26)</f>
        <v>43</v>
      </c>
      <c r="DW26">
        <f>SUMIFS(DataRegularSeason20242025!$AA$3:$AA$1315,DataRegularSeason20242025!$B$3:$B$1315, "&lt;=" &amp; DW$1, DataRegularSeason20242025!$D$3:$D$1315, $A26)+SUMIFS(DataRegularSeason20242025!$AB$3:$AB$1315,DataRegularSeason20242025!$B$3:$B$1315, "&lt;=" &amp; DW$1, DataRegularSeason20242025!$E$3:$E$1315, $A26)</f>
        <v>43</v>
      </c>
      <c r="DX26">
        <f>SUMIFS(DataRegularSeason20242025!$AA$3:$AA$1315,DataRegularSeason20242025!$B$3:$B$1315, "&lt;=" &amp; DX$1, DataRegularSeason20242025!$D$3:$D$1315, $A26)+SUMIFS(DataRegularSeason20242025!$AB$3:$AB$1315,DataRegularSeason20242025!$B$3:$B$1315, "&lt;=" &amp; DX$1, DataRegularSeason20242025!$E$3:$E$1315, $A26)</f>
        <v>43</v>
      </c>
      <c r="DY26">
        <f>SUMIFS(DataRegularSeason20242025!$AA$3:$AA$1315,DataRegularSeason20242025!$B$3:$B$1315, "&lt;=" &amp; DY$1, DataRegularSeason20242025!$D$3:$D$1315, $A26)+SUMIFS(DataRegularSeason20242025!$AB$3:$AB$1315,DataRegularSeason20242025!$B$3:$B$1315, "&lt;=" &amp; DY$1, DataRegularSeason20242025!$E$3:$E$1315, $A26)</f>
        <v>43</v>
      </c>
      <c r="DZ26">
        <f>SUMIFS(DataRegularSeason20242025!$AA$3:$AA$1315,DataRegularSeason20242025!$B$3:$B$1315, "&lt;=" &amp; DZ$1, DataRegularSeason20242025!$D$3:$D$1315, $A26)+SUMIFS(DataRegularSeason20242025!$AB$3:$AB$1315,DataRegularSeason20242025!$B$3:$B$1315, "&lt;=" &amp; DZ$1, DataRegularSeason20242025!$E$3:$E$1315, $A26)</f>
        <v>43</v>
      </c>
      <c r="EA26">
        <f>SUMIFS(DataRegularSeason20242025!$AA$3:$AA$1315,DataRegularSeason20242025!$B$3:$B$1315, "&lt;=" &amp; EA$1, DataRegularSeason20242025!$D$3:$D$1315, $A26)+SUMIFS(DataRegularSeason20242025!$AB$3:$AB$1315,DataRegularSeason20242025!$B$3:$B$1315, "&lt;=" &amp; EA$1, DataRegularSeason20242025!$E$3:$E$1315, $A26)</f>
        <v>43</v>
      </c>
      <c r="EB26">
        <f>SUMIFS(DataRegularSeason20242025!$AA$3:$AA$1315,DataRegularSeason20242025!$B$3:$B$1315, "&lt;=" &amp; EB$1, DataRegularSeason20242025!$D$3:$D$1315, $A26)+SUMIFS(DataRegularSeason20242025!$AB$3:$AB$1315,DataRegularSeason20242025!$B$3:$B$1315, "&lt;=" &amp; EB$1, DataRegularSeason20242025!$E$3:$E$1315, $A26)</f>
        <v>43</v>
      </c>
      <c r="EC26">
        <f>SUMIFS(DataRegularSeason20242025!$AA$3:$AA$1315,DataRegularSeason20242025!$B$3:$B$1315, "&lt;=" &amp; EC$1, DataRegularSeason20242025!$D$3:$D$1315, $A26)+SUMIFS(DataRegularSeason20242025!$AB$3:$AB$1315,DataRegularSeason20242025!$B$3:$B$1315, "&lt;=" &amp; EC$1, DataRegularSeason20242025!$E$3:$E$1315, $A26)</f>
        <v>43</v>
      </c>
      <c r="ED26">
        <f>SUMIFS(DataRegularSeason20242025!$AA$3:$AA$1315,DataRegularSeason20242025!$B$3:$B$1315, "&lt;=" &amp; ED$1, DataRegularSeason20242025!$D$3:$D$1315, $A26)+SUMIFS(DataRegularSeason20242025!$AB$3:$AB$1315,DataRegularSeason20242025!$B$3:$B$1315, "&lt;=" &amp; ED$1, DataRegularSeason20242025!$E$3:$E$1315, $A26)</f>
        <v>43</v>
      </c>
      <c r="EE26">
        <f>SUMIFS(DataRegularSeason20242025!$AA$3:$AA$1315,DataRegularSeason20242025!$B$3:$B$1315, "&lt;=" &amp; EE$1, DataRegularSeason20242025!$D$3:$D$1315, $A26)+SUMIFS(DataRegularSeason20242025!$AB$3:$AB$1315,DataRegularSeason20242025!$B$3:$B$1315, "&lt;=" &amp; EE$1, DataRegularSeason20242025!$E$3:$E$1315, $A26)</f>
        <v>43</v>
      </c>
      <c r="EF26">
        <f>SUMIFS(DataRegularSeason20242025!$AA$3:$AA$1315,DataRegularSeason20242025!$B$3:$B$1315, "&lt;=" &amp; EF$1, DataRegularSeason20242025!$D$3:$D$1315, $A26)+SUMIFS(DataRegularSeason20242025!$AB$3:$AB$1315,DataRegularSeason20242025!$B$3:$B$1315, "&lt;=" &amp; EF$1, DataRegularSeason20242025!$E$3:$E$1315, $A26)</f>
        <v>43</v>
      </c>
      <c r="EG26">
        <f>SUMIFS(DataRegularSeason20242025!$AA$3:$AA$1315,DataRegularSeason20242025!$B$3:$B$1315, "&lt;=" &amp; EG$1, DataRegularSeason20242025!$D$3:$D$1315, $A26)+SUMIFS(DataRegularSeason20242025!$AB$3:$AB$1315,DataRegularSeason20242025!$B$3:$B$1315, "&lt;=" &amp; EG$1, DataRegularSeason20242025!$E$3:$E$1315, $A26)</f>
        <v>43</v>
      </c>
      <c r="EH26">
        <f>SUMIFS(DataRegularSeason20242025!$AA$3:$AA$1315,DataRegularSeason20242025!$B$3:$B$1315, "&lt;=" &amp; EH$1, DataRegularSeason20242025!$D$3:$D$1315, $A26)+SUMIFS(DataRegularSeason20242025!$AB$3:$AB$1315,DataRegularSeason20242025!$B$3:$B$1315, "&lt;=" &amp; EH$1, DataRegularSeason20242025!$E$3:$E$1315, $A26)</f>
        <v>43</v>
      </c>
      <c r="EI26">
        <f>SUMIFS(DataRegularSeason20242025!$AA$3:$AA$1315,DataRegularSeason20242025!$B$3:$B$1315, "&lt;=" &amp; EI$1, DataRegularSeason20242025!$D$3:$D$1315, $A26)+SUMIFS(DataRegularSeason20242025!$AB$3:$AB$1315,DataRegularSeason20242025!$B$3:$B$1315, "&lt;=" &amp; EI$1, DataRegularSeason20242025!$E$3:$E$1315, $A26)</f>
        <v>43</v>
      </c>
      <c r="EJ26">
        <f>SUMIFS(DataRegularSeason20242025!$AA$3:$AA$1315,DataRegularSeason20242025!$B$3:$B$1315, "&lt;=" &amp; EJ$1, DataRegularSeason20242025!$D$3:$D$1315, $A26)+SUMIFS(DataRegularSeason20242025!$AB$3:$AB$1315,DataRegularSeason20242025!$B$3:$B$1315, "&lt;=" &amp; EJ$1, DataRegularSeason20242025!$E$3:$E$1315, $A26)</f>
        <v>43</v>
      </c>
      <c r="EK26">
        <f>SUMIFS(DataRegularSeason20242025!$AA$3:$AA$1315,DataRegularSeason20242025!$B$3:$B$1315, "&lt;=" &amp; EK$1, DataRegularSeason20242025!$D$3:$D$1315, $A26)+SUMIFS(DataRegularSeason20242025!$AB$3:$AB$1315,DataRegularSeason20242025!$B$3:$B$1315, "&lt;=" &amp; EK$1, DataRegularSeason20242025!$E$3:$E$1315, $A26)</f>
        <v>43</v>
      </c>
      <c r="EL26">
        <f>SUMIFS(DataRegularSeason20242025!$AA$3:$AA$1315,DataRegularSeason20242025!$B$3:$B$1315, "&lt;=" &amp; EL$1, DataRegularSeason20242025!$D$3:$D$1315, $A26)+SUMIFS(DataRegularSeason20242025!$AB$3:$AB$1315,DataRegularSeason20242025!$B$3:$B$1315, "&lt;=" &amp; EL$1, DataRegularSeason20242025!$E$3:$E$1315, $A26)</f>
        <v>43</v>
      </c>
      <c r="EM26">
        <f>SUMIFS(DataRegularSeason20242025!$AA$3:$AA$1315,DataRegularSeason20242025!$B$3:$B$1315, "&lt;=" &amp; EM$1, DataRegularSeason20242025!$D$3:$D$1315, $A26)+SUMIFS(DataRegularSeason20242025!$AB$3:$AB$1315,DataRegularSeason20242025!$B$3:$B$1315, "&lt;=" &amp; EM$1, DataRegularSeason20242025!$E$3:$E$1315, $A26)</f>
        <v>43</v>
      </c>
      <c r="EN26">
        <f>SUMIFS(DataRegularSeason20242025!$AA$3:$AA$1315,DataRegularSeason20242025!$B$3:$B$1315, "&lt;=" &amp; EN$1, DataRegularSeason20242025!$D$3:$D$1315, $A26)+SUMIFS(DataRegularSeason20242025!$AB$3:$AB$1315,DataRegularSeason20242025!$B$3:$B$1315, "&lt;=" &amp; EN$1, DataRegularSeason20242025!$E$3:$E$1315, $A26)</f>
        <v>43</v>
      </c>
      <c r="EO26">
        <f>SUMIFS(DataRegularSeason20242025!$AA$3:$AA$1315,DataRegularSeason20242025!$B$3:$B$1315, "&lt;=" &amp; EO$1, DataRegularSeason20242025!$D$3:$D$1315, $A26)+SUMIFS(DataRegularSeason20242025!$AB$3:$AB$1315,DataRegularSeason20242025!$B$3:$B$1315, "&lt;=" &amp; EO$1, DataRegularSeason20242025!$E$3:$E$1315, $A26)</f>
        <v>43</v>
      </c>
      <c r="EP26">
        <f>SUMIFS(DataRegularSeason20242025!$AA$3:$AA$1315,DataRegularSeason20242025!$B$3:$B$1315, "&lt;=" &amp; EP$1, DataRegularSeason20242025!$D$3:$D$1315, $A26)+SUMIFS(DataRegularSeason20242025!$AB$3:$AB$1315,DataRegularSeason20242025!$B$3:$B$1315, "&lt;=" &amp; EP$1, DataRegularSeason20242025!$E$3:$E$1315, $A26)</f>
        <v>43</v>
      </c>
      <c r="EQ26">
        <f>SUMIFS(DataRegularSeason20242025!$AA$3:$AA$1315,DataRegularSeason20242025!$B$3:$B$1315, "&lt;=" &amp; EQ$1, DataRegularSeason20242025!$D$3:$D$1315, $A26)+SUMIFS(DataRegularSeason20242025!$AB$3:$AB$1315,DataRegularSeason20242025!$B$3:$B$1315, "&lt;=" &amp; EQ$1, DataRegularSeason20242025!$E$3:$E$1315, $A26)</f>
        <v>43</v>
      </c>
      <c r="ER26">
        <f>SUMIFS(DataRegularSeason20242025!$AA$3:$AA$1315,DataRegularSeason20242025!$B$3:$B$1315, "&lt;=" &amp; ER$1, DataRegularSeason20242025!$D$3:$D$1315, $A26)+SUMIFS(DataRegularSeason20242025!$AB$3:$AB$1315,DataRegularSeason20242025!$B$3:$B$1315, "&lt;=" &amp; ER$1, DataRegularSeason20242025!$E$3:$E$1315, $A26)</f>
        <v>43</v>
      </c>
      <c r="ES26">
        <f>SUMIFS(DataRegularSeason20242025!$AA$3:$AA$1315,DataRegularSeason20242025!$B$3:$B$1315, "&lt;=" &amp; ES$1, DataRegularSeason20242025!$D$3:$D$1315, $A26)+SUMIFS(DataRegularSeason20242025!$AB$3:$AB$1315,DataRegularSeason20242025!$B$3:$B$1315, "&lt;=" &amp; ES$1, DataRegularSeason20242025!$E$3:$E$1315, $A26)</f>
        <v>43</v>
      </c>
      <c r="ET26">
        <f>SUMIFS(DataRegularSeason20242025!$AA$3:$AA$1315,DataRegularSeason20242025!$B$3:$B$1315, "&lt;=" &amp; ET$1, DataRegularSeason20242025!$D$3:$D$1315, $A26)+SUMIFS(DataRegularSeason20242025!$AB$3:$AB$1315,DataRegularSeason20242025!$B$3:$B$1315, "&lt;=" &amp; ET$1, DataRegularSeason20242025!$E$3:$E$1315, $A26)</f>
        <v>43</v>
      </c>
      <c r="EU26">
        <f>SUMIFS(DataRegularSeason20242025!$AA$3:$AA$1315,DataRegularSeason20242025!$B$3:$B$1315, "&lt;=" &amp; EU$1, DataRegularSeason20242025!$D$3:$D$1315, $A26)+SUMIFS(DataRegularSeason20242025!$AB$3:$AB$1315,DataRegularSeason20242025!$B$3:$B$1315, "&lt;=" &amp; EU$1, DataRegularSeason20242025!$E$3:$E$1315, $A26)</f>
        <v>43</v>
      </c>
      <c r="EV26">
        <f>SUMIFS(DataRegularSeason20242025!$AA$3:$AA$1315,DataRegularSeason20242025!$B$3:$B$1315, "&lt;=" &amp; EV$1, DataRegularSeason20242025!$D$3:$D$1315, $A26)+SUMIFS(DataRegularSeason20242025!$AB$3:$AB$1315,DataRegularSeason20242025!$B$3:$B$1315, "&lt;=" &amp; EV$1, DataRegularSeason20242025!$E$3:$E$1315, $A26)</f>
        <v>43</v>
      </c>
      <c r="EW26">
        <f>SUMIFS(DataRegularSeason20242025!$AA$3:$AA$1315,DataRegularSeason20242025!$B$3:$B$1315, "&lt;=" &amp; EW$1, DataRegularSeason20242025!$D$3:$D$1315, $A26)+SUMIFS(DataRegularSeason20242025!$AB$3:$AB$1315,DataRegularSeason20242025!$B$3:$B$1315, "&lt;=" &amp; EW$1, DataRegularSeason20242025!$E$3:$E$1315, $A26)</f>
        <v>43</v>
      </c>
      <c r="EX26">
        <f>SUMIFS(DataRegularSeason20242025!$AA$3:$AA$1315,DataRegularSeason20242025!$B$3:$B$1315, "&lt;=" &amp; EX$1, DataRegularSeason20242025!$D$3:$D$1315, $A26)+SUMIFS(DataRegularSeason20242025!$AB$3:$AB$1315,DataRegularSeason20242025!$B$3:$B$1315, "&lt;=" &amp; EX$1, DataRegularSeason20242025!$E$3:$E$1315, $A26)</f>
        <v>43</v>
      </c>
      <c r="EY26">
        <f>SUMIFS(DataRegularSeason20242025!$AA$3:$AA$1315,DataRegularSeason20242025!$B$3:$B$1315, "&lt;=" &amp; EY$1, DataRegularSeason20242025!$D$3:$D$1315, $A26)+SUMIFS(DataRegularSeason20242025!$AB$3:$AB$1315,DataRegularSeason20242025!$B$3:$B$1315, "&lt;=" &amp; EY$1, DataRegularSeason20242025!$E$3:$E$1315, $A26)</f>
        <v>43</v>
      </c>
      <c r="EZ26">
        <f>SUMIFS(DataRegularSeason20242025!$AA$3:$AA$1315,DataRegularSeason20242025!$B$3:$B$1315, "&lt;=" &amp; EZ$1, DataRegularSeason20242025!$D$3:$D$1315, $A26)+SUMIFS(DataRegularSeason20242025!$AB$3:$AB$1315,DataRegularSeason20242025!$B$3:$B$1315, "&lt;=" &amp; EZ$1, DataRegularSeason20242025!$E$3:$E$1315, $A26)</f>
        <v>43</v>
      </c>
      <c r="FA26">
        <f>SUMIFS(DataRegularSeason20242025!$AA$3:$AA$1315,DataRegularSeason20242025!$B$3:$B$1315, "&lt;=" &amp; FA$1, DataRegularSeason20242025!$D$3:$D$1315, $A26)+SUMIFS(DataRegularSeason20242025!$AB$3:$AB$1315,DataRegularSeason20242025!$B$3:$B$1315, "&lt;=" &amp; FA$1, DataRegularSeason20242025!$E$3:$E$1315, $A26)</f>
        <v>43</v>
      </c>
      <c r="FB26">
        <f>SUMIFS(DataRegularSeason20242025!$AA$3:$AA$1315,DataRegularSeason20242025!$B$3:$B$1315, "&lt;=" &amp; FB$1, DataRegularSeason20242025!$D$3:$D$1315, $A26)+SUMIFS(DataRegularSeason20242025!$AB$3:$AB$1315,DataRegularSeason20242025!$B$3:$B$1315, "&lt;=" &amp; FB$1, DataRegularSeason20242025!$E$3:$E$1315, $A26)</f>
        <v>43</v>
      </c>
      <c r="FC26">
        <f>SUMIFS(DataRegularSeason20242025!$AA$3:$AA$1315,DataRegularSeason20242025!$B$3:$B$1315, "&lt;=" &amp; FC$1, DataRegularSeason20242025!$D$3:$D$1315, $A26)+SUMIFS(DataRegularSeason20242025!$AB$3:$AB$1315,DataRegularSeason20242025!$B$3:$B$1315, "&lt;=" &amp; FC$1, DataRegularSeason20242025!$E$3:$E$1315, $A26)</f>
        <v>43</v>
      </c>
      <c r="FD26">
        <f>SUMIFS(DataRegularSeason20242025!$AA$3:$AA$1315,DataRegularSeason20242025!$B$3:$B$1315, "&lt;=" &amp; FD$1, DataRegularSeason20242025!$D$3:$D$1315, $A26)+SUMIFS(DataRegularSeason20242025!$AB$3:$AB$1315,DataRegularSeason20242025!$B$3:$B$1315, "&lt;=" &amp; FD$1, DataRegularSeason20242025!$E$3:$E$1315, $A26)</f>
        <v>43</v>
      </c>
      <c r="FE26">
        <f>SUMIFS(DataRegularSeason20242025!$AA$3:$AA$1315,DataRegularSeason20242025!$B$3:$B$1315, "&lt;=" &amp; FE$1, DataRegularSeason20242025!$D$3:$D$1315, $A26)+SUMIFS(DataRegularSeason20242025!$AB$3:$AB$1315,DataRegularSeason20242025!$B$3:$B$1315, "&lt;=" &amp; FE$1, DataRegularSeason20242025!$E$3:$E$1315, $A26)</f>
        <v>43</v>
      </c>
      <c r="FF26">
        <f>SUMIFS(DataRegularSeason20242025!$AA$3:$AA$1315,DataRegularSeason20242025!$B$3:$B$1315, "&lt;=" &amp; FF$1, DataRegularSeason20242025!$D$3:$D$1315, $A26)+SUMIFS(DataRegularSeason20242025!$AB$3:$AB$1315,DataRegularSeason20242025!$B$3:$B$1315, "&lt;=" &amp; FF$1, DataRegularSeason20242025!$E$3:$E$1315, $A26)</f>
        <v>43</v>
      </c>
      <c r="FG26">
        <f>SUMIFS(DataRegularSeason20242025!$AA$3:$AA$1315,DataRegularSeason20242025!$B$3:$B$1315, "&lt;=" &amp; FG$1, DataRegularSeason20242025!$D$3:$D$1315, $A26)+SUMIFS(DataRegularSeason20242025!$AB$3:$AB$1315,DataRegularSeason20242025!$B$3:$B$1315, "&lt;=" &amp; FG$1, DataRegularSeason20242025!$E$3:$E$1315, $A26)</f>
        <v>43</v>
      </c>
      <c r="FH26">
        <f>SUMIFS(DataRegularSeason20242025!$AA$3:$AA$1315,DataRegularSeason20242025!$B$3:$B$1315, "&lt;=" &amp; FH$1, DataRegularSeason20242025!$D$3:$D$1315, $A26)+SUMIFS(DataRegularSeason20242025!$AB$3:$AB$1315,DataRegularSeason20242025!$B$3:$B$1315, "&lt;=" &amp; FH$1, DataRegularSeason20242025!$E$3:$E$1315, $A26)</f>
        <v>43</v>
      </c>
      <c r="FI26">
        <f>SUMIFS(DataRegularSeason20242025!$AA$3:$AA$1315,DataRegularSeason20242025!$B$3:$B$1315, "&lt;=" &amp; FI$1, DataRegularSeason20242025!$D$3:$D$1315, $A26)+SUMIFS(DataRegularSeason20242025!$AB$3:$AB$1315,DataRegularSeason20242025!$B$3:$B$1315, "&lt;=" &amp; FI$1, DataRegularSeason20242025!$E$3:$E$1315, $A26)</f>
        <v>43</v>
      </c>
      <c r="FJ26">
        <f>SUMIFS(DataRegularSeason20242025!$AA$3:$AA$1315,DataRegularSeason20242025!$B$3:$B$1315, "&lt;=" &amp; FJ$1, DataRegularSeason20242025!$D$3:$D$1315, $A26)+SUMIFS(DataRegularSeason20242025!$AB$3:$AB$1315,DataRegularSeason20242025!$B$3:$B$1315, "&lt;=" &amp; FJ$1, DataRegularSeason20242025!$E$3:$E$1315, $A26)</f>
        <v>43</v>
      </c>
      <c r="FK26">
        <f>SUMIFS(DataRegularSeason20242025!$AA$3:$AA$1315,DataRegularSeason20242025!$B$3:$B$1315, "&lt;=" &amp; FK$1, DataRegularSeason20242025!$D$3:$D$1315, $A26)+SUMIFS(DataRegularSeason20242025!$AB$3:$AB$1315,DataRegularSeason20242025!$B$3:$B$1315, "&lt;=" &amp; FK$1, DataRegularSeason20242025!$E$3:$E$1315, $A26)</f>
        <v>43</v>
      </c>
      <c r="FL26">
        <f>SUMIFS(DataRegularSeason20242025!$AA$3:$AA$1315,DataRegularSeason20242025!$B$3:$B$1315, "&lt;=" &amp; FL$1, DataRegularSeason20242025!$D$3:$D$1315, $A26)+SUMIFS(DataRegularSeason20242025!$AB$3:$AB$1315,DataRegularSeason20242025!$B$3:$B$1315, "&lt;=" &amp; FL$1, DataRegularSeason20242025!$E$3:$E$1315, $A26)</f>
        <v>43</v>
      </c>
      <c r="FM26">
        <f>SUMIFS(DataRegularSeason20242025!$AA$3:$AA$1315,DataRegularSeason20242025!$B$3:$B$1315, "&lt;=" &amp; FM$1, DataRegularSeason20242025!$D$3:$D$1315, $A26)+SUMIFS(DataRegularSeason20242025!$AB$3:$AB$1315,DataRegularSeason20242025!$B$3:$B$1315, "&lt;=" &amp; FM$1, DataRegularSeason20242025!$E$3:$E$1315, $A26)</f>
        <v>43</v>
      </c>
      <c r="FN26">
        <f>SUMIFS(DataRegularSeason20242025!$AA$3:$AA$1315,DataRegularSeason20242025!$B$3:$B$1315, "&lt;=" &amp; FN$1, DataRegularSeason20242025!$D$3:$D$1315, $A26)+SUMIFS(DataRegularSeason20242025!$AB$3:$AB$1315,DataRegularSeason20242025!$B$3:$B$1315, "&lt;=" &amp; FN$1, DataRegularSeason20242025!$E$3:$E$1315, $A26)</f>
        <v>43</v>
      </c>
      <c r="FO26">
        <f>SUMIFS(DataRegularSeason20242025!$AA$3:$AA$1315,DataRegularSeason20242025!$B$3:$B$1315, "&lt;=" &amp; FO$1, DataRegularSeason20242025!$D$3:$D$1315, $A26)+SUMIFS(DataRegularSeason20242025!$AB$3:$AB$1315,DataRegularSeason20242025!$B$3:$B$1315, "&lt;=" &amp; FO$1, DataRegularSeason20242025!$E$3:$E$1315, $A26)</f>
        <v>43</v>
      </c>
      <c r="FP26">
        <f>SUMIFS(DataRegularSeason20242025!$AA$3:$AA$1315,DataRegularSeason20242025!$B$3:$B$1315, "&lt;=" &amp; FP$1, DataRegularSeason20242025!$D$3:$D$1315, $A26)+SUMIFS(DataRegularSeason20242025!$AB$3:$AB$1315,DataRegularSeason20242025!$B$3:$B$1315, "&lt;=" &amp; FP$1, DataRegularSeason20242025!$E$3:$E$1315, $A26)</f>
        <v>43</v>
      </c>
      <c r="FQ26">
        <f>SUMIFS(DataRegularSeason20242025!$AA$3:$AA$1315,DataRegularSeason20242025!$B$3:$B$1315, "&lt;=" &amp; FQ$1, DataRegularSeason20242025!$D$3:$D$1315, $A26)+SUMIFS(DataRegularSeason20242025!$AB$3:$AB$1315,DataRegularSeason20242025!$B$3:$B$1315, "&lt;=" &amp; FQ$1, DataRegularSeason20242025!$E$3:$E$1315, $A26)</f>
        <v>43</v>
      </c>
      <c r="FR26">
        <f>SUMIFS(DataRegularSeason20242025!$AA$3:$AA$1315,DataRegularSeason20242025!$B$3:$B$1315, "&lt;=" &amp; FR$1, DataRegularSeason20242025!$D$3:$D$1315, $A26)+SUMIFS(DataRegularSeason20242025!$AB$3:$AB$1315,DataRegularSeason20242025!$B$3:$B$1315, "&lt;=" &amp; FR$1, DataRegularSeason20242025!$E$3:$E$1315, $A26)</f>
        <v>43</v>
      </c>
      <c r="FS26">
        <f>SUMIFS(DataRegularSeason20242025!$AA$3:$AA$1315,DataRegularSeason20242025!$B$3:$B$1315, "&lt;=" &amp; FS$1, DataRegularSeason20242025!$D$3:$D$1315, $A26)+SUMIFS(DataRegularSeason20242025!$AB$3:$AB$1315,DataRegularSeason20242025!$B$3:$B$1315, "&lt;=" &amp; FS$1, DataRegularSeason20242025!$E$3:$E$1315, $A26)</f>
        <v>43</v>
      </c>
      <c r="FT26">
        <f>SUMIFS(DataRegularSeason20242025!$AA$3:$AA$1315,DataRegularSeason20242025!$B$3:$B$1315, "&lt;=" &amp; FT$1, DataRegularSeason20242025!$D$3:$D$1315, $A26)+SUMIFS(DataRegularSeason20242025!$AB$3:$AB$1315,DataRegularSeason20242025!$B$3:$B$1315, "&lt;=" &amp; FT$1, DataRegularSeason20242025!$E$3:$E$1315, $A26)</f>
        <v>43</v>
      </c>
      <c r="FU26">
        <f>SUMIFS(DataRegularSeason20242025!$AA$3:$AA$1315,DataRegularSeason20242025!$B$3:$B$1315, "&lt;=" &amp; FU$1, DataRegularSeason20242025!$D$3:$D$1315, $A26)+SUMIFS(DataRegularSeason20242025!$AB$3:$AB$1315,DataRegularSeason20242025!$B$3:$B$1315, "&lt;=" &amp; FU$1, DataRegularSeason20242025!$E$3:$E$1315, $A26)</f>
        <v>43</v>
      </c>
      <c r="FV26">
        <f>SUMIFS(DataRegularSeason20242025!$AA$3:$AA$1315,DataRegularSeason20242025!$B$3:$B$1315, "&lt;=" &amp; FV$1, DataRegularSeason20242025!$D$3:$D$1315, $A26)+SUMIFS(DataRegularSeason20242025!$AB$3:$AB$1315,DataRegularSeason20242025!$B$3:$B$1315, "&lt;=" &amp; FV$1, DataRegularSeason20242025!$E$3:$E$1315, $A26)</f>
        <v>43</v>
      </c>
      <c r="FW26">
        <f>SUMIFS(DataRegularSeason20242025!$AA$3:$AA$1315,DataRegularSeason20242025!$B$3:$B$1315, "&lt;=" &amp; FW$1, DataRegularSeason20242025!$D$3:$D$1315, $A26)+SUMIFS(DataRegularSeason20242025!$AB$3:$AB$1315,DataRegularSeason20242025!$B$3:$B$1315, "&lt;=" &amp; FW$1, DataRegularSeason20242025!$E$3:$E$1315, $A26)</f>
        <v>43</v>
      </c>
      <c r="FX26">
        <f>SUMIFS(DataRegularSeason20242025!$AA$3:$AA$1315,DataRegularSeason20242025!$B$3:$B$1315, "&lt;=" &amp; FX$1, DataRegularSeason20242025!$D$3:$D$1315, $A26)+SUMIFS(DataRegularSeason20242025!$AB$3:$AB$1315,DataRegularSeason20242025!$B$3:$B$1315, "&lt;=" &amp; FX$1, DataRegularSeason20242025!$E$3:$E$1315, $A26)</f>
        <v>43</v>
      </c>
      <c r="FY26">
        <f>SUMIFS(DataRegularSeason20242025!$AA$3:$AA$1315,DataRegularSeason20242025!$B$3:$B$1315, "&lt;=" &amp; FY$1, DataRegularSeason20242025!$D$3:$D$1315, $A26)+SUMIFS(DataRegularSeason20242025!$AB$3:$AB$1315,DataRegularSeason20242025!$B$3:$B$1315, "&lt;=" &amp; FY$1, DataRegularSeason20242025!$E$3:$E$1315, $A26)</f>
        <v>43</v>
      </c>
      <c r="FZ26">
        <f>SUMIFS(DataRegularSeason20242025!$AA$3:$AA$1315,DataRegularSeason20242025!$B$3:$B$1315, "&lt;=" &amp; FZ$1, DataRegularSeason20242025!$D$3:$D$1315, $A26)+SUMIFS(DataRegularSeason20242025!$AB$3:$AB$1315,DataRegularSeason20242025!$B$3:$B$1315, "&lt;=" &amp; FZ$1, DataRegularSeason20242025!$E$3:$E$1315, $A26)</f>
        <v>43</v>
      </c>
      <c r="GA26">
        <f>SUMIFS(DataRegularSeason20242025!$AA$3:$AA$1315,DataRegularSeason20242025!$B$3:$B$1315, "&lt;=" &amp; GA$1, DataRegularSeason20242025!$D$3:$D$1315, $A26)+SUMIFS(DataRegularSeason20242025!$AB$3:$AB$1315,DataRegularSeason20242025!$B$3:$B$1315, "&lt;=" &amp; GA$1, DataRegularSeason20242025!$E$3:$E$1315, $A26)</f>
        <v>43</v>
      </c>
      <c r="GB26">
        <f>SUMIFS(DataRegularSeason20242025!$AA$3:$AA$1315,DataRegularSeason20242025!$B$3:$B$1315, "&lt;=" &amp; GB$1, DataRegularSeason20242025!$D$3:$D$1315, $A26)+SUMIFS(DataRegularSeason20242025!$AB$3:$AB$1315,DataRegularSeason20242025!$B$3:$B$1315, "&lt;=" &amp; GB$1, DataRegularSeason20242025!$E$3:$E$1315, $A26)</f>
        <v>43</v>
      </c>
      <c r="GC26">
        <f>SUMIFS(DataRegularSeason20242025!$AA$3:$AA$1315,DataRegularSeason20242025!$B$3:$B$1315, "&lt;=" &amp; GC$1, DataRegularSeason20242025!$D$3:$D$1315, $A26)+SUMIFS(DataRegularSeason20242025!$AB$3:$AB$1315,DataRegularSeason20242025!$B$3:$B$1315, "&lt;=" &amp; GC$1, DataRegularSeason20242025!$E$3:$E$1315, $A26)</f>
        <v>43</v>
      </c>
      <c r="GD26">
        <f>SUMIFS(DataRegularSeason20242025!$AA$3:$AA$1315,DataRegularSeason20242025!$B$3:$B$1315, "&lt;=" &amp; GD$1, DataRegularSeason20242025!$D$3:$D$1315, $A26)+SUMIFS(DataRegularSeason20242025!$AB$3:$AB$1315,DataRegularSeason20242025!$B$3:$B$1315, "&lt;=" &amp; GD$1, DataRegularSeason20242025!$E$3:$E$1315, $A26)</f>
        <v>43</v>
      </c>
      <c r="GE26">
        <f>SUMIFS(DataRegularSeason20242025!$AA$3:$AA$1315,DataRegularSeason20242025!$B$3:$B$1315, "&lt;=" &amp; GE$1, DataRegularSeason20242025!$D$3:$D$1315, $A26)+SUMIFS(DataRegularSeason20242025!$AB$3:$AB$1315,DataRegularSeason20242025!$B$3:$B$1315, "&lt;=" &amp; GE$1, DataRegularSeason20242025!$E$3:$E$1315, $A26)</f>
        <v>43</v>
      </c>
      <c r="GF26">
        <f>SUMIFS(DataRegularSeason20242025!$AA$3:$AA$1315,DataRegularSeason20242025!$B$3:$B$1315, "&lt;=" &amp; GF$1, DataRegularSeason20242025!$D$3:$D$1315, $A26)+SUMIFS(DataRegularSeason20242025!$AB$3:$AB$1315,DataRegularSeason20242025!$B$3:$B$1315, "&lt;=" &amp; GF$1, DataRegularSeason20242025!$E$3:$E$1315, $A26)</f>
        <v>43</v>
      </c>
      <c r="GG26">
        <f>SUMIFS(DataRegularSeason20242025!$AA$3:$AA$1315,DataRegularSeason20242025!$B$3:$B$1315, "&lt;=" &amp; GG$1, DataRegularSeason20242025!$D$3:$D$1315, $A26)+SUMIFS(DataRegularSeason20242025!$AB$3:$AB$1315,DataRegularSeason20242025!$B$3:$B$1315, "&lt;=" &amp; GG$1, DataRegularSeason20242025!$E$3:$E$1315, $A26)</f>
        <v>43</v>
      </c>
      <c r="GH26">
        <f>SUMIFS(DataRegularSeason20242025!$AA$3:$AA$1315,DataRegularSeason20242025!$B$3:$B$1315, "&lt;=" &amp; GH$1, DataRegularSeason20242025!$D$3:$D$1315, $A26)+SUMIFS(DataRegularSeason20242025!$AB$3:$AB$1315,DataRegularSeason20242025!$B$3:$B$1315, "&lt;=" &amp; GH$1, DataRegularSeason20242025!$E$3:$E$1315, $A26)</f>
        <v>43</v>
      </c>
      <c r="GI26">
        <f>SUMIFS(DataRegularSeason20242025!$AA$3:$AA$1315,DataRegularSeason20242025!$B$3:$B$1315, "&lt;=" &amp; GI$1, DataRegularSeason20242025!$D$3:$D$1315, $A26)+SUMIFS(DataRegularSeason20242025!$AB$3:$AB$1315,DataRegularSeason20242025!$B$3:$B$1315, "&lt;=" &amp; GI$1, DataRegularSeason20242025!$E$3:$E$1315, $A26)</f>
        <v>43</v>
      </c>
      <c r="GJ26">
        <f>SUMIFS(DataRegularSeason20242025!$AA$3:$AA$1315,DataRegularSeason20242025!$B$3:$B$1315, "&lt;=" &amp; GJ$1, DataRegularSeason20242025!$D$3:$D$1315, $A26)+SUMIFS(DataRegularSeason20242025!$AB$3:$AB$1315,DataRegularSeason20242025!$B$3:$B$1315, "&lt;=" &amp; GJ$1, DataRegularSeason20242025!$E$3:$E$1315, $A26)</f>
        <v>43</v>
      </c>
      <c r="GK26">
        <f>SUMIFS(DataRegularSeason20242025!$AA$3:$AA$1315,DataRegularSeason20242025!$B$3:$B$1315, "&lt;=" &amp; GK$1, DataRegularSeason20242025!$D$3:$D$1315, $A26)+SUMIFS(DataRegularSeason20242025!$AB$3:$AB$1315,DataRegularSeason20242025!$B$3:$B$1315, "&lt;=" &amp; GK$1, DataRegularSeason20242025!$E$3:$E$1315, $A26)</f>
        <v>43</v>
      </c>
      <c r="GL26">
        <f>SUMIFS(DataRegularSeason20242025!$AA$3:$AA$1315,DataRegularSeason20242025!$B$3:$B$1315, "&lt;=" &amp; GL$1, DataRegularSeason20242025!$D$3:$D$1315, $A26)+SUMIFS(DataRegularSeason20242025!$AB$3:$AB$1315,DataRegularSeason20242025!$B$3:$B$1315, "&lt;=" &amp; GL$1, DataRegularSeason20242025!$E$3:$E$1315, $A26)</f>
        <v>43</v>
      </c>
      <c r="GM26">
        <f>SUMIFS(DataRegularSeason20242025!$AA$3:$AA$1315,DataRegularSeason20242025!$B$3:$B$1315, "&lt;=" &amp; GM$1, DataRegularSeason20242025!$D$3:$D$1315, $A26)+SUMIFS(DataRegularSeason20242025!$AB$3:$AB$1315,DataRegularSeason20242025!$B$3:$B$1315, "&lt;=" &amp; GM$1, DataRegularSeason20242025!$E$3:$E$1315, $A26)</f>
        <v>43</v>
      </c>
      <c r="GN26">
        <f>SUMIFS(DataRegularSeason20242025!$AA$3:$AA$1315,DataRegularSeason20242025!$B$3:$B$1315, "&lt;=" &amp; GN$1, DataRegularSeason20242025!$D$3:$D$1315, $A26)+SUMIFS(DataRegularSeason20242025!$AB$3:$AB$1315,DataRegularSeason20242025!$B$3:$B$1315, "&lt;=" &amp; GN$1, DataRegularSeason20242025!$E$3:$E$1315, $A26)</f>
        <v>43</v>
      </c>
      <c r="GO26">
        <f>SUMIFS(DataRegularSeason20242025!$AA$3:$AA$1315,DataRegularSeason20242025!$B$3:$B$1315, "&lt;=" &amp; GO$1, DataRegularSeason20242025!$D$3:$D$1315, $A26)+SUMIFS(DataRegularSeason20242025!$AB$3:$AB$1315,DataRegularSeason20242025!$B$3:$B$1315, "&lt;=" &amp; GO$1, DataRegularSeason20242025!$E$3:$E$1315, $A26)</f>
        <v>43</v>
      </c>
      <c r="GP26">
        <f>SUMIFS(DataRegularSeason20242025!$AA$3:$AA$1315,DataRegularSeason20242025!$B$3:$B$1315, "&lt;=" &amp; GP$1, DataRegularSeason20242025!$D$3:$D$1315, $A26)+SUMIFS(DataRegularSeason20242025!$AB$3:$AB$1315,DataRegularSeason20242025!$B$3:$B$1315, "&lt;=" &amp; GP$1, DataRegularSeason20242025!$E$3:$E$1315, $A26)</f>
        <v>43</v>
      </c>
      <c r="GQ26">
        <f>SUMIFS(DataRegularSeason20242025!$AA$3:$AA$1315,DataRegularSeason20242025!$B$3:$B$1315, "&lt;=" &amp; GQ$1, DataRegularSeason20242025!$D$3:$D$1315, $A26)+SUMIFS(DataRegularSeason20242025!$AB$3:$AB$1315,DataRegularSeason20242025!$B$3:$B$1315, "&lt;=" &amp; GQ$1, DataRegularSeason20242025!$E$3:$E$1315, $A26)</f>
        <v>43</v>
      </c>
      <c r="GR26">
        <f>SUMIFS(DataRegularSeason20242025!$AA$3:$AA$1315,DataRegularSeason20242025!$B$3:$B$1315, "&lt;=" &amp; GR$1, DataRegularSeason20242025!$D$3:$D$1315, $A26)+SUMIFS(DataRegularSeason20242025!$AB$3:$AB$1315,DataRegularSeason20242025!$B$3:$B$1315, "&lt;=" &amp; GR$1, DataRegularSeason20242025!$E$3:$E$1315, $A26)</f>
        <v>43</v>
      </c>
      <c r="GS26">
        <f>SUMIFS(DataRegularSeason20242025!$AA$3:$AA$1315,DataRegularSeason20242025!$B$3:$B$1315, "&lt;=" &amp; GS$1, DataRegularSeason20242025!$D$3:$D$1315, $A26)+SUMIFS(DataRegularSeason20242025!$AB$3:$AB$1315,DataRegularSeason20242025!$B$3:$B$1315, "&lt;=" &amp; GS$1, DataRegularSeason20242025!$E$3:$E$1315, $A26)</f>
        <v>43</v>
      </c>
      <c r="GT26">
        <f>SUMIFS(DataRegularSeason20242025!$AA$3:$AA$1315,DataRegularSeason20242025!$B$3:$B$1315, "&lt;=" &amp; GT$1, DataRegularSeason20242025!$D$3:$D$1315, $A26)+SUMIFS(DataRegularSeason20242025!$AB$3:$AB$1315,DataRegularSeason20242025!$B$3:$B$1315, "&lt;=" &amp; GT$1, DataRegularSeason20242025!$E$3:$E$1315, $A26)</f>
        <v>43</v>
      </c>
      <c r="GU26">
        <f>SUMIFS(DataRegularSeason20242025!$AA$3:$AA$1315,DataRegularSeason20242025!$B$3:$B$1315, "&lt;=" &amp; GU$1, DataRegularSeason20242025!$D$3:$D$1315, $A26)+SUMIFS(DataRegularSeason20242025!$AB$3:$AB$1315,DataRegularSeason20242025!$B$3:$B$1315, "&lt;=" &amp; GU$1, DataRegularSeason20242025!$E$3:$E$1315, $A26)</f>
        <v>43</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40</v>
      </c>
      <c r="CB27">
        <f>SUMIFS(DataRegularSeason20242025!$AA$3:$AA$1315,DataRegularSeason20242025!$B$3:$B$1315, "&lt;=" &amp; CB$1, DataRegularSeason20242025!$D$3:$D$1315, $A27)+SUMIFS(DataRegularSeason20242025!$AB$3:$AB$1315,DataRegularSeason20242025!$B$3:$B$1315, "&lt;=" &amp; CB$1, DataRegularSeason20242025!$E$3:$E$1315, $A27)</f>
        <v>40</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40</v>
      </c>
      <c r="CF27">
        <f>SUMIFS(DataRegularSeason20242025!$AA$3:$AA$1315,DataRegularSeason20242025!$B$3:$B$1315, "&lt;=" &amp; CF$1, DataRegularSeason20242025!$D$3:$D$1315, $A27)+SUMIFS(DataRegularSeason20242025!$AB$3:$AB$1315,DataRegularSeason20242025!$B$3:$B$1315, "&lt;=" &amp; CF$1, DataRegularSeason20242025!$E$3:$E$1315, $A27)</f>
        <v>40</v>
      </c>
      <c r="CG27">
        <f>SUMIFS(DataRegularSeason20242025!$AA$3:$AA$1315,DataRegularSeason20242025!$B$3:$B$1315, "&lt;=" &amp; CG$1, DataRegularSeason20242025!$D$3:$D$1315, $A27)+SUMIFS(DataRegularSeason20242025!$AB$3:$AB$1315,DataRegularSeason20242025!$B$3:$B$1315, "&lt;=" &amp; CG$1, DataRegularSeason20242025!$E$3:$E$1315, $A27)</f>
        <v>40</v>
      </c>
      <c r="CH27">
        <f>SUMIFS(DataRegularSeason20242025!$AA$3:$AA$1315,DataRegularSeason20242025!$B$3:$B$1315, "&lt;=" &amp; CH$1, DataRegularSeason20242025!$D$3:$D$1315, $A27)+SUMIFS(DataRegularSeason20242025!$AB$3:$AB$1315,DataRegularSeason20242025!$B$3:$B$1315, "&lt;=" &amp; CH$1, DataRegularSeason20242025!$E$3:$E$1315, $A27)</f>
        <v>40</v>
      </c>
      <c r="CI27">
        <f>SUMIFS(DataRegularSeason20242025!$AA$3:$AA$1315,DataRegularSeason20242025!$B$3:$B$1315, "&lt;=" &amp; CI$1, DataRegularSeason20242025!$D$3:$D$1315, $A27)+SUMIFS(DataRegularSeason20242025!$AB$3:$AB$1315,DataRegularSeason20242025!$B$3:$B$1315, "&lt;=" &amp; CI$1, DataRegularSeason20242025!$E$3:$E$1315, $A27)</f>
        <v>40</v>
      </c>
      <c r="CJ27">
        <f>SUMIFS(DataRegularSeason20242025!$AA$3:$AA$1315,DataRegularSeason20242025!$B$3:$B$1315, "&lt;=" &amp; CJ$1, DataRegularSeason20242025!$D$3:$D$1315, $A27)+SUMIFS(DataRegularSeason20242025!$AB$3:$AB$1315,DataRegularSeason20242025!$B$3:$B$1315, "&lt;=" &amp; CJ$1, DataRegularSeason20242025!$E$3:$E$1315, $A27)</f>
        <v>40</v>
      </c>
      <c r="CK27">
        <f>SUMIFS(DataRegularSeason20242025!$AA$3:$AA$1315,DataRegularSeason20242025!$B$3:$B$1315, "&lt;=" &amp; CK$1, DataRegularSeason20242025!$D$3:$D$1315, $A27)+SUMIFS(DataRegularSeason20242025!$AB$3:$AB$1315,DataRegularSeason20242025!$B$3:$B$1315, "&lt;=" &amp; CK$1, DataRegularSeason20242025!$E$3:$E$1315, $A27)</f>
        <v>40</v>
      </c>
      <c r="CL27">
        <f>SUMIFS(DataRegularSeason20242025!$AA$3:$AA$1315,DataRegularSeason20242025!$B$3:$B$1315, "&lt;=" &amp; CL$1, DataRegularSeason20242025!$D$3:$D$1315, $A27)+SUMIFS(DataRegularSeason20242025!$AB$3:$AB$1315,DataRegularSeason20242025!$B$3:$B$1315, "&lt;=" &amp; CL$1, DataRegularSeason20242025!$E$3:$E$1315, $A27)</f>
        <v>40</v>
      </c>
      <c r="CM27">
        <f>SUMIFS(DataRegularSeason20242025!$AA$3:$AA$1315,DataRegularSeason20242025!$B$3:$B$1315, "&lt;=" &amp; CM$1, DataRegularSeason20242025!$D$3:$D$1315, $A27)+SUMIFS(DataRegularSeason20242025!$AB$3:$AB$1315,DataRegularSeason20242025!$B$3:$B$1315, "&lt;=" &amp; CM$1, DataRegularSeason20242025!$E$3:$E$1315, $A27)</f>
        <v>40</v>
      </c>
      <c r="CN27">
        <f>SUMIFS(DataRegularSeason20242025!$AA$3:$AA$1315,DataRegularSeason20242025!$B$3:$B$1315, "&lt;=" &amp; CN$1, DataRegularSeason20242025!$D$3:$D$1315, $A27)+SUMIFS(DataRegularSeason20242025!$AB$3:$AB$1315,DataRegularSeason20242025!$B$3:$B$1315, "&lt;=" &amp; CN$1, DataRegularSeason20242025!$E$3:$E$1315, $A27)</f>
        <v>40</v>
      </c>
      <c r="CO27">
        <f>SUMIFS(DataRegularSeason20242025!$AA$3:$AA$1315,DataRegularSeason20242025!$B$3:$B$1315, "&lt;=" &amp; CO$1, DataRegularSeason20242025!$D$3:$D$1315, $A27)+SUMIFS(DataRegularSeason20242025!$AB$3:$AB$1315,DataRegularSeason20242025!$B$3:$B$1315, "&lt;=" &amp; CO$1, DataRegularSeason20242025!$E$3:$E$1315, $A27)</f>
        <v>40</v>
      </c>
      <c r="CP27">
        <f>SUMIFS(DataRegularSeason20242025!$AA$3:$AA$1315,DataRegularSeason20242025!$B$3:$B$1315, "&lt;=" &amp; CP$1, DataRegularSeason20242025!$D$3:$D$1315, $A27)+SUMIFS(DataRegularSeason20242025!$AB$3:$AB$1315,DataRegularSeason20242025!$B$3:$B$1315, "&lt;=" &amp; CP$1, DataRegularSeason20242025!$E$3:$E$1315, $A27)</f>
        <v>40</v>
      </c>
      <c r="CQ27">
        <f>SUMIFS(DataRegularSeason20242025!$AA$3:$AA$1315,DataRegularSeason20242025!$B$3:$B$1315, "&lt;=" &amp; CQ$1, DataRegularSeason20242025!$D$3:$D$1315, $A27)+SUMIFS(DataRegularSeason20242025!$AB$3:$AB$1315,DataRegularSeason20242025!$B$3:$B$1315, "&lt;=" &amp; CQ$1, DataRegularSeason20242025!$E$3:$E$1315, $A27)</f>
        <v>40</v>
      </c>
      <c r="CR27">
        <f>SUMIFS(DataRegularSeason20242025!$AA$3:$AA$1315,DataRegularSeason20242025!$B$3:$B$1315, "&lt;=" &amp; CR$1, DataRegularSeason20242025!$D$3:$D$1315, $A27)+SUMIFS(DataRegularSeason20242025!$AB$3:$AB$1315,DataRegularSeason20242025!$B$3:$B$1315, "&lt;=" &amp; CR$1, DataRegularSeason20242025!$E$3:$E$1315, $A27)</f>
        <v>40</v>
      </c>
      <c r="CS27">
        <f>SUMIFS(DataRegularSeason20242025!$AA$3:$AA$1315,DataRegularSeason20242025!$B$3:$B$1315, "&lt;=" &amp; CS$1, DataRegularSeason20242025!$D$3:$D$1315, $A27)+SUMIFS(DataRegularSeason20242025!$AB$3:$AB$1315,DataRegularSeason20242025!$B$3:$B$1315, "&lt;=" &amp; CS$1, DataRegularSeason20242025!$E$3:$E$1315, $A27)</f>
        <v>40</v>
      </c>
      <c r="CT27">
        <f>SUMIFS(DataRegularSeason20242025!$AA$3:$AA$1315,DataRegularSeason20242025!$B$3:$B$1315, "&lt;=" &amp; CT$1, DataRegularSeason20242025!$D$3:$D$1315, $A27)+SUMIFS(DataRegularSeason20242025!$AB$3:$AB$1315,DataRegularSeason20242025!$B$3:$B$1315, "&lt;=" &amp; CT$1, DataRegularSeason20242025!$E$3:$E$1315, $A27)</f>
        <v>40</v>
      </c>
      <c r="CU27">
        <f>SUMIFS(DataRegularSeason20242025!$AA$3:$AA$1315,DataRegularSeason20242025!$B$3:$B$1315, "&lt;=" &amp; CU$1, DataRegularSeason20242025!$D$3:$D$1315, $A27)+SUMIFS(DataRegularSeason20242025!$AB$3:$AB$1315,DataRegularSeason20242025!$B$3:$B$1315, "&lt;=" &amp; CU$1, DataRegularSeason20242025!$E$3:$E$1315, $A27)</f>
        <v>40</v>
      </c>
      <c r="CV27">
        <f>SUMIFS(DataRegularSeason20242025!$AA$3:$AA$1315,DataRegularSeason20242025!$B$3:$B$1315, "&lt;=" &amp; CV$1, DataRegularSeason20242025!$D$3:$D$1315, $A27)+SUMIFS(DataRegularSeason20242025!$AB$3:$AB$1315,DataRegularSeason20242025!$B$3:$B$1315, "&lt;=" &amp; CV$1, DataRegularSeason20242025!$E$3:$E$1315, $A27)</f>
        <v>40</v>
      </c>
      <c r="CW27">
        <f>SUMIFS(DataRegularSeason20242025!$AA$3:$AA$1315,DataRegularSeason20242025!$B$3:$B$1315, "&lt;=" &amp; CW$1, DataRegularSeason20242025!$D$3:$D$1315, $A27)+SUMIFS(DataRegularSeason20242025!$AB$3:$AB$1315,DataRegularSeason20242025!$B$3:$B$1315, "&lt;=" &amp; CW$1, DataRegularSeason20242025!$E$3:$E$1315, $A27)</f>
        <v>40</v>
      </c>
      <c r="CX27">
        <f>SUMIFS(DataRegularSeason20242025!$AA$3:$AA$1315,DataRegularSeason20242025!$B$3:$B$1315, "&lt;=" &amp; CX$1, DataRegularSeason20242025!$D$3:$D$1315, $A27)+SUMIFS(DataRegularSeason20242025!$AB$3:$AB$1315,DataRegularSeason20242025!$B$3:$B$1315, "&lt;=" &amp; CX$1, DataRegularSeason20242025!$E$3:$E$1315, $A27)</f>
        <v>40</v>
      </c>
      <c r="CY27">
        <f>SUMIFS(DataRegularSeason20242025!$AA$3:$AA$1315,DataRegularSeason20242025!$B$3:$B$1315, "&lt;=" &amp; CY$1, DataRegularSeason20242025!$D$3:$D$1315, $A27)+SUMIFS(DataRegularSeason20242025!$AB$3:$AB$1315,DataRegularSeason20242025!$B$3:$B$1315, "&lt;=" &amp; CY$1, DataRegularSeason20242025!$E$3:$E$1315, $A27)</f>
        <v>40</v>
      </c>
      <c r="CZ27">
        <f>SUMIFS(DataRegularSeason20242025!$AA$3:$AA$1315,DataRegularSeason20242025!$B$3:$B$1315, "&lt;=" &amp; CZ$1, DataRegularSeason20242025!$D$3:$D$1315, $A27)+SUMIFS(DataRegularSeason20242025!$AB$3:$AB$1315,DataRegularSeason20242025!$B$3:$B$1315, "&lt;=" &amp; CZ$1, DataRegularSeason20242025!$E$3:$E$1315, $A27)</f>
        <v>40</v>
      </c>
      <c r="DA27">
        <f>SUMIFS(DataRegularSeason20242025!$AA$3:$AA$1315,DataRegularSeason20242025!$B$3:$B$1315, "&lt;=" &amp; DA$1, DataRegularSeason20242025!$D$3:$D$1315, $A27)+SUMIFS(DataRegularSeason20242025!$AB$3:$AB$1315,DataRegularSeason20242025!$B$3:$B$1315, "&lt;=" &amp; DA$1, DataRegularSeason20242025!$E$3:$E$1315, $A27)</f>
        <v>40</v>
      </c>
      <c r="DB27">
        <f>SUMIFS(DataRegularSeason20242025!$AA$3:$AA$1315,DataRegularSeason20242025!$B$3:$B$1315, "&lt;=" &amp; DB$1, DataRegularSeason20242025!$D$3:$D$1315, $A27)+SUMIFS(DataRegularSeason20242025!$AB$3:$AB$1315,DataRegularSeason20242025!$B$3:$B$1315, "&lt;=" &amp; DB$1, DataRegularSeason20242025!$E$3:$E$1315, $A27)</f>
        <v>40</v>
      </c>
      <c r="DC27">
        <f>SUMIFS(DataRegularSeason20242025!$AA$3:$AA$1315,DataRegularSeason20242025!$B$3:$B$1315, "&lt;=" &amp; DC$1, DataRegularSeason20242025!$D$3:$D$1315, $A27)+SUMIFS(DataRegularSeason20242025!$AB$3:$AB$1315,DataRegularSeason20242025!$B$3:$B$1315, "&lt;=" &amp; DC$1, DataRegularSeason20242025!$E$3:$E$1315, $A27)</f>
        <v>40</v>
      </c>
      <c r="DD27">
        <f>SUMIFS(DataRegularSeason20242025!$AA$3:$AA$1315,DataRegularSeason20242025!$B$3:$B$1315, "&lt;=" &amp; DD$1, DataRegularSeason20242025!$D$3:$D$1315, $A27)+SUMIFS(DataRegularSeason20242025!$AB$3:$AB$1315,DataRegularSeason20242025!$B$3:$B$1315, "&lt;=" &amp; DD$1, DataRegularSeason20242025!$E$3:$E$1315, $A27)</f>
        <v>40</v>
      </c>
      <c r="DE27">
        <f>SUMIFS(DataRegularSeason20242025!$AA$3:$AA$1315,DataRegularSeason20242025!$B$3:$B$1315, "&lt;=" &amp; DE$1, DataRegularSeason20242025!$D$3:$D$1315, $A27)+SUMIFS(DataRegularSeason20242025!$AB$3:$AB$1315,DataRegularSeason20242025!$B$3:$B$1315, "&lt;=" &amp; DE$1, DataRegularSeason20242025!$E$3:$E$1315, $A27)</f>
        <v>40</v>
      </c>
      <c r="DF27">
        <f>SUMIFS(DataRegularSeason20242025!$AA$3:$AA$1315,DataRegularSeason20242025!$B$3:$B$1315, "&lt;=" &amp; DF$1, DataRegularSeason20242025!$D$3:$D$1315, $A27)+SUMIFS(DataRegularSeason20242025!$AB$3:$AB$1315,DataRegularSeason20242025!$B$3:$B$1315, "&lt;=" &amp; DF$1, DataRegularSeason20242025!$E$3:$E$1315, $A27)</f>
        <v>40</v>
      </c>
      <c r="DG27">
        <f>SUMIFS(DataRegularSeason20242025!$AA$3:$AA$1315,DataRegularSeason20242025!$B$3:$B$1315, "&lt;=" &amp; DG$1, DataRegularSeason20242025!$D$3:$D$1315, $A27)+SUMIFS(DataRegularSeason20242025!$AB$3:$AB$1315,DataRegularSeason20242025!$B$3:$B$1315, "&lt;=" &amp; DG$1, DataRegularSeason20242025!$E$3:$E$1315, $A27)</f>
        <v>40</v>
      </c>
      <c r="DH27">
        <f>SUMIFS(DataRegularSeason20242025!$AA$3:$AA$1315,DataRegularSeason20242025!$B$3:$B$1315, "&lt;=" &amp; DH$1, DataRegularSeason20242025!$D$3:$D$1315, $A27)+SUMIFS(DataRegularSeason20242025!$AB$3:$AB$1315,DataRegularSeason20242025!$B$3:$B$1315, "&lt;=" &amp; DH$1, DataRegularSeason20242025!$E$3:$E$1315, $A27)</f>
        <v>40</v>
      </c>
      <c r="DI27">
        <f>SUMIFS(DataRegularSeason20242025!$AA$3:$AA$1315,DataRegularSeason20242025!$B$3:$B$1315, "&lt;=" &amp; DI$1, DataRegularSeason20242025!$D$3:$D$1315, $A27)+SUMIFS(DataRegularSeason20242025!$AB$3:$AB$1315,DataRegularSeason20242025!$B$3:$B$1315, "&lt;=" &amp; DI$1, DataRegularSeason20242025!$E$3:$E$1315, $A27)</f>
        <v>40</v>
      </c>
      <c r="DJ27">
        <f>SUMIFS(DataRegularSeason20242025!$AA$3:$AA$1315,DataRegularSeason20242025!$B$3:$B$1315, "&lt;=" &amp; DJ$1, DataRegularSeason20242025!$D$3:$D$1315, $A27)+SUMIFS(DataRegularSeason20242025!$AB$3:$AB$1315,DataRegularSeason20242025!$B$3:$B$1315, "&lt;=" &amp; DJ$1, DataRegularSeason20242025!$E$3:$E$1315, $A27)</f>
        <v>40</v>
      </c>
      <c r="DK27">
        <f>SUMIFS(DataRegularSeason20242025!$AA$3:$AA$1315,DataRegularSeason20242025!$B$3:$B$1315, "&lt;=" &amp; DK$1, DataRegularSeason20242025!$D$3:$D$1315, $A27)+SUMIFS(DataRegularSeason20242025!$AB$3:$AB$1315,DataRegularSeason20242025!$B$3:$B$1315, "&lt;=" &amp; DK$1, DataRegularSeason20242025!$E$3:$E$1315, $A27)</f>
        <v>40</v>
      </c>
      <c r="DL27">
        <f>SUMIFS(DataRegularSeason20242025!$AA$3:$AA$1315,DataRegularSeason20242025!$B$3:$B$1315, "&lt;=" &amp; DL$1, DataRegularSeason20242025!$D$3:$D$1315, $A27)+SUMIFS(DataRegularSeason20242025!$AB$3:$AB$1315,DataRegularSeason20242025!$B$3:$B$1315, "&lt;=" &amp; DL$1, DataRegularSeason20242025!$E$3:$E$1315, $A27)</f>
        <v>40</v>
      </c>
      <c r="DM27">
        <f>SUMIFS(DataRegularSeason20242025!$AA$3:$AA$1315,DataRegularSeason20242025!$B$3:$B$1315, "&lt;=" &amp; DM$1, DataRegularSeason20242025!$D$3:$D$1315, $A27)+SUMIFS(DataRegularSeason20242025!$AB$3:$AB$1315,DataRegularSeason20242025!$B$3:$B$1315, "&lt;=" &amp; DM$1, DataRegularSeason20242025!$E$3:$E$1315, $A27)</f>
        <v>40</v>
      </c>
      <c r="DN27">
        <f>SUMIFS(DataRegularSeason20242025!$AA$3:$AA$1315,DataRegularSeason20242025!$B$3:$B$1315, "&lt;=" &amp; DN$1, DataRegularSeason20242025!$D$3:$D$1315, $A27)+SUMIFS(DataRegularSeason20242025!$AB$3:$AB$1315,DataRegularSeason20242025!$B$3:$B$1315, "&lt;=" &amp; DN$1, DataRegularSeason20242025!$E$3:$E$1315, $A27)</f>
        <v>40</v>
      </c>
      <c r="DO27">
        <f>SUMIFS(DataRegularSeason20242025!$AA$3:$AA$1315,DataRegularSeason20242025!$B$3:$B$1315, "&lt;=" &amp; DO$1, DataRegularSeason20242025!$D$3:$D$1315, $A27)+SUMIFS(DataRegularSeason20242025!$AB$3:$AB$1315,DataRegularSeason20242025!$B$3:$B$1315, "&lt;=" &amp; DO$1, DataRegularSeason20242025!$E$3:$E$1315, $A27)</f>
        <v>40</v>
      </c>
      <c r="DP27">
        <f>SUMIFS(DataRegularSeason20242025!$AA$3:$AA$1315,DataRegularSeason20242025!$B$3:$B$1315, "&lt;=" &amp; DP$1, DataRegularSeason20242025!$D$3:$D$1315, $A27)+SUMIFS(DataRegularSeason20242025!$AB$3:$AB$1315,DataRegularSeason20242025!$B$3:$B$1315, "&lt;=" &amp; DP$1, DataRegularSeason20242025!$E$3:$E$1315, $A27)</f>
        <v>40</v>
      </c>
      <c r="DQ27">
        <f>SUMIFS(DataRegularSeason20242025!$AA$3:$AA$1315,DataRegularSeason20242025!$B$3:$B$1315, "&lt;=" &amp; DQ$1, DataRegularSeason20242025!$D$3:$D$1315, $A27)+SUMIFS(DataRegularSeason20242025!$AB$3:$AB$1315,DataRegularSeason20242025!$B$3:$B$1315, "&lt;=" &amp; DQ$1, DataRegularSeason20242025!$E$3:$E$1315, $A27)</f>
        <v>40</v>
      </c>
      <c r="DR27">
        <f>SUMIFS(DataRegularSeason20242025!$AA$3:$AA$1315,DataRegularSeason20242025!$B$3:$B$1315, "&lt;=" &amp; DR$1, DataRegularSeason20242025!$D$3:$D$1315, $A27)+SUMIFS(DataRegularSeason20242025!$AB$3:$AB$1315,DataRegularSeason20242025!$B$3:$B$1315, "&lt;=" &amp; DR$1, DataRegularSeason20242025!$E$3:$E$1315, $A27)</f>
        <v>40</v>
      </c>
      <c r="DS27">
        <f>SUMIFS(DataRegularSeason20242025!$AA$3:$AA$1315,DataRegularSeason20242025!$B$3:$B$1315, "&lt;=" &amp; DS$1, DataRegularSeason20242025!$D$3:$D$1315, $A27)+SUMIFS(DataRegularSeason20242025!$AB$3:$AB$1315,DataRegularSeason20242025!$B$3:$B$1315, "&lt;=" &amp; DS$1, DataRegularSeason20242025!$E$3:$E$1315, $A27)</f>
        <v>40</v>
      </c>
      <c r="DT27">
        <f>SUMIFS(DataRegularSeason20242025!$AA$3:$AA$1315,DataRegularSeason20242025!$B$3:$B$1315, "&lt;=" &amp; DT$1, DataRegularSeason20242025!$D$3:$D$1315, $A27)+SUMIFS(DataRegularSeason20242025!$AB$3:$AB$1315,DataRegularSeason20242025!$B$3:$B$1315, "&lt;=" &amp; DT$1, DataRegularSeason20242025!$E$3:$E$1315, $A27)</f>
        <v>40</v>
      </c>
      <c r="DU27">
        <f>SUMIFS(DataRegularSeason20242025!$AA$3:$AA$1315,DataRegularSeason20242025!$B$3:$B$1315, "&lt;=" &amp; DU$1, DataRegularSeason20242025!$D$3:$D$1315, $A27)+SUMIFS(DataRegularSeason20242025!$AB$3:$AB$1315,DataRegularSeason20242025!$B$3:$B$1315, "&lt;=" &amp; DU$1, DataRegularSeason20242025!$E$3:$E$1315, $A27)</f>
        <v>40</v>
      </c>
      <c r="DV27">
        <f>SUMIFS(DataRegularSeason20242025!$AA$3:$AA$1315,DataRegularSeason20242025!$B$3:$B$1315, "&lt;=" &amp; DV$1, DataRegularSeason20242025!$D$3:$D$1315, $A27)+SUMIFS(DataRegularSeason20242025!$AB$3:$AB$1315,DataRegularSeason20242025!$B$3:$B$1315, "&lt;=" &amp; DV$1, DataRegularSeason20242025!$E$3:$E$1315, $A27)</f>
        <v>40</v>
      </c>
      <c r="DW27">
        <f>SUMIFS(DataRegularSeason20242025!$AA$3:$AA$1315,DataRegularSeason20242025!$B$3:$B$1315, "&lt;=" &amp; DW$1, DataRegularSeason20242025!$D$3:$D$1315, $A27)+SUMIFS(DataRegularSeason20242025!$AB$3:$AB$1315,DataRegularSeason20242025!$B$3:$B$1315, "&lt;=" &amp; DW$1, DataRegularSeason20242025!$E$3:$E$1315, $A27)</f>
        <v>40</v>
      </c>
      <c r="DX27">
        <f>SUMIFS(DataRegularSeason20242025!$AA$3:$AA$1315,DataRegularSeason20242025!$B$3:$B$1315, "&lt;=" &amp; DX$1, DataRegularSeason20242025!$D$3:$D$1315, $A27)+SUMIFS(DataRegularSeason20242025!$AB$3:$AB$1315,DataRegularSeason20242025!$B$3:$B$1315, "&lt;=" &amp; DX$1, DataRegularSeason20242025!$E$3:$E$1315, $A27)</f>
        <v>40</v>
      </c>
      <c r="DY27">
        <f>SUMIFS(DataRegularSeason20242025!$AA$3:$AA$1315,DataRegularSeason20242025!$B$3:$B$1315, "&lt;=" &amp; DY$1, DataRegularSeason20242025!$D$3:$D$1315, $A27)+SUMIFS(DataRegularSeason20242025!$AB$3:$AB$1315,DataRegularSeason20242025!$B$3:$B$1315, "&lt;=" &amp; DY$1, DataRegularSeason20242025!$E$3:$E$1315, $A27)</f>
        <v>40</v>
      </c>
      <c r="DZ27">
        <f>SUMIFS(DataRegularSeason20242025!$AA$3:$AA$1315,DataRegularSeason20242025!$B$3:$B$1315, "&lt;=" &amp; DZ$1, DataRegularSeason20242025!$D$3:$D$1315, $A27)+SUMIFS(DataRegularSeason20242025!$AB$3:$AB$1315,DataRegularSeason20242025!$B$3:$B$1315, "&lt;=" &amp; DZ$1, DataRegularSeason20242025!$E$3:$E$1315, $A27)</f>
        <v>40</v>
      </c>
      <c r="EA27">
        <f>SUMIFS(DataRegularSeason20242025!$AA$3:$AA$1315,DataRegularSeason20242025!$B$3:$B$1315, "&lt;=" &amp; EA$1, DataRegularSeason20242025!$D$3:$D$1315, $A27)+SUMIFS(DataRegularSeason20242025!$AB$3:$AB$1315,DataRegularSeason20242025!$B$3:$B$1315, "&lt;=" &amp; EA$1, DataRegularSeason20242025!$E$3:$E$1315, $A27)</f>
        <v>40</v>
      </c>
      <c r="EB27">
        <f>SUMIFS(DataRegularSeason20242025!$AA$3:$AA$1315,DataRegularSeason20242025!$B$3:$B$1315, "&lt;=" &amp; EB$1, DataRegularSeason20242025!$D$3:$D$1315, $A27)+SUMIFS(DataRegularSeason20242025!$AB$3:$AB$1315,DataRegularSeason20242025!$B$3:$B$1315, "&lt;=" &amp; EB$1, DataRegularSeason20242025!$E$3:$E$1315, $A27)</f>
        <v>40</v>
      </c>
      <c r="EC27">
        <f>SUMIFS(DataRegularSeason20242025!$AA$3:$AA$1315,DataRegularSeason20242025!$B$3:$B$1315, "&lt;=" &amp; EC$1, DataRegularSeason20242025!$D$3:$D$1315, $A27)+SUMIFS(DataRegularSeason20242025!$AB$3:$AB$1315,DataRegularSeason20242025!$B$3:$B$1315, "&lt;=" &amp; EC$1, DataRegularSeason20242025!$E$3:$E$1315, $A27)</f>
        <v>40</v>
      </c>
      <c r="ED27">
        <f>SUMIFS(DataRegularSeason20242025!$AA$3:$AA$1315,DataRegularSeason20242025!$B$3:$B$1315, "&lt;=" &amp; ED$1, DataRegularSeason20242025!$D$3:$D$1315, $A27)+SUMIFS(DataRegularSeason20242025!$AB$3:$AB$1315,DataRegularSeason20242025!$B$3:$B$1315, "&lt;=" &amp; ED$1, DataRegularSeason20242025!$E$3:$E$1315, $A27)</f>
        <v>40</v>
      </c>
      <c r="EE27">
        <f>SUMIFS(DataRegularSeason20242025!$AA$3:$AA$1315,DataRegularSeason20242025!$B$3:$B$1315, "&lt;=" &amp; EE$1, DataRegularSeason20242025!$D$3:$D$1315, $A27)+SUMIFS(DataRegularSeason20242025!$AB$3:$AB$1315,DataRegularSeason20242025!$B$3:$B$1315, "&lt;=" &amp; EE$1, DataRegularSeason20242025!$E$3:$E$1315, $A27)</f>
        <v>40</v>
      </c>
      <c r="EF27">
        <f>SUMIFS(DataRegularSeason20242025!$AA$3:$AA$1315,DataRegularSeason20242025!$B$3:$B$1315, "&lt;=" &amp; EF$1, DataRegularSeason20242025!$D$3:$D$1315, $A27)+SUMIFS(DataRegularSeason20242025!$AB$3:$AB$1315,DataRegularSeason20242025!$B$3:$B$1315, "&lt;=" &amp; EF$1, DataRegularSeason20242025!$E$3:$E$1315, $A27)</f>
        <v>40</v>
      </c>
      <c r="EG27">
        <f>SUMIFS(DataRegularSeason20242025!$AA$3:$AA$1315,DataRegularSeason20242025!$B$3:$B$1315, "&lt;=" &amp; EG$1, DataRegularSeason20242025!$D$3:$D$1315, $A27)+SUMIFS(DataRegularSeason20242025!$AB$3:$AB$1315,DataRegularSeason20242025!$B$3:$B$1315, "&lt;=" &amp; EG$1, DataRegularSeason20242025!$E$3:$E$1315, $A27)</f>
        <v>40</v>
      </c>
      <c r="EH27">
        <f>SUMIFS(DataRegularSeason20242025!$AA$3:$AA$1315,DataRegularSeason20242025!$B$3:$B$1315, "&lt;=" &amp; EH$1, DataRegularSeason20242025!$D$3:$D$1315, $A27)+SUMIFS(DataRegularSeason20242025!$AB$3:$AB$1315,DataRegularSeason20242025!$B$3:$B$1315, "&lt;=" &amp; EH$1, DataRegularSeason20242025!$E$3:$E$1315, $A27)</f>
        <v>40</v>
      </c>
      <c r="EI27">
        <f>SUMIFS(DataRegularSeason20242025!$AA$3:$AA$1315,DataRegularSeason20242025!$B$3:$B$1315, "&lt;=" &amp; EI$1, DataRegularSeason20242025!$D$3:$D$1315, $A27)+SUMIFS(DataRegularSeason20242025!$AB$3:$AB$1315,DataRegularSeason20242025!$B$3:$B$1315, "&lt;=" &amp; EI$1, DataRegularSeason20242025!$E$3:$E$1315, $A27)</f>
        <v>40</v>
      </c>
      <c r="EJ27">
        <f>SUMIFS(DataRegularSeason20242025!$AA$3:$AA$1315,DataRegularSeason20242025!$B$3:$B$1315, "&lt;=" &amp; EJ$1, DataRegularSeason20242025!$D$3:$D$1315, $A27)+SUMIFS(DataRegularSeason20242025!$AB$3:$AB$1315,DataRegularSeason20242025!$B$3:$B$1315, "&lt;=" &amp; EJ$1, DataRegularSeason20242025!$E$3:$E$1315, $A27)</f>
        <v>40</v>
      </c>
      <c r="EK27">
        <f>SUMIFS(DataRegularSeason20242025!$AA$3:$AA$1315,DataRegularSeason20242025!$B$3:$B$1315, "&lt;=" &amp; EK$1, DataRegularSeason20242025!$D$3:$D$1315, $A27)+SUMIFS(DataRegularSeason20242025!$AB$3:$AB$1315,DataRegularSeason20242025!$B$3:$B$1315, "&lt;=" &amp; EK$1, DataRegularSeason20242025!$E$3:$E$1315, $A27)</f>
        <v>40</v>
      </c>
      <c r="EL27">
        <f>SUMIFS(DataRegularSeason20242025!$AA$3:$AA$1315,DataRegularSeason20242025!$B$3:$B$1315, "&lt;=" &amp; EL$1, DataRegularSeason20242025!$D$3:$D$1315, $A27)+SUMIFS(DataRegularSeason20242025!$AB$3:$AB$1315,DataRegularSeason20242025!$B$3:$B$1315, "&lt;=" &amp; EL$1, DataRegularSeason20242025!$E$3:$E$1315, $A27)</f>
        <v>40</v>
      </c>
      <c r="EM27">
        <f>SUMIFS(DataRegularSeason20242025!$AA$3:$AA$1315,DataRegularSeason20242025!$B$3:$B$1315, "&lt;=" &amp; EM$1, DataRegularSeason20242025!$D$3:$D$1315, $A27)+SUMIFS(DataRegularSeason20242025!$AB$3:$AB$1315,DataRegularSeason20242025!$B$3:$B$1315, "&lt;=" &amp; EM$1, DataRegularSeason20242025!$E$3:$E$1315, $A27)</f>
        <v>40</v>
      </c>
      <c r="EN27">
        <f>SUMIFS(DataRegularSeason20242025!$AA$3:$AA$1315,DataRegularSeason20242025!$B$3:$B$1315, "&lt;=" &amp; EN$1, DataRegularSeason20242025!$D$3:$D$1315, $A27)+SUMIFS(DataRegularSeason20242025!$AB$3:$AB$1315,DataRegularSeason20242025!$B$3:$B$1315, "&lt;=" &amp; EN$1, DataRegularSeason20242025!$E$3:$E$1315, $A27)</f>
        <v>40</v>
      </c>
      <c r="EO27">
        <f>SUMIFS(DataRegularSeason20242025!$AA$3:$AA$1315,DataRegularSeason20242025!$B$3:$B$1315, "&lt;=" &amp; EO$1, DataRegularSeason20242025!$D$3:$D$1315, $A27)+SUMIFS(DataRegularSeason20242025!$AB$3:$AB$1315,DataRegularSeason20242025!$B$3:$B$1315, "&lt;=" &amp; EO$1, DataRegularSeason20242025!$E$3:$E$1315, $A27)</f>
        <v>40</v>
      </c>
      <c r="EP27">
        <f>SUMIFS(DataRegularSeason20242025!$AA$3:$AA$1315,DataRegularSeason20242025!$B$3:$B$1315, "&lt;=" &amp; EP$1, DataRegularSeason20242025!$D$3:$D$1315, $A27)+SUMIFS(DataRegularSeason20242025!$AB$3:$AB$1315,DataRegularSeason20242025!$B$3:$B$1315, "&lt;=" &amp; EP$1, DataRegularSeason20242025!$E$3:$E$1315, $A27)</f>
        <v>40</v>
      </c>
      <c r="EQ27">
        <f>SUMIFS(DataRegularSeason20242025!$AA$3:$AA$1315,DataRegularSeason20242025!$B$3:$B$1315, "&lt;=" &amp; EQ$1, DataRegularSeason20242025!$D$3:$D$1315, $A27)+SUMIFS(DataRegularSeason20242025!$AB$3:$AB$1315,DataRegularSeason20242025!$B$3:$B$1315, "&lt;=" &amp; EQ$1, DataRegularSeason20242025!$E$3:$E$1315, $A27)</f>
        <v>40</v>
      </c>
      <c r="ER27">
        <f>SUMIFS(DataRegularSeason20242025!$AA$3:$AA$1315,DataRegularSeason20242025!$B$3:$B$1315, "&lt;=" &amp; ER$1, DataRegularSeason20242025!$D$3:$D$1315, $A27)+SUMIFS(DataRegularSeason20242025!$AB$3:$AB$1315,DataRegularSeason20242025!$B$3:$B$1315, "&lt;=" &amp; ER$1, DataRegularSeason20242025!$E$3:$E$1315, $A27)</f>
        <v>40</v>
      </c>
      <c r="ES27">
        <f>SUMIFS(DataRegularSeason20242025!$AA$3:$AA$1315,DataRegularSeason20242025!$B$3:$B$1315, "&lt;=" &amp; ES$1, DataRegularSeason20242025!$D$3:$D$1315, $A27)+SUMIFS(DataRegularSeason20242025!$AB$3:$AB$1315,DataRegularSeason20242025!$B$3:$B$1315, "&lt;=" &amp; ES$1, DataRegularSeason20242025!$E$3:$E$1315, $A27)</f>
        <v>40</v>
      </c>
      <c r="ET27">
        <f>SUMIFS(DataRegularSeason20242025!$AA$3:$AA$1315,DataRegularSeason20242025!$B$3:$B$1315, "&lt;=" &amp; ET$1, DataRegularSeason20242025!$D$3:$D$1315, $A27)+SUMIFS(DataRegularSeason20242025!$AB$3:$AB$1315,DataRegularSeason20242025!$B$3:$B$1315, "&lt;=" &amp; ET$1, DataRegularSeason20242025!$E$3:$E$1315, $A27)</f>
        <v>40</v>
      </c>
      <c r="EU27">
        <f>SUMIFS(DataRegularSeason20242025!$AA$3:$AA$1315,DataRegularSeason20242025!$B$3:$B$1315, "&lt;=" &amp; EU$1, DataRegularSeason20242025!$D$3:$D$1315, $A27)+SUMIFS(DataRegularSeason20242025!$AB$3:$AB$1315,DataRegularSeason20242025!$B$3:$B$1315, "&lt;=" &amp; EU$1, DataRegularSeason20242025!$E$3:$E$1315, $A27)</f>
        <v>40</v>
      </c>
      <c r="EV27">
        <f>SUMIFS(DataRegularSeason20242025!$AA$3:$AA$1315,DataRegularSeason20242025!$B$3:$B$1315, "&lt;=" &amp; EV$1, DataRegularSeason20242025!$D$3:$D$1315, $A27)+SUMIFS(DataRegularSeason20242025!$AB$3:$AB$1315,DataRegularSeason20242025!$B$3:$B$1315, "&lt;=" &amp; EV$1, DataRegularSeason20242025!$E$3:$E$1315, $A27)</f>
        <v>40</v>
      </c>
      <c r="EW27">
        <f>SUMIFS(DataRegularSeason20242025!$AA$3:$AA$1315,DataRegularSeason20242025!$B$3:$B$1315, "&lt;=" &amp; EW$1, DataRegularSeason20242025!$D$3:$D$1315, $A27)+SUMIFS(DataRegularSeason20242025!$AB$3:$AB$1315,DataRegularSeason20242025!$B$3:$B$1315, "&lt;=" &amp; EW$1, DataRegularSeason20242025!$E$3:$E$1315, $A27)</f>
        <v>40</v>
      </c>
      <c r="EX27">
        <f>SUMIFS(DataRegularSeason20242025!$AA$3:$AA$1315,DataRegularSeason20242025!$B$3:$B$1315, "&lt;=" &amp; EX$1, DataRegularSeason20242025!$D$3:$D$1315, $A27)+SUMIFS(DataRegularSeason20242025!$AB$3:$AB$1315,DataRegularSeason20242025!$B$3:$B$1315, "&lt;=" &amp; EX$1, DataRegularSeason20242025!$E$3:$E$1315, $A27)</f>
        <v>40</v>
      </c>
      <c r="EY27">
        <f>SUMIFS(DataRegularSeason20242025!$AA$3:$AA$1315,DataRegularSeason20242025!$B$3:$B$1315, "&lt;=" &amp; EY$1, DataRegularSeason20242025!$D$3:$D$1315, $A27)+SUMIFS(DataRegularSeason20242025!$AB$3:$AB$1315,DataRegularSeason20242025!$B$3:$B$1315, "&lt;=" &amp; EY$1, DataRegularSeason20242025!$E$3:$E$1315, $A27)</f>
        <v>40</v>
      </c>
      <c r="EZ27">
        <f>SUMIFS(DataRegularSeason20242025!$AA$3:$AA$1315,DataRegularSeason20242025!$B$3:$B$1315, "&lt;=" &amp; EZ$1, DataRegularSeason20242025!$D$3:$D$1315, $A27)+SUMIFS(DataRegularSeason20242025!$AB$3:$AB$1315,DataRegularSeason20242025!$B$3:$B$1315, "&lt;=" &amp; EZ$1, DataRegularSeason20242025!$E$3:$E$1315, $A27)</f>
        <v>40</v>
      </c>
      <c r="FA27">
        <f>SUMIFS(DataRegularSeason20242025!$AA$3:$AA$1315,DataRegularSeason20242025!$B$3:$B$1315, "&lt;=" &amp; FA$1, DataRegularSeason20242025!$D$3:$D$1315, $A27)+SUMIFS(DataRegularSeason20242025!$AB$3:$AB$1315,DataRegularSeason20242025!$B$3:$B$1315, "&lt;=" &amp; FA$1, DataRegularSeason20242025!$E$3:$E$1315, $A27)</f>
        <v>40</v>
      </c>
      <c r="FB27">
        <f>SUMIFS(DataRegularSeason20242025!$AA$3:$AA$1315,DataRegularSeason20242025!$B$3:$B$1315, "&lt;=" &amp; FB$1, DataRegularSeason20242025!$D$3:$D$1315, $A27)+SUMIFS(DataRegularSeason20242025!$AB$3:$AB$1315,DataRegularSeason20242025!$B$3:$B$1315, "&lt;=" &amp; FB$1, DataRegularSeason20242025!$E$3:$E$1315, $A27)</f>
        <v>40</v>
      </c>
      <c r="FC27">
        <f>SUMIFS(DataRegularSeason20242025!$AA$3:$AA$1315,DataRegularSeason20242025!$B$3:$B$1315, "&lt;=" &amp; FC$1, DataRegularSeason20242025!$D$3:$D$1315, $A27)+SUMIFS(DataRegularSeason20242025!$AB$3:$AB$1315,DataRegularSeason20242025!$B$3:$B$1315, "&lt;=" &amp; FC$1, DataRegularSeason20242025!$E$3:$E$1315, $A27)</f>
        <v>40</v>
      </c>
      <c r="FD27">
        <f>SUMIFS(DataRegularSeason20242025!$AA$3:$AA$1315,DataRegularSeason20242025!$B$3:$B$1315, "&lt;=" &amp; FD$1, DataRegularSeason20242025!$D$3:$D$1315, $A27)+SUMIFS(DataRegularSeason20242025!$AB$3:$AB$1315,DataRegularSeason20242025!$B$3:$B$1315, "&lt;=" &amp; FD$1, DataRegularSeason20242025!$E$3:$E$1315, $A27)</f>
        <v>40</v>
      </c>
      <c r="FE27">
        <f>SUMIFS(DataRegularSeason20242025!$AA$3:$AA$1315,DataRegularSeason20242025!$B$3:$B$1315, "&lt;=" &amp; FE$1, DataRegularSeason20242025!$D$3:$D$1315, $A27)+SUMIFS(DataRegularSeason20242025!$AB$3:$AB$1315,DataRegularSeason20242025!$B$3:$B$1315, "&lt;=" &amp; FE$1, DataRegularSeason20242025!$E$3:$E$1315, $A27)</f>
        <v>40</v>
      </c>
      <c r="FF27">
        <f>SUMIFS(DataRegularSeason20242025!$AA$3:$AA$1315,DataRegularSeason20242025!$B$3:$B$1315, "&lt;=" &amp; FF$1, DataRegularSeason20242025!$D$3:$D$1315, $A27)+SUMIFS(DataRegularSeason20242025!$AB$3:$AB$1315,DataRegularSeason20242025!$B$3:$B$1315, "&lt;=" &amp; FF$1, DataRegularSeason20242025!$E$3:$E$1315, $A27)</f>
        <v>40</v>
      </c>
      <c r="FG27">
        <f>SUMIFS(DataRegularSeason20242025!$AA$3:$AA$1315,DataRegularSeason20242025!$B$3:$B$1315, "&lt;=" &amp; FG$1, DataRegularSeason20242025!$D$3:$D$1315, $A27)+SUMIFS(DataRegularSeason20242025!$AB$3:$AB$1315,DataRegularSeason20242025!$B$3:$B$1315, "&lt;=" &amp; FG$1, DataRegularSeason20242025!$E$3:$E$1315, $A27)</f>
        <v>40</v>
      </c>
      <c r="FH27">
        <f>SUMIFS(DataRegularSeason20242025!$AA$3:$AA$1315,DataRegularSeason20242025!$B$3:$B$1315, "&lt;=" &amp; FH$1, DataRegularSeason20242025!$D$3:$D$1315, $A27)+SUMIFS(DataRegularSeason20242025!$AB$3:$AB$1315,DataRegularSeason20242025!$B$3:$B$1315, "&lt;=" &amp; FH$1, DataRegularSeason20242025!$E$3:$E$1315, $A27)</f>
        <v>40</v>
      </c>
      <c r="FI27">
        <f>SUMIFS(DataRegularSeason20242025!$AA$3:$AA$1315,DataRegularSeason20242025!$B$3:$B$1315, "&lt;=" &amp; FI$1, DataRegularSeason20242025!$D$3:$D$1315, $A27)+SUMIFS(DataRegularSeason20242025!$AB$3:$AB$1315,DataRegularSeason20242025!$B$3:$B$1315, "&lt;=" &amp; FI$1, DataRegularSeason20242025!$E$3:$E$1315, $A27)</f>
        <v>40</v>
      </c>
      <c r="FJ27">
        <f>SUMIFS(DataRegularSeason20242025!$AA$3:$AA$1315,DataRegularSeason20242025!$B$3:$B$1315, "&lt;=" &amp; FJ$1, DataRegularSeason20242025!$D$3:$D$1315, $A27)+SUMIFS(DataRegularSeason20242025!$AB$3:$AB$1315,DataRegularSeason20242025!$B$3:$B$1315, "&lt;=" &amp; FJ$1, DataRegularSeason20242025!$E$3:$E$1315, $A27)</f>
        <v>40</v>
      </c>
      <c r="FK27">
        <f>SUMIFS(DataRegularSeason20242025!$AA$3:$AA$1315,DataRegularSeason20242025!$B$3:$B$1315, "&lt;=" &amp; FK$1, DataRegularSeason20242025!$D$3:$D$1315, $A27)+SUMIFS(DataRegularSeason20242025!$AB$3:$AB$1315,DataRegularSeason20242025!$B$3:$B$1315, "&lt;=" &amp; FK$1, DataRegularSeason20242025!$E$3:$E$1315, $A27)</f>
        <v>40</v>
      </c>
      <c r="FL27">
        <f>SUMIFS(DataRegularSeason20242025!$AA$3:$AA$1315,DataRegularSeason20242025!$B$3:$B$1315, "&lt;=" &amp; FL$1, DataRegularSeason20242025!$D$3:$D$1315, $A27)+SUMIFS(DataRegularSeason20242025!$AB$3:$AB$1315,DataRegularSeason20242025!$B$3:$B$1315, "&lt;=" &amp; FL$1, DataRegularSeason20242025!$E$3:$E$1315, $A27)</f>
        <v>40</v>
      </c>
      <c r="FM27">
        <f>SUMIFS(DataRegularSeason20242025!$AA$3:$AA$1315,DataRegularSeason20242025!$B$3:$B$1315, "&lt;=" &amp; FM$1, DataRegularSeason20242025!$D$3:$D$1315, $A27)+SUMIFS(DataRegularSeason20242025!$AB$3:$AB$1315,DataRegularSeason20242025!$B$3:$B$1315, "&lt;=" &amp; FM$1, DataRegularSeason20242025!$E$3:$E$1315, $A27)</f>
        <v>40</v>
      </c>
      <c r="FN27">
        <f>SUMIFS(DataRegularSeason20242025!$AA$3:$AA$1315,DataRegularSeason20242025!$B$3:$B$1315, "&lt;=" &amp; FN$1, DataRegularSeason20242025!$D$3:$D$1315, $A27)+SUMIFS(DataRegularSeason20242025!$AB$3:$AB$1315,DataRegularSeason20242025!$B$3:$B$1315, "&lt;=" &amp; FN$1, DataRegularSeason20242025!$E$3:$E$1315, $A27)</f>
        <v>40</v>
      </c>
      <c r="FO27">
        <f>SUMIFS(DataRegularSeason20242025!$AA$3:$AA$1315,DataRegularSeason20242025!$B$3:$B$1315, "&lt;=" &amp; FO$1, DataRegularSeason20242025!$D$3:$D$1315, $A27)+SUMIFS(DataRegularSeason20242025!$AB$3:$AB$1315,DataRegularSeason20242025!$B$3:$B$1315, "&lt;=" &amp; FO$1, DataRegularSeason20242025!$E$3:$E$1315, $A27)</f>
        <v>40</v>
      </c>
      <c r="FP27">
        <f>SUMIFS(DataRegularSeason20242025!$AA$3:$AA$1315,DataRegularSeason20242025!$B$3:$B$1315, "&lt;=" &amp; FP$1, DataRegularSeason20242025!$D$3:$D$1315, $A27)+SUMIFS(DataRegularSeason20242025!$AB$3:$AB$1315,DataRegularSeason20242025!$B$3:$B$1315, "&lt;=" &amp; FP$1, DataRegularSeason20242025!$E$3:$E$1315, $A27)</f>
        <v>40</v>
      </c>
      <c r="FQ27">
        <f>SUMIFS(DataRegularSeason20242025!$AA$3:$AA$1315,DataRegularSeason20242025!$B$3:$B$1315, "&lt;=" &amp; FQ$1, DataRegularSeason20242025!$D$3:$D$1315, $A27)+SUMIFS(DataRegularSeason20242025!$AB$3:$AB$1315,DataRegularSeason20242025!$B$3:$B$1315, "&lt;=" &amp; FQ$1, DataRegularSeason20242025!$E$3:$E$1315, $A27)</f>
        <v>40</v>
      </c>
      <c r="FR27">
        <f>SUMIFS(DataRegularSeason20242025!$AA$3:$AA$1315,DataRegularSeason20242025!$B$3:$B$1315, "&lt;=" &amp; FR$1, DataRegularSeason20242025!$D$3:$D$1315, $A27)+SUMIFS(DataRegularSeason20242025!$AB$3:$AB$1315,DataRegularSeason20242025!$B$3:$B$1315, "&lt;=" &amp; FR$1, DataRegularSeason20242025!$E$3:$E$1315, $A27)</f>
        <v>40</v>
      </c>
      <c r="FS27">
        <f>SUMIFS(DataRegularSeason20242025!$AA$3:$AA$1315,DataRegularSeason20242025!$B$3:$B$1315, "&lt;=" &amp; FS$1, DataRegularSeason20242025!$D$3:$D$1315, $A27)+SUMIFS(DataRegularSeason20242025!$AB$3:$AB$1315,DataRegularSeason20242025!$B$3:$B$1315, "&lt;=" &amp; FS$1, DataRegularSeason20242025!$E$3:$E$1315, $A27)</f>
        <v>40</v>
      </c>
      <c r="FT27">
        <f>SUMIFS(DataRegularSeason20242025!$AA$3:$AA$1315,DataRegularSeason20242025!$B$3:$B$1315, "&lt;=" &amp; FT$1, DataRegularSeason20242025!$D$3:$D$1315, $A27)+SUMIFS(DataRegularSeason20242025!$AB$3:$AB$1315,DataRegularSeason20242025!$B$3:$B$1315, "&lt;=" &amp; FT$1, DataRegularSeason20242025!$E$3:$E$1315, $A27)</f>
        <v>40</v>
      </c>
      <c r="FU27">
        <f>SUMIFS(DataRegularSeason20242025!$AA$3:$AA$1315,DataRegularSeason20242025!$B$3:$B$1315, "&lt;=" &amp; FU$1, DataRegularSeason20242025!$D$3:$D$1315, $A27)+SUMIFS(DataRegularSeason20242025!$AB$3:$AB$1315,DataRegularSeason20242025!$B$3:$B$1315, "&lt;=" &amp; FU$1, DataRegularSeason20242025!$E$3:$E$1315, $A27)</f>
        <v>40</v>
      </c>
      <c r="FV27">
        <f>SUMIFS(DataRegularSeason20242025!$AA$3:$AA$1315,DataRegularSeason20242025!$B$3:$B$1315, "&lt;=" &amp; FV$1, DataRegularSeason20242025!$D$3:$D$1315, $A27)+SUMIFS(DataRegularSeason20242025!$AB$3:$AB$1315,DataRegularSeason20242025!$B$3:$B$1315, "&lt;=" &amp; FV$1, DataRegularSeason20242025!$E$3:$E$1315, $A27)</f>
        <v>40</v>
      </c>
      <c r="FW27">
        <f>SUMIFS(DataRegularSeason20242025!$AA$3:$AA$1315,DataRegularSeason20242025!$B$3:$B$1315, "&lt;=" &amp; FW$1, DataRegularSeason20242025!$D$3:$D$1315, $A27)+SUMIFS(DataRegularSeason20242025!$AB$3:$AB$1315,DataRegularSeason20242025!$B$3:$B$1315, "&lt;=" &amp; FW$1, DataRegularSeason20242025!$E$3:$E$1315, $A27)</f>
        <v>40</v>
      </c>
      <c r="FX27">
        <f>SUMIFS(DataRegularSeason20242025!$AA$3:$AA$1315,DataRegularSeason20242025!$B$3:$B$1315, "&lt;=" &amp; FX$1, DataRegularSeason20242025!$D$3:$D$1315, $A27)+SUMIFS(DataRegularSeason20242025!$AB$3:$AB$1315,DataRegularSeason20242025!$B$3:$B$1315, "&lt;=" &amp; FX$1, DataRegularSeason20242025!$E$3:$E$1315, $A27)</f>
        <v>40</v>
      </c>
      <c r="FY27">
        <f>SUMIFS(DataRegularSeason20242025!$AA$3:$AA$1315,DataRegularSeason20242025!$B$3:$B$1315, "&lt;=" &amp; FY$1, DataRegularSeason20242025!$D$3:$D$1315, $A27)+SUMIFS(DataRegularSeason20242025!$AB$3:$AB$1315,DataRegularSeason20242025!$B$3:$B$1315, "&lt;=" &amp; FY$1, DataRegularSeason20242025!$E$3:$E$1315, $A27)</f>
        <v>40</v>
      </c>
      <c r="FZ27">
        <f>SUMIFS(DataRegularSeason20242025!$AA$3:$AA$1315,DataRegularSeason20242025!$B$3:$B$1315, "&lt;=" &amp; FZ$1, DataRegularSeason20242025!$D$3:$D$1315, $A27)+SUMIFS(DataRegularSeason20242025!$AB$3:$AB$1315,DataRegularSeason20242025!$B$3:$B$1315, "&lt;=" &amp; FZ$1, DataRegularSeason20242025!$E$3:$E$1315, $A27)</f>
        <v>40</v>
      </c>
      <c r="GA27">
        <f>SUMIFS(DataRegularSeason20242025!$AA$3:$AA$1315,DataRegularSeason20242025!$B$3:$B$1315, "&lt;=" &amp; GA$1, DataRegularSeason20242025!$D$3:$D$1315, $A27)+SUMIFS(DataRegularSeason20242025!$AB$3:$AB$1315,DataRegularSeason20242025!$B$3:$B$1315, "&lt;=" &amp; GA$1, DataRegularSeason20242025!$E$3:$E$1315, $A27)</f>
        <v>40</v>
      </c>
      <c r="GB27">
        <f>SUMIFS(DataRegularSeason20242025!$AA$3:$AA$1315,DataRegularSeason20242025!$B$3:$B$1315, "&lt;=" &amp; GB$1, DataRegularSeason20242025!$D$3:$D$1315, $A27)+SUMIFS(DataRegularSeason20242025!$AB$3:$AB$1315,DataRegularSeason20242025!$B$3:$B$1315, "&lt;=" &amp; GB$1, DataRegularSeason20242025!$E$3:$E$1315, $A27)</f>
        <v>40</v>
      </c>
      <c r="GC27">
        <f>SUMIFS(DataRegularSeason20242025!$AA$3:$AA$1315,DataRegularSeason20242025!$B$3:$B$1315, "&lt;=" &amp; GC$1, DataRegularSeason20242025!$D$3:$D$1315, $A27)+SUMIFS(DataRegularSeason20242025!$AB$3:$AB$1315,DataRegularSeason20242025!$B$3:$B$1315, "&lt;=" &amp; GC$1, DataRegularSeason20242025!$E$3:$E$1315, $A27)</f>
        <v>40</v>
      </c>
      <c r="GD27">
        <f>SUMIFS(DataRegularSeason20242025!$AA$3:$AA$1315,DataRegularSeason20242025!$B$3:$B$1315, "&lt;=" &amp; GD$1, DataRegularSeason20242025!$D$3:$D$1315, $A27)+SUMIFS(DataRegularSeason20242025!$AB$3:$AB$1315,DataRegularSeason20242025!$B$3:$B$1315, "&lt;=" &amp; GD$1, DataRegularSeason20242025!$E$3:$E$1315, $A27)</f>
        <v>40</v>
      </c>
      <c r="GE27">
        <f>SUMIFS(DataRegularSeason20242025!$AA$3:$AA$1315,DataRegularSeason20242025!$B$3:$B$1315, "&lt;=" &amp; GE$1, DataRegularSeason20242025!$D$3:$D$1315, $A27)+SUMIFS(DataRegularSeason20242025!$AB$3:$AB$1315,DataRegularSeason20242025!$B$3:$B$1315, "&lt;=" &amp; GE$1, DataRegularSeason20242025!$E$3:$E$1315, $A27)</f>
        <v>40</v>
      </c>
      <c r="GF27">
        <f>SUMIFS(DataRegularSeason20242025!$AA$3:$AA$1315,DataRegularSeason20242025!$B$3:$B$1315, "&lt;=" &amp; GF$1, DataRegularSeason20242025!$D$3:$D$1315, $A27)+SUMIFS(DataRegularSeason20242025!$AB$3:$AB$1315,DataRegularSeason20242025!$B$3:$B$1315, "&lt;=" &amp; GF$1, DataRegularSeason20242025!$E$3:$E$1315, $A27)</f>
        <v>40</v>
      </c>
      <c r="GG27">
        <f>SUMIFS(DataRegularSeason20242025!$AA$3:$AA$1315,DataRegularSeason20242025!$B$3:$B$1315, "&lt;=" &amp; GG$1, DataRegularSeason20242025!$D$3:$D$1315, $A27)+SUMIFS(DataRegularSeason20242025!$AB$3:$AB$1315,DataRegularSeason20242025!$B$3:$B$1315, "&lt;=" &amp; GG$1, DataRegularSeason20242025!$E$3:$E$1315, $A27)</f>
        <v>40</v>
      </c>
      <c r="GH27">
        <f>SUMIFS(DataRegularSeason20242025!$AA$3:$AA$1315,DataRegularSeason20242025!$B$3:$B$1315, "&lt;=" &amp; GH$1, DataRegularSeason20242025!$D$3:$D$1315, $A27)+SUMIFS(DataRegularSeason20242025!$AB$3:$AB$1315,DataRegularSeason20242025!$B$3:$B$1315, "&lt;=" &amp; GH$1, DataRegularSeason20242025!$E$3:$E$1315, $A27)</f>
        <v>40</v>
      </c>
      <c r="GI27">
        <f>SUMIFS(DataRegularSeason20242025!$AA$3:$AA$1315,DataRegularSeason20242025!$B$3:$B$1315, "&lt;=" &amp; GI$1, DataRegularSeason20242025!$D$3:$D$1315, $A27)+SUMIFS(DataRegularSeason20242025!$AB$3:$AB$1315,DataRegularSeason20242025!$B$3:$B$1315, "&lt;=" &amp; GI$1, DataRegularSeason20242025!$E$3:$E$1315, $A27)</f>
        <v>40</v>
      </c>
      <c r="GJ27">
        <f>SUMIFS(DataRegularSeason20242025!$AA$3:$AA$1315,DataRegularSeason20242025!$B$3:$B$1315, "&lt;=" &amp; GJ$1, DataRegularSeason20242025!$D$3:$D$1315, $A27)+SUMIFS(DataRegularSeason20242025!$AB$3:$AB$1315,DataRegularSeason20242025!$B$3:$B$1315, "&lt;=" &amp; GJ$1, DataRegularSeason20242025!$E$3:$E$1315, $A27)</f>
        <v>40</v>
      </c>
      <c r="GK27">
        <f>SUMIFS(DataRegularSeason20242025!$AA$3:$AA$1315,DataRegularSeason20242025!$B$3:$B$1315, "&lt;=" &amp; GK$1, DataRegularSeason20242025!$D$3:$D$1315, $A27)+SUMIFS(DataRegularSeason20242025!$AB$3:$AB$1315,DataRegularSeason20242025!$B$3:$B$1315, "&lt;=" &amp; GK$1, DataRegularSeason20242025!$E$3:$E$1315, $A27)</f>
        <v>40</v>
      </c>
      <c r="GL27">
        <f>SUMIFS(DataRegularSeason20242025!$AA$3:$AA$1315,DataRegularSeason20242025!$B$3:$B$1315, "&lt;=" &amp; GL$1, DataRegularSeason20242025!$D$3:$D$1315, $A27)+SUMIFS(DataRegularSeason20242025!$AB$3:$AB$1315,DataRegularSeason20242025!$B$3:$B$1315, "&lt;=" &amp; GL$1, DataRegularSeason20242025!$E$3:$E$1315, $A27)</f>
        <v>40</v>
      </c>
      <c r="GM27">
        <f>SUMIFS(DataRegularSeason20242025!$AA$3:$AA$1315,DataRegularSeason20242025!$B$3:$B$1315, "&lt;=" &amp; GM$1, DataRegularSeason20242025!$D$3:$D$1315, $A27)+SUMIFS(DataRegularSeason20242025!$AB$3:$AB$1315,DataRegularSeason20242025!$B$3:$B$1315, "&lt;=" &amp; GM$1, DataRegularSeason20242025!$E$3:$E$1315, $A27)</f>
        <v>40</v>
      </c>
      <c r="GN27">
        <f>SUMIFS(DataRegularSeason20242025!$AA$3:$AA$1315,DataRegularSeason20242025!$B$3:$B$1315, "&lt;=" &amp; GN$1, DataRegularSeason20242025!$D$3:$D$1315, $A27)+SUMIFS(DataRegularSeason20242025!$AB$3:$AB$1315,DataRegularSeason20242025!$B$3:$B$1315, "&lt;=" &amp; GN$1, DataRegularSeason20242025!$E$3:$E$1315, $A27)</f>
        <v>40</v>
      </c>
      <c r="GO27">
        <f>SUMIFS(DataRegularSeason20242025!$AA$3:$AA$1315,DataRegularSeason20242025!$B$3:$B$1315, "&lt;=" &amp; GO$1, DataRegularSeason20242025!$D$3:$D$1315, $A27)+SUMIFS(DataRegularSeason20242025!$AB$3:$AB$1315,DataRegularSeason20242025!$B$3:$B$1315, "&lt;=" &amp; GO$1, DataRegularSeason20242025!$E$3:$E$1315, $A27)</f>
        <v>40</v>
      </c>
      <c r="GP27">
        <f>SUMIFS(DataRegularSeason20242025!$AA$3:$AA$1315,DataRegularSeason20242025!$B$3:$B$1315, "&lt;=" &amp; GP$1, DataRegularSeason20242025!$D$3:$D$1315, $A27)+SUMIFS(DataRegularSeason20242025!$AB$3:$AB$1315,DataRegularSeason20242025!$B$3:$B$1315, "&lt;=" &amp; GP$1, DataRegularSeason20242025!$E$3:$E$1315, $A27)</f>
        <v>40</v>
      </c>
      <c r="GQ27">
        <f>SUMIFS(DataRegularSeason20242025!$AA$3:$AA$1315,DataRegularSeason20242025!$B$3:$B$1315, "&lt;=" &amp; GQ$1, DataRegularSeason20242025!$D$3:$D$1315, $A27)+SUMIFS(DataRegularSeason20242025!$AB$3:$AB$1315,DataRegularSeason20242025!$B$3:$B$1315, "&lt;=" &amp; GQ$1, DataRegularSeason20242025!$E$3:$E$1315, $A27)</f>
        <v>40</v>
      </c>
      <c r="GR27">
        <f>SUMIFS(DataRegularSeason20242025!$AA$3:$AA$1315,DataRegularSeason20242025!$B$3:$B$1315, "&lt;=" &amp; GR$1, DataRegularSeason20242025!$D$3:$D$1315, $A27)+SUMIFS(DataRegularSeason20242025!$AB$3:$AB$1315,DataRegularSeason20242025!$B$3:$B$1315, "&lt;=" &amp; GR$1, DataRegularSeason20242025!$E$3:$E$1315, $A27)</f>
        <v>40</v>
      </c>
      <c r="GS27">
        <f>SUMIFS(DataRegularSeason20242025!$AA$3:$AA$1315,DataRegularSeason20242025!$B$3:$B$1315, "&lt;=" &amp; GS$1, DataRegularSeason20242025!$D$3:$D$1315, $A27)+SUMIFS(DataRegularSeason20242025!$AB$3:$AB$1315,DataRegularSeason20242025!$B$3:$B$1315, "&lt;=" &amp; GS$1, DataRegularSeason20242025!$E$3:$E$1315, $A27)</f>
        <v>40</v>
      </c>
      <c r="GT27">
        <f>SUMIFS(DataRegularSeason20242025!$AA$3:$AA$1315,DataRegularSeason20242025!$B$3:$B$1315, "&lt;=" &amp; GT$1, DataRegularSeason20242025!$D$3:$D$1315, $A27)+SUMIFS(DataRegularSeason20242025!$AB$3:$AB$1315,DataRegularSeason20242025!$B$3:$B$1315, "&lt;=" &amp; GT$1, DataRegularSeason20242025!$E$3:$E$1315, $A27)</f>
        <v>40</v>
      </c>
      <c r="GU27">
        <f>SUMIFS(DataRegularSeason20242025!$AA$3:$AA$1315,DataRegularSeason20242025!$B$3:$B$1315, "&lt;=" &amp; GU$1, DataRegularSeason20242025!$D$3:$D$1315, $A27)+SUMIFS(DataRegularSeason20242025!$AB$3:$AB$1315,DataRegularSeason20242025!$B$3:$B$1315, "&lt;=" &amp; GU$1, DataRegularSeason20242025!$E$3:$E$1315, $A27)</f>
        <v>40</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38</v>
      </c>
      <c r="CD28">
        <f>SUMIFS(DataRegularSeason20242025!$AA$3:$AA$1315,DataRegularSeason20242025!$B$3:$B$1315, "&lt;=" &amp; CD$1, DataRegularSeason20242025!$D$3:$D$1315, $A28)+SUMIFS(DataRegularSeason20242025!$AB$3:$AB$1315,DataRegularSeason20242025!$B$3:$B$1315, "&lt;=" &amp; CD$1, DataRegularSeason20242025!$E$3:$E$1315, $A28)</f>
        <v>38</v>
      </c>
      <c r="CE28">
        <f>SUMIFS(DataRegularSeason20242025!$AA$3:$AA$1315,DataRegularSeason20242025!$B$3:$B$1315, "&lt;=" &amp; CE$1, DataRegularSeason20242025!$D$3:$D$1315, $A28)+SUMIFS(DataRegularSeason20242025!$AB$3:$AB$1315,DataRegularSeason20242025!$B$3:$B$1315, "&lt;=" &amp; CE$1, DataRegularSeason20242025!$E$3:$E$1315, $A28)</f>
        <v>38</v>
      </c>
      <c r="CF28">
        <f>SUMIFS(DataRegularSeason20242025!$AA$3:$AA$1315,DataRegularSeason20242025!$B$3:$B$1315, "&lt;=" &amp; CF$1, DataRegularSeason20242025!$D$3:$D$1315, $A28)+SUMIFS(DataRegularSeason20242025!$AB$3:$AB$1315,DataRegularSeason20242025!$B$3:$B$1315, "&lt;=" &amp; CF$1, DataRegularSeason20242025!$E$3:$E$1315, $A28)</f>
        <v>38</v>
      </c>
      <c r="CG28">
        <f>SUMIFS(DataRegularSeason20242025!$AA$3:$AA$1315,DataRegularSeason20242025!$B$3:$B$1315, "&lt;=" &amp; CG$1, DataRegularSeason20242025!$D$3:$D$1315, $A28)+SUMIFS(DataRegularSeason20242025!$AB$3:$AB$1315,DataRegularSeason20242025!$B$3:$B$1315, "&lt;=" &amp; CG$1, DataRegularSeason20242025!$E$3:$E$1315, $A28)</f>
        <v>38</v>
      </c>
      <c r="CH28">
        <f>SUMIFS(DataRegularSeason20242025!$AA$3:$AA$1315,DataRegularSeason20242025!$B$3:$B$1315, "&lt;=" &amp; CH$1, DataRegularSeason20242025!$D$3:$D$1315, $A28)+SUMIFS(DataRegularSeason20242025!$AB$3:$AB$1315,DataRegularSeason20242025!$B$3:$B$1315, "&lt;=" &amp; CH$1, DataRegularSeason20242025!$E$3:$E$1315, $A28)</f>
        <v>38</v>
      </c>
      <c r="CI28">
        <f>SUMIFS(DataRegularSeason20242025!$AA$3:$AA$1315,DataRegularSeason20242025!$B$3:$B$1315, "&lt;=" &amp; CI$1, DataRegularSeason20242025!$D$3:$D$1315, $A28)+SUMIFS(DataRegularSeason20242025!$AB$3:$AB$1315,DataRegularSeason20242025!$B$3:$B$1315, "&lt;=" &amp; CI$1, DataRegularSeason20242025!$E$3:$E$1315, $A28)</f>
        <v>38</v>
      </c>
      <c r="CJ28">
        <f>SUMIFS(DataRegularSeason20242025!$AA$3:$AA$1315,DataRegularSeason20242025!$B$3:$B$1315, "&lt;=" &amp; CJ$1, DataRegularSeason20242025!$D$3:$D$1315, $A28)+SUMIFS(DataRegularSeason20242025!$AB$3:$AB$1315,DataRegularSeason20242025!$B$3:$B$1315, "&lt;=" &amp; CJ$1, DataRegularSeason20242025!$E$3:$E$1315, $A28)</f>
        <v>38</v>
      </c>
      <c r="CK28">
        <f>SUMIFS(DataRegularSeason20242025!$AA$3:$AA$1315,DataRegularSeason20242025!$B$3:$B$1315, "&lt;=" &amp; CK$1, DataRegularSeason20242025!$D$3:$D$1315, $A28)+SUMIFS(DataRegularSeason20242025!$AB$3:$AB$1315,DataRegularSeason20242025!$B$3:$B$1315, "&lt;=" &amp; CK$1, DataRegularSeason20242025!$E$3:$E$1315, $A28)</f>
        <v>38</v>
      </c>
      <c r="CL28">
        <f>SUMIFS(DataRegularSeason20242025!$AA$3:$AA$1315,DataRegularSeason20242025!$B$3:$B$1315, "&lt;=" &amp; CL$1, DataRegularSeason20242025!$D$3:$D$1315, $A28)+SUMIFS(DataRegularSeason20242025!$AB$3:$AB$1315,DataRegularSeason20242025!$B$3:$B$1315, "&lt;=" &amp; CL$1, DataRegularSeason20242025!$E$3:$E$1315, $A28)</f>
        <v>38</v>
      </c>
      <c r="CM28">
        <f>SUMIFS(DataRegularSeason20242025!$AA$3:$AA$1315,DataRegularSeason20242025!$B$3:$B$1315, "&lt;=" &amp; CM$1, DataRegularSeason20242025!$D$3:$D$1315, $A28)+SUMIFS(DataRegularSeason20242025!$AB$3:$AB$1315,DataRegularSeason20242025!$B$3:$B$1315, "&lt;=" &amp; CM$1, DataRegularSeason20242025!$E$3:$E$1315, $A28)</f>
        <v>38</v>
      </c>
      <c r="CN28">
        <f>SUMIFS(DataRegularSeason20242025!$AA$3:$AA$1315,DataRegularSeason20242025!$B$3:$B$1315, "&lt;=" &amp; CN$1, DataRegularSeason20242025!$D$3:$D$1315, $A28)+SUMIFS(DataRegularSeason20242025!$AB$3:$AB$1315,DataRegularSeason20242025!$B$3:$B$1315, "&lt;=" &amp; CN$1, DataRegularSeason20242025!$E$3:$E$1315, $A28)</f>
        <v>38</v>
      </c>
      <c r="CO28">
        <f>SUMIFS(DataRegularSeason20242025!$AA$3:$AA$1315,DataRegularSeason20242025!$B$3:$B$1315, "&lt;=" &amp; CO$1, DataRegularSeason20242025!$D$3:$D$1315, $A28)+SUMIFS(DataRegularSeason20242025!$AB$3:$AB$1315,DataRegularSeason20242025!$B$3:$B$1315, "&lt;=" &amp; CO$1, DataRegularSeason20242025!$E$3:$E$1315, $A28)</f>
        <v>38</v>
      </c>
      <c r="CP28">
        <f>SUMIFS(DataRegularSeason20242025!$AA$3:$AA$1315,DataRegularSeason20242025!$B$3:$B$1315, "&lt;=" &amp; CP$1, DataRegularSeason20242025!$D$3:$D$1315, $A28)+SUMIFS(DataRegularSeason20242025!$AB$3:$AB$1315,DataRegularSeason20242025!$B$3:$B$1315, "&lt;=" &amp; CP$1, DataRegularSeason20242025!$E$3:$E$1315, $A28)</f>
        <v>38</v>
      </c>
      <c r="CQ28">
        <f>SUMIFS(DataRegularSeason20242025!$AA$3:$AA$1315,DataRegularSeason20242025!$B$3:$B$1315, "&lt;=" &amp; CQ$1, DataRegularSeason20242025!$D$3:$D$1315, $A28)+SUMIFS(DataRegularSeason20242025!$AB$3:$AB$1315,DataRegularSeason20242025!$B$3:$B$1315, "&lt;=" &amp; CQ$1, DataRegularSeason20242025!$E$3:$E$1315, $A28)</f>
        <v>38</v>
      </c>
      <c r="CR28">
        <f>SUMIFS(DataRegularSeason20242025!$AA$3:$AA$1315,DataRegularSeason20242025!$B$3:$B$1315, "&lt;=" &amp; CR$1, DataRegularSeason20242025!$D$3:$D$1315, $A28)+SUMIFS(DataRegularSeason20242025!$AB$3:$AB$1315,DataRegularSeason20242025!$B$3:$B$1315, "&lt;=" &amp; CR$1, DataRegularSeason20242025!$E$3:$E$1315, $A28)</f>
        <v>38</v>
      </c>
      <c r="CS28">
        <f>SUMIFS(DataRegularSeason20242025!$AA$3:$AA$1315,DataRegularSeason20242025!$B$3:$B$1315, "&lt;=" &amp; CS$1, DataRegularSeason20242025!$D$3:$D$1315, $A28)+SUMIFS(DataRegularSeason20242025!$AB$3:$AB$1315,DataRegularSeason20242025!$B$3:$B$1315, "&lt;=" &amp; CS$1, DataRegularSeason20242025!$E$3:$E$1315, $A28)</f>
        <v>38</v>
      </c>
      <c r="CT28">
        <f>SUMIFS(DataRegularSeason20242025!$AA$3:$AA$1315,DataRegularSeason20242025!$B$3:$B$1315, "&lt;=" &amp; CT$1, DataRegularSeason20242025!$D$3:$D$1315, $A28)+SUMIFS(DataRegularSeason20242025!$AB$3:$AB$1315,DataRegularSeason20242025!$B$3:$B$1315, "&lt;=" &amp; CT$1, DataRegularSeason20242025!$E$3:$E$1315, $A28)</f>
        <v>38</v>
      </c>
      <c r="CU28">
        <f>SUMIFS(DataRegularSeason20242025!$AA$3:$AA$1315,DataRegularSeason20242025!$B$3:$B$1315, "&lt;=" &amp; CU$1, DataRegularSeason20242025!$D$3:$D$1315, $A28)+SUMIFS(DataRegularSeason20242025!$AB$3:$AB$1315,DataRegularSeason20242025!$B$3:$B$1315, "&lt;=" &amp; CU$1, DataRegularSeason20242025!$E$3:$E$1315, $A28)</f>
        <v>38</v>
      </c>
      <c r="CV28">
        <f>SUMIFS(DataRegularSeason20242025!$AA$3:$AA$1315,DataRegularSeason20242025!$B$3:$B$1315, "&lt;=" &amp; CV$1, DataRegularSeason20242025!$D$3:$D$1315, $A28)+SUMIFS(DataRegularSeason20242025!$AB$3:$AB$1315,DataRegularSeason20242025!$B$3:$B$1315, "&lt;=" &amp; CV$1, DataRegularSeason20242025!$E$3:$E$1315, $A28)</f>
        <v>38</v>
      </c>
      <c r="CW28">
        <f>SUMIFS(DataRegularSeason20242025!$AA$3:$AA$1315,DataRegularSeason20242025!$B$3:$B$1315, "&lt;=" &amp; CW$1, DataRegularSeason20242025!$D$3:$D$1315, $A28)+SUMIFS(DataRegularSeason20242025!$AB$3:$AB$1315,DataRegularSeason20242025!$B$3:$B$1315, "&lt;=" &amp; CW$1, DataRegularSeason20242025!$E$3:$E$1315, $A28)</f>
        <v>38</v>
      </c>
      <c r="CX28">
        <f>SUMIFS(DataRegularSeason20242025!$AA$3:$AA$1315,DataRegularSeason20242025!$B$3:$B$1315, "&lt;=" &amp; CX$1, DataRegularSeason20242025!$D$3:$D$1315, $A28)+SUMIFS(DataRegularSeason20242025!$AB$3:$AB$1315,DataRegularSeason20242025!$B$3:$B$1315, "&lt;=" &amp; CX$1, DataRegularSeason20242025!$E$3:$E$1315, $A28)</f>
        <v>38</v>
      </c>
      <c r="CY28">
        <f>SUMIFS(DataRegularSeason20242025!$AA$3:$AA$1315,DataRegularSeason20242025!$B$3:$B$1315, "&lt;=" &amp; CY$1, DataRegularSeason20242025!$D$3:$D$1315, $A28)+SUMIFS(DataRegularSeason20242025!$AB$3:$AB$1315,DataRegularSeason20242025!$B$3:$B$1315, "&lt;=" &amp; CY$1, DataRegularSeason20242025!$E$3:$E$1315, $A28)</f>
        <v>38</v>
      </c>
      <c r="CZ28">
        <f>SUMIFS(DataRegularSeason20242025!$AA$3:$AA$1315,DataRegularSeason20242025!$B$3:$B$1315, "&lt;=" &amp; CZ$1, DataRegularSeason20242025!$D$3:$D$1315, $A28)+SUMIFS(DataRegularSeason20242025!$AB$3:$AB$1315,DataRegularSeason20242025!$B$3:$B$1315, "&lt;=" &amp; CZ$1, DataRegularSeason20242025!$E$3:$E$1315, $A28)</f>
        <v>38</v>
      </c>
      <c r="DA28">
        <f>SUMIFS(DataRegularSeason20242025!$AA$3:$AA$1315,DataRegularSeason20242025!$B$3:$B$1315, "&lt;=" &amp; DA$1, DataRegularSeason20242025!$D$3:$D$1315, $A28)+SUMIFS(DataRegularSeason20242025!$AB$3:$AB$1315,DataRegularSeason20242025!$B$3:$B$1315, "&lt;=" &amp; DA$1, DataRegularSeason20242025!$E$3:$E$1315, $A28)</f>
        <v>38</v>
      </c>
      <c r="DB28">
        <f>SUMIFS(DataRegularSeason20242025!$AA$3:$AA$1315,DataRegularSeason20242025!$B$3:$B$1315, "&lt;=" &amp; DB$1, DataRegularSeason20242025!$D$3:$D$1315, $A28)+SUMIFS(DataRegularSeason20242025!$AB$3:$AB$1315,DataRegularSeason20242025!$B$3:$B$1315, "&lt;=" &amp; DB$1, DataRegularSeason20242025!$E$3:$E$1315, $A28)</f>
        <v>38</v>
      </c>
      <c r="DC28">
        <f>SUMIFS(DataRegularSeason20242025!$AA$3:$AA$1315,DataRegularSeason20242025!$B$3:$B$1315, "&lt;=" &amp; DC$1, DataRegularSeason20242025!$D$3:$D$1315, $A28)+SUMIFS(DataRegularSeason20242025!$AB$3:$AB$1315,DataRegularSeason20242025!$B$3:$B$1315, "&lt;=" &amp; DC$1, DataRegularSeason20242025!$E$3:$E$1315, $A28)</f>
        <v>38</v>
      </c>
      <c r="DD28">
        <f>SUMIFS(DataRegularSeason20242025!$AA$3:$AA$1315,DataRegularSeason20242025!$B$3:$B$1315, "&lt;=" &amp; DD$1, DataRegularSeason20242025!$D$3:$D$1315, $A28)+SUMIFS(DataRegularSeason20242025!$AB$3:$AB$1315,DataRegularSeason20242025!$B$3:$B$1315, "&lt;=" &amp; DD$1, DataRegularSeason20242025!$E$3:$E$1315, $A28)</f>
        <v>38</v>
      </c>
      <c r="DE28">
        <f>SUMIFS(DataRegularSeason20242025!$AA$3:$AA$1315,DataRegularSeason20242025!$B$3:$B$1315, "&lt;=" &amp; DE$1, DataRegularSeason20242025!$D$3:$D$1315, $A28)+SUMIFS(DataRegularSeason20242025!$AB$3:$AB$1315,DataRegularSeason20242025!$B$3:$B$1315, "&lt;=" &amp; DE$1, DataRegularSeason20242025!$E$3:$E$1315, $A28)</f>
        <v>38</v>
      </c>
      <c r="DF28">
        <f>SUMIFS(DataRegularSeason20242025!$AA$3:$AA$1315,DataRegularSeason20242025!$B$3:$B$1315, "&lt;=" &amp; DF$1, DataRegularSeason20242025!$D$3:$D$1315, $A28)+SUMIFS(DataRegularSeason20242025!$AB$3:$AB$1315,DataRegularSeason20242025!$B$3:$B$1315, "&lt;=" &amp; DF$1, DataRegularSeason20242025!$E$3:$E$1315, $A28)</f>
        <v>38</v>
      </c>
      <c r="DG28">
        <f>SUMIFS(DataRegularSeason20242025!$AA$3:$AA$1315,DataRegularSeason20242025!$B$3:$B$1315, "&lt;=" &amp; DG$1, DataRegularSeason20242025!$D$3:$D$1315, $A28)+SUMIFS(DataRegularSeason20242025!$AB$3:$AB$1315,DataRegularSeason20242025!$B$3:$B$1315, "&lt;=" &amp; DG$1, DataRegularSeason20242025!$E$3:$E$1315, $A28)</f>
        <v>38</v>
      </c>
      <c r="DH28">
        <f>SUMIFS(DataRegularSeason20242025!$AA$3:$AA$1315,DataRegularSeason20242025!$B$3:$B$1315, "&lt;=" &amp; DH$1, DataRegularSeason20242025!$D$3:$D$1315, $A28)+SUMIFS(DataRegularSeason20242025!$AB$3:$AB$1315,DataRegularSeason20242025!$B$3:$B$1315, "&lt;=" &amp; DH$1, DataRegularSeason20242025!$E$3:$E$1315, $A28)</f>
        <v>38</v>
      </c>
      <c r="DI28">
        <f>SUMIFS(DataRegularSeason20242025!$AA$3:$AA$1315,DataRegularSeason20242025!$B$3:$B$1315, "&lt;=" &amp; DI$1, DataRegularSeason20242025!$D$3:$D$1315, $A28)+SUMIFS(DataRegularSeason20242025!$AB$3:$AB$1315,DataRegularSeason20242025!$B$3:$B$1315, "&lt;=" &amp; DI$1, DataRegularSeason20242025!$E$3:$E$1315, $A28)</f>
        <v>38</v>
      </c>
      <c r="DJ28">
        <f>SUMIFS(DataRegularSeason20242025!$AA$3:$AA$1315,DataRegularSeason20242025!$B$3:$B$1315, "&lt;=" &amp; DJ$1, DataRegularSeason20242025!$D$3:$D$1315, $A28)+SUMIFS(DataRegularSeason20242025!$AB$3:$AB$1315,DataRegularSeason20242025!$B$3:$B$1315, "&lt;=" &amp; DJ$1, DataRegularSeason20242025!$E$3:$E$1315, $A28)</f>
        <v>38</v>
      </c>
      <c r="DK28">
        <f>SUMIFS(DataRegularSeason20242025!$AA$3:$AA$1315,DataRegularSeason20242025!$B$3:$B$1315, "&lt;=" &amp; DK$1, DataRegularSeason20242025!$D$3:$D$1315, $A28)+SUMIFS(DataRegularSeason20242025!$AB$3:$AB$1315,DataRegularSeason20242025!$B$3:$B$1315, "&lt;=" &amp; DK$1, DataRegularSeason20242025!$E$3:$E$1315, $A28)</f>
        <v>38</v>
      </c>
      <c r="DL28">
        <f>SUMIFS(DataRegularSeason20242025!$AA$3:$AA$1315,DataRegularSeason20242025!$B$3:$B$1315, "&lt;=" &amp; DL$1, DataRegularSeason20242025!$D$3:$D$1315, $A28)+SUMIFS(DataRegularSeason20242025!$AB$3:$AB$1315,DataRegularSeason20242025!$B$3:$B$1315, "&lt;=" &amp; DL$1, DataRegularSeason20242025!$E$3:$E$1315, $A28)</f>
        <v>38</v>
      </c>
      <c r="DM28">
        <f>SUMIFS(DataRegularSeason20242025!$AA$3:$AA$1315,DataRegularSeason20242025!$B$3:$B$1315, "&lt;=" &amp; DM$1, DataRegularSeason20242025!$D$3:$D$1315, $A28)+SUMIFS(DataRegularSeason20242025!$AB$3:$AB$1315,DataRegularSeason20242025!$B$3:$B$1315, "&lt;=" &amp; DM$1, DataRegularSeason20242025!$E$3:$E$1315, $A28)</f>
        <v>38</v>
      </c>
      <c r="DN28">
        <f>SUMIFS(DataRegularSeason20242025!$AA$3:$AA$1315,DataRegularSeason20242025!$B$3:$B$1315, "&lt;=" &amp; DN$1, DataRegularSeason20242025!$D$3:$D$1315, $A28)+SUMIFS(DataRegularSeason20242025!$AB$3:$AB$1315,DataRegularSeason20242025!$B$3:$B$1315, "&lt;=" &amp; DN$1, DataRegularSeason20242025!$E$3:$E$1315, $A28)</f>
        <v>38</v>
      </c>
      <c r="DO28">
        <f>SUMIFS(DataRegularSeason20242025!$AA$3:$AA$1315,DataRegularSeason20242025!$B$3:$B$1315, "&lt;=" &amp; DO$1, DataRegularSeason20242025!$D$3:$D$1315, $A28)+SUMIFS(DataRegularSeason20242025!$AB$3:$AB$1315,DataRegularSeason20242025!$B$3:$B$1315, "&lt;=" &amp; DO$1, DataRegularSeason20242025!$E$3:$E$1315, $A28)</f>
        <v>38</v>
      </c>
      <c r="DP28">
        <f>SUMIFS(DataRegularSeason20242025!$AA$3:$AA$1315,DataRegularSeason20242025!$B$3:$B$1315, "&lt;=" &amp; DP$1, DataRegularSeason20242025!$D$3:$D$1315, $A28)+SUMIFS(DataRegularSeason20242025!$AB$3:$AB$1315,DataRegularSeason20242025!$B$3:$B$1315, "&lt;=" &amp; DP$1, DataRegularSeason20242025!$E$3:$E$1315, $A28)</f>
        <v>38</v>
      </c>
      <c r="DQ28">
        <f>SUMIFS(DataRegularSeason20242025!$AA$3:$AA$1315,DataRegularSeason20242025!$B$3:$B$1315, "&lt;=" &amp; DQ$1, DataRegularSeason20242025!$D$3:$D$1315, $A28)+SUMIFS(DataRegularSeason20242025!$AB$3:$AB$1315,DataRegularSeason20242025!$B$3:$B$1315, "&lt;=" &amp; DQ$1, DataRegularSeason20242025!$E$3:$E$1315, $A28)</f>
        <v>38</v>
      </c>
      <c r="DR28">
        <f>SUMIFS(DataRegularSeason20242025!$AA$3:$AA$1315,DataRegularSeason20242025!$B$3:$B$1315, "&lt;=" &amp; DR$1, DataRegularSeason20242025!$D$3:$D$1315, $A28)+SUMIFS(DataRegularSeason20242025!$AB$3:$AB$1315,DataRegularSeason20242025!$B$3:$B$1315, "&lt;=" &amp; DR$1, DataRegularSeason20242025!$E$3:$E$1315, $A28)</f>
        <v>38</v>
      </c>
      <c r="DS28">
        <f>SUMIFS(DataRegularSeason20242025!$AA$3:$AA$1315,DataRegularSeason20242025!$B$3:$B$1315, "&lt;=" &amp; DS$1, DataRegularSeason20242025!$D$3:$D$1315, $A28)+SUMIFS(DataRegularSeason20242025!$AB$3:$AB$1315,DataRegularSeason20242025!$B$3:$B$1315, "&lt;=" &amp; DS$1, DataRegularSeason20242025!$E$3:$E$1315, $A28)</f>
        <v>38</v>
      </c>
      <c r="DT28">
        <f>SUMIFS(DataRegularSeason20242025!$AA$3:$AA$1315,DataRegularSeason20242025!$B$3:$B$1315, "&lt;=" &amp; DT$1, DataRegularSeason20242025!$D$3:$D$1315, $A28)+SUMIFS(DataRegularSeason20242025!$AB$3:$AB$1315,DataRegularSeason20242025!$B$3:$B$1315, "&lt;=" &amp; DT$1, DataRegularSeason20242025!$E$3:$E$1315, $A28)</f>
        <v>38</v>
      </c>
      <c r="DU28">
        <f>SUMIFS(DataRegularSeason20242025!$AA$3:$AA$1315,DataRegularSeason20242025!$B$3:$B$1315, "&lt;=" &amp; DU$1, DataRegularSeason20242025!$D$3:$D$1315, $A28)+SUMIFS(DataRegularSeason20242025!$AB$3:$AB$1315,DataRegularSeason20242025!$B$3:$B$1315, "&lt;=" &amp; DU$1, DataRegularSeason20242025!$E$3:$E$1315, $A28)</f>
        <v>38</v>
      </c>
      <c r="DV28">
        <f>SUMIFS(DataRegularSeason20242025!$AA$3:$AA$1315,DataRegularSeason20242025!$B$3:$B$1315, "&lt;=" &amp; DV$1, DataRegularSeason20242025!$D$3:$D$1315, $A28)+SUMIFS(DataRegularSeason20242025!$AB$3:$AB$1315,DataRegularSeason20242025!$B$3:$B$1315, "&lt;=" &amp; DV$1, DataRegularSeason20242025!$E$3:$E$1315, $A28)</f>
        <v>38</v>
      </c>
      <c r="DW28">
        <f>SUMIFS(DataRegularSeason20242025!$AA$3:$AA$1315,DataRegularSeason20242025!$B$3:$B$1315, "&lt;=" &amp; DW$1, DataRegularSeason20242025!$D$3:$D$1315, $A28)+SUMIFS(DataRegularSeason20242025!$AB$3:$AB$1315,DataRegularSeason20242025!$B$3:$B$1315, "&lt;=" &amp; DW$1, DataRegularSeason20242025!$E$3:$E$1315, $A28)</f>
        <v>38</v>
      </c>
      <c r="DX28">
        <f>SUMIFS(DataRegularSeason20242025!$AA$3:$AA$1315,DataRegularSeason20242025!$B$3:$B$1315, "&lt;=" &amp; DX$1, DataRegularSeason20242025!$D$3:$D$1315, $A28)+SUMIFS(DataRegularSeason20242025!$AB$3:$AB$1315,DataRegularSeason20242025!$B$3:$B$1315, "&lt;=" &amp; DX$1, DataRegularSeason20242025!$E$3:$E$1315, $A28)</f>
        <v>38</v>
      </c>
      <c r="DY28">
        <f>SUMIFS(DataRegularSeason20242025!$AA$3:$AA$1315,DataRegularSeason20242025!$B$3:$B$1315, "&lt;=" &amp; DY$1, DataRegularSeason20242025!$D$3:$D$1315, $A28)+SUMIFS(DataRegularSeason20242025!$AB$3:$AB$1315,DataRegularSeason20242025!$B$3:$B$1315, "&lt;=" &amp; DY$1, DataRegularSeason20242025!$E$3:$E$1315, $A28)</f>
        <v>38</v>
      </c>
      <c r="DZ28">
        <f>SUMIFS(DataRegularSeason20242025!$AA$3:$AA$1315,DataRegularSeason20242025!$B$3:$B$1315, "&lt;=" &amp; DZ$1, DataRegularSeason20242025!$D$3:$D$1315, $A28)+SUMIFS(DataRegularSeason20242025!$AB$3:$AB$1315,DataRegularSeason20242025!$B$3:$B$1315, "&lt;=" &amp; DZ$1, DataRegularSeason20242025!$E$3:$E$1315, $A28)</f>
        <v>38</v>
      </c>
      <c r="EA28">
        <f>SUMIFS(DataRegularSeason20242025!$AA$3:$AA$1315,DataRegularSeason20242025!$B$3:$B$1315, "&lt;=" &amp; EA$1, DataRegularSeason20242025!$D$3:$D$1315, $A28)+SUMIFS(DataRegularSeason20242025!$AB$3:$AB$1315,DataRegularSeason20242025!$B$3:$B$1315, "&lt;=" &amp; EA$1, DataRegularSeason20242025!$E$3:$E$1315, $A28)</f>
        <v>38</v>
      </c>
      <c r="EB28">
        <f>SUMIFS(DataRegularSeason20242025!$AA$3:$AA$1315,DataRegularSeason20242025!$B$3:$B$1315, "&lt;=" &amp; EB$1, DataRegularSeason20242025!$D$3:$D$1315, $A28)+SUMIFS(DataRegularSeason20242025!$AB$3:$AB$1315,DataRegularSeason20242025!$B$3:$B$1315, "&lt;=" &amp; EB$1, DataRegularSeason20242025!$E$3:$E$1315, $A28)</f>
        <v>38</v>
      </c>
      <c r="EC28">
        <f>SUMIFS(DataRegularSeason20242025!$AA$3:$AA$1315,DataRegularSeason20242025!$B$3:$B$1315, "&lt;=" &amp; EC$1, DataRegularSeason20242025!$D$3:$D$1315, $A28)+SUMIFS(DataRegularSeason20242025!$AB$3:$AB$1315,DataRegularSeason20242025!$B$3:$B$1315, "&lt;=" &amp; EC$1, DataRegularSeason20242025!$E$3:$E$1315, $A28)</f>
        <v>38</v>
      </c>
      <c r="ED28">
        <f>SUMIFS(DataRegularSeason20242025!$AA$3:$AA$1315,DataRegularSeason20242025!$B$3:$B$1315, "&lt;=" &amp; ED$1, DataRegularSeason20242025!$D$3:$D$1315, $A28)+SUMIFS(DataRegularSeason20242025!$AB$3:$AB$1315,DataRegularSeason20242025!$B$3:$B$1315, "&lt;=" &amp; ED$1, DataRegularSeason20242025!$E$3:$E$1315, $A28)</f>
        <v>38</v>
      </c>
      <c r="EE28">
        <f>SUMIFS(DataRegularSeason20242025!$AA$3:$AA$1315,DataRegularSeason20242025!$B$3:$B$1315, "&lt;=" &amp; EE$1, DataRegularSeason20242025!$D$3:$D$1315, $A28)+SUMIFS(DataRegularSeason20242025!$AB$3:$AB$1315,DataRegularSeason20242025!$B$3:$B$1315, "&lt;=" &amp; EE$1, DataRegularSeason20242025!$E$3:$E$1315, $A28)</f>
        <v>38</v>
      </c>
      <c r="EF28">
        <f>SUMIFS(DataRegularSeason20242025!$AA$3:$AA$1315,DataRegularSeason20242025!$B$3:$B$1315, "&lt;=" &amp; EF$1, DataRegularSeason20242025!$D$3:$D$1315, $A28)+SUMIFS(DataRegularSeason20242025!$AB$3:$AB$1315,DataRegularSeason20242025!$B$3:$B$1315, "&lt;=" &amp; EF$1, DataRegularSeason20242025!$E$3:$E$1315, $A28)</f>
        <v>38</v>
      </c>
      <c r="EG28">
        <f>SUMIFS(DataRegularSeason20242025!$AA$3:$AA$1315,DataRegularSeason20242025!$B$3:$B$1315, "&lt;=" &amp; EG$1, DataRegularSeason20242025!$D$3:$D$1315, $A28)+SUMIFS(DataRegularSeason20242025!$AB$3:$AB$1315,DataRegularSeason20242025!$B$3:$B$1315, "&lt;=" &amp; EG$1, DataRegularSeason20242025!$E$3:$E$1315, $A28)</f>
        <v>38</v>
      </c>
      <c r="EH28">
        <f>SUMIFS(DataRegularSeason20242025!$AA$3:$AA$1315,DataRegularSeason20242025!$B$3:$B$1315, "&lt;=" &amp; EH$1, DataRegularSeason20242025!$D$3:$D$1315, $A28)+SUMIFS(DataRegularSeason20242025!$AB$3:$AB$1315,DataRegularSeason20242025!$B$3:$B$1315, "&lt;=" &amp; EH$1, DataRegularSeason20242025!$E$3:$E$1315, $A28)</f>
        <v>38</v>
      </c>
      <c r="EI28">
        <f>SUMIFS(DataRegularSeason20242025!$AA$3:$AA$1315,DataRegularSeason20242025!$B$3:$B$1315, "&lt;=" &amp; EI$1, DataRegularSeason20242025!$D$3:$D$1315, $A28)+SUMIFS(DataRegularSeason20242025!$AB$3:$AB$1315,DataRegularSeason20242025!$B$3:$B$1315, "&lt;=" &amp; EI$1, DataRegularSeason20242025!$E$3:$E$1315, $A28)</f>
        <v>38</v>
      </c>
      <c r="EJ28">
        <f>SUMIFS(DataRegularSeason20242025!$AA$3:$AA$1315,DataRegularSeason20242025!$B$3:$B$1315, "&lt;=" &amp; EJ$1, DataRegularSeason20242025!$D$3:$D$1315, $A28)+SUMIFS(DataRegularSeason20242025!$AB$3:$AB$1315,DataRegularSeason20242025!$B$3:$B$1315, "&lt;=" &amp; EJ$1, DataRegularSeason20242025!$E$3:$E$1315, $A28)</f>
        <v>38</v>
      </c>
      <c r="EK28">
        <f>SUMIFS(DataRegularSeason20242025!$AA$3:$AA$1315,DataRegularSeason20242025!$B$3:$B$1315, "&lt;=" &amp; EK$1, DataRegularSeason20242025!$D$3:$D$1315, $A28)+SUMIFS(DataRegularSeason20242025!$AB$3:$AB$1315,DataRegularSeason20242025!$B$3:$B$1315, "&lt;=" &amp; EK$1, DataRegularSeason20242025!$E$3:$E$1315, $A28)</f>
        <v>38</v>
      </c>
      <c r="EL28">
        <f>SUMIFS(DataRegularSeason20242025!$AA$3:$AA$1315,DataRegularSeason20242025!$B$3:$B$1315, "&lt;=" &amp; EL$1, DataRegularSeason20242025!$D$3:$D$1315, $A28)+SUMIFS(DataRegularSeason20242025!$AB$3:$AB$1315,DataRegularSeason20242025!$B$3:$B$1315, "&lt;=" &amp; EL$1, DataRegularSeason20242025!$E$3:$E$1315, $A28)</f>
        <v>38</v>
      </c>
      <c r="EM28">
        <f>SUMIFS(DataRegularSeason20242025!$AA$3:$AA$1315,DataRegularSeason20242025!$B$3:$B$1315, "&lt;=" &amp; EM$1, DataRegularSeason20242025!$D$3:$D$1315, $A28)+SUMIFS(DataRegularSeason20242025!$AB$3:$AB$1315,DataRegularSeason20242025!$B$3:$B$1315, "&lt;=" &amp; EM$1, DataRegularSeason20242025!$E$3:$E$1315, $A28)</f>
        <v>38</v>
      </c>
      <c r="EN28">
        <f>SUMIFS(DataRegularSeason20242025!$AA$3:$AA$1315,DataRegularSeason20242025!$B$3:$B$1315, "&lt;=" &amp; EN$1, DataRegularSeason20242025!$D$3:$D$1315, $A28)+SUMIFS(DataRegularSeason20242025!$AB$3:$AB$1315,DataRegularSeason20242025!$B$3:$B$1315, "&lt;=" &amp; EN$1, DataRegularSeason20242025!$E$3:$E$1315, $A28)</f>
        <v>38</v>
      </c>
      <c r="EO28">
        <f>SUMIFS(DataRegularSeason20242025!$AA$3:$AA$1315,DataRegularSeason20242025!$B$3:$B$1315, "&lt;=" &amp; EO$1, DataRegularSeason20242025!$D$3:$D$1315, $A28)+SUMIFS(DataRegularSeason20242025!$AB$3:$AB$1315,DataRegularSeason20242025!$B$3:$B$1315, "&lt;=" &amp; EO$1, DataRegularSeason20242025!$E$3:$E$1315, $A28)</f>
        <v>38</v>
      </c>
      <c r="EP28">
        <f>SUMIFS(DataRegularSeason20242025!$AA$3:$AA$1315,DataRegularSeason20242025!$B$3:$B$1315, "&lt;=" &amp; EP$1, DataRegularSeason20242025!$D$3:$D$1315, $A28)+SUMIFS(DataRegularSeason20242025!$AB$3:$AB$1315,DataRegularSeason20242025!$B$3:$B$1315, "&lt;=" &amp; EP$1, DataRegularSeason20242025!$E$3:$E$1315, $A28)</f>
        <v>38</v>
      </c>
      <c r="EQ28">
        <f>SUMIFS(DataRegularSeason20242025!$AA$3:$AA$1315,DataRegularSeason20242025!$B$3:$B$1315, "&lt;=" &amp; EQ$1, DataRegularSeason20242025!$D$3:$D$1315, $A28)+SUMIFS(DataRegularSeason20242025!$AB$3:$AB$1315,DataRegularSeason20242025!$B$3:$B$1315, "&lt;=" &amp; EQ$1, DataRegularSeason20242025!$E$3:$E$1315, $A28)</f>
        <v>38</v>
      </c>
      <c r="ER28">
        <f>SUMIFS(DataRegularSeason20242025!$AA$3:$AA$1315,DataRegularSeason20242025!$B$3:$B$1315, "&lt;=" &amp; ER$1, DataRegularSeason20242025!$D$3:$D$1315, $A28)+SUMIFS(DataRegularSeason20242025!$AB$3:$AB$1315,DataRegularSeason20242025!$B$3:$B$1315, "&lt;=" &amp; ER$1, DataRegularSeason20242025!$E$3:$E$1315, $A28)</f>
        <v>38</v>
      </c>
      <c r="ES28">
        <f>SUMIFS(DataRegularSeason20242025!$AA$3:$AA$1315,DataRegularSeason20242025!$B$3:$B$1315, "&lt;=" &amp; ES$1, DataRegularSeason20242025!$D$3:$D$1315, $A28)+SUMIFS(DataRegularSeason20242025!$AB$3:$AB$1315,DataRegularSeason20242025!$B$3:$B$1315, "&lt;=" &amp; ES$1, DataRegularSeason20242025!$E$3:$E$1315, $A28)</f>
        <v>38</v>
      </c>
      <c r="ET28">
        <f>SUMIFS(DataRegularSeason20242025!$AA$3:$AA$1315,DataRegularSeason20242025!$B$3:$B$1315, "&lt;=" &amp; ET$1, DataRegularSeason20242025!$D$3:$D$1315, $A28)+SUMIFS(DataRegularSeason20242025!$AB$3:$AB$1315,DataRegularSeason20242025!$B$3:$B$1315, "&lt;=" &amp; ET$1, DataRegularSeason20242025!$E$3:$E$1315, $A28)</f>
        <v>38</v>
      </c>
      <c r="EU28">
        <f>SUMIFS(DataRegularSeason20242025!$AA$3:$AA$1315,DataRegularSeason20242025!$B$3:$B$1315, "&lt;=" &amp; EU$1, DataRegularSeason20242025!$D$3:$D$1315, $A28)+SUMIFS(DataRegularSeason20242025!$AB$3:$AB$1315,DataRegularSeason20242025!$B$3:$B$1315, "&lt;=" &amp; EU$1, DataRegularSeason20242025!$E$3:$E$1315, $A28)</f>
        <v>38</v>
      </c>
      <c r="EV28">
        <f>SUMIFS(DataRegularSeason20242025!$AA$3:$AA$1315,DataRegularSeason20242025!$B$3:$B$1315, "&lt;=" &amp; EV$1, DataRegularSeason20242025!$D$3:$D$1315, $A28)+SUMIFS(DataRegularSeason20242025!$AB$3:$AB$1315,DataRegularSeason20242025!$B$3:$B$1315, "&lt;=" &amp; EV$1, DataRegularSeason20242025!$E$3:$E$1315, $A28)</f>
        <v>38</v>
      </c>
      <c r="EW28">
        <f>SUMIFS(DataRegularSeason20242025!$AA$3:$AA$1315,DataRegularSeason20242025!$B$3:$B$1315, "&lt;=" &amp; EW$1, DataRegularSeason20242025!$D$3:$D$1315, $A28)+SUMIFS(DataRegularSeason20242025!$AB$3:$AB$1315,DataRegularSeason20242025!$B$3:$B$1315, "&lt;=" &amp; EW$1, DataRegularSeason20242025!$E$3:$E$1315, $A28)</f>
        <v>38</v>
      </c>
      <c r="EX28">
        <f>SUMIFS(DataRegularSeason20242025!$AA$3:$AA$1315,DataRegularSeason20242025!$B$3:$B$1315, "&lt;=" &amp; EX$1, DataRegularSeason20242025!$D$3:$D$1315, $A28)+SUMIFS(DataRegularSeason20242025!$AB$3:$AB$1315,DataRegularSeason20242025!$B$3:$B$1315, "&lt;=" &amp; EX$1, DataRegularSeason20242025!$E$3:$E$1315, $A28)</f>
        <v>38</v>
      </c>
      <c r="EY28">
        <f>SUMIFS(DataRegularSeason20242025!$AA$3:$AA$1315,DataRegularSeason20242025!$B$3:$B$1315, "&lt;=" &amp; EY$1, DataRegularSeason20242025!$D$3:$D$1315, $A28)+SUMIFS(DataRegularSeason20242025!$AB$3:$AB$1315,DataRegularSeason20242025!$B$3:$B$1315, "&lt;=" &amp; EY$1, DataRegularSeason20242025!$E$3:$E$1315, $A28)</f>
        <v>38</v>
      </c>
      <c r="EZ28">
        <f>SUMIFS(DataRegularSeason20242025!$AA$3:$AA$1315,DataRegularSeason20242025!$B$3:$B$1315, "&lt;=" &amp; EZ$1, DataRegularSeason20242025!$D$3:$D$1315, $A28)+SUMIFS(DataRegularSeason20242025!$AB$3:$AB$1315,DataRegularSeason20242025!$B$3:$B$1315, "&lt;=" &amp; EZ$1, DataRegularSeason20242025!$E$3:$E$1315, $A28)</f>
        <v>38</v>
      </c>
      <c r="FA28">
        <f>SUMIFS(DataRegularSeason20242025!$AA$3:$AA$1315,DataRegularSeason20242025!$B$3:$B$1315, "&lt;=" &amp; FA$1, DataRegularSeason20242025!$D$3:$D$1315, $A28)+SUMIFS(DataRegularSeason20242025!$AB$3:$AB$1315,DataRegularSeason20242025!$B$3:$B$1315, "&lt;=" &amp; FA$1, DataRegularSeason20242025!$E$3:$E$1315, $A28)</f>
        <v>38</v>
      </c>
      <c r="FB28">
        <f>SUMIFS(DataRegularSeason20242025!$AA$3:$AA$1315,DataRegularSeason20242025!$B$3:$B$1315, "&lt;=" &amp; FB$1, DataRegularSeason20242025!$D$3:$D$1315, $A28)+SUMIFS(DataRegularSeason20242025!$AB$3:$AB$1315,DataRegularSeason20242025!$B$3:$B$1315, "&lt;=" &amp; FB$1, DataRegularSeason20242025!$E$3:$E$1315, $A28)</f>
        <v>38</v>
      </c>
      <c r="FC28">
        <f>SUMIFS(DataRegularSeason20242025!$AA$3:$AA$1315,DataRegularSeason20242025!$B$3:$B$1315, "&lt;=" &amp; FC$1, DataRegularSeason20242025!$D$3:$D$1315, $A28)+SUMIFS(DataRegularSeason20242025!$AB$3:$AB$1315,DataRegularSeason20242025!$B$3:$B$1315, "&lt;=" &amp; FC$1, DataRegularSeason20242025!$E$3:$E$1315, $A28)</f>
        <v>38</v>
      </c>
      <c r="FD28">
        <f>SUMIFS(DataRegularSeason20242025!$AA$3:$AA$1315,DataRegularSeason20242025!$B$3:$B$1315, "&lt;=" &amp; FD$1, DataRegularSeason20242025!$D$3:$D$1315, $A28)+SUMIFS(DataRegularSeason20242025!$AB$3:$AB$1315,DataRegularSeason20242025!$B$3:$B$1315, "&lt;=" &amp; FD$1, DataRegularSeason20242025!$E$3:$E$1315, $A28)</f>
        <v>38</v>
      </c>
      <c r="FE28">
        <f>SUMIFS(DataRegularSeason20242025!$AA$3:$AA$1315,DataRegularSeason20242025!$B$3:$B$1315, "&lt;=" &amp; FE$1, DataRegularSeason20242025!$D$3:$D$1315, $A28)+SUMIFS(DataRegularSeason20242025!$AB$3:$AB$1315,DataRegularSeason20242025!$B$3:$B$1315, "&lt;=" &amp; FE$1, DataRegularSeason20242025!$E$3:$E$1315, $A28)</f>
        <v>38</v>
      </c>
      <c r="FF28">
        <f>SUMIFS(DataRegularSeason20242025!$AA$3:$AA$1315,DataRegularSeason20242025!$B$3:$B$1315, "&lt;=" &amp; FF$1, DataRegularSeason20242025!$D$3:$D$1315, $A28)+SUMIFS(DataRegularSeason20242025!$AB$3:$AB$1315,DataRegularSeason20242025!$B$3:$B$1315, "&lt;=" &amp; FF$1, DataRegularSeason20242025!$E$3:$E$1315, $A28)</f>
        <v>38</v>
      </c>
      <c r="FG28">
        <f>SUMIFS(DataRegularSeason20242025!$AA$3:$AA$1315,DataRegularSeason20242025!$B$3:$B$1315, "&lt;=" &amp; FG$1, DataRegularSeason20242025!$D$3:$D$1315, $A28)+SUMIFS(DataRegularSeason20242025!$AB$3:$AB$1315,DataRegularSeason20242025!$B$3:$B$1315, "&lt;=" &amp; FG$1, DataRegularSeason20242025!$E$3:$E$1315, $A28)</f>
        <v>38</v>
      </c>
      <c r="FH28">
        <f>SUMIFS(DataRegularSeason20242025!$AA$3:$AA$1315,DataRegularSeason20242025!$B$3:$B$1315, "&lt;=" &amp; FH$1, DataRegularSeason20242025!$D$3:$D$1315, $A28)+SUMIFS(DataRegularSeason20242025!$AB$3:$AB$1315,DataRegularSeason20242025!$B$3:$B$1315, "&lt;=" &amp; FH$1, DataRegularSeason20242025!$E$3:$E$1315, $A28)</f>
        <v>38</v>
      </c>
      <c r="FI28">
        <f>SUMIFS(DataRegularSeason20242025!$AA$3:$AA$1315,DataRegularSeason20242025!$B$3:$B$1315, "&lt;=" &amp; FI$1, DataRegularSeason20242025!$D$3:$D$1315, $A28)+SUMIFS(DataRegularSeason20242025!$AB$3:$AB$1315,DataRegularSeason20242025!$B$3:$B$1315, "&lt;=" &amp; FI$1, DataRegularSeason20242025!$E$3:$E$1315, $A28)</f>
        <v>38</v>
      </c>
      <c r="FJ28">
        <f>SUMIFS(DataRegularSeason20242025!$AA$3:$AA$1315,DataRegularSeason20242025!$B$3:$B$1315, "&lt;=" &amp; FJ$1, DataRegularSeason20242025!$D$3:$D$1315, $A28)+SUMIFS(DataRegularSeason20242025!$AB$3:$AB$1315,DataRegularSeason20242025!$B$3:$B$1315, "&lt;=" &amp; FJ$1, DataRegularSeason20242025!$E$3:$E$1315, $A28)</f>
        <v>38</v>
      </c>
      <c r="FK28">
        <f>SUMIFS(DataRegularSeason20242025!$AA$3:$AA$1315,DataRegularSeason20242025!$B$3:$B$1315, "&lt;=" &amp; FK$1, DataRegularSeason20242025!$D$3:$D$1315, $A28)+SUMIFS(DataRegularSeason20242025!$AB$3:$AB$1315,DataRegularSeason20242025!$B$3:$B$1315, "&lt;=" &amp; FK$1, DataRegularSeason20242025!$E$3:$E$1315, $A28)</f>
        <v>38</v>
      </c>
      <c r="FL28">
        <f>SUMIFS(DataRegularSeason20242025!$AA$3:$AA$1315,DataRegularSeason20242025!$B$3:$B$1315, "&lt;=" &amp; FL$1, DataRegularSeason20242025!$D$3:$D$1315, $A28)+SUMIFS(DataRegularSeason20242025!$AB$3:$AB$1315,DataRegularSeason20242025!$B$3:$B$1315, "&lt;=" &amp; FL$1, DataRegularSeason20242025!$E$3:$E$1315, $A28)</f>
        <v>38</v>
      </c>
      <c r="FM28">
        <f>SUMIFS(DataRegularSeason20242025!$AA$3:$AA$1315,DataRegularSeason20242025!$B$3:$B$1315, "&lt;=" &amp; FM$1, DataRegularSeason20242025!$D$3:$D$1315, $A28)+SUMIFS(DataRegularSeason20242025!$AB$3:$AB$1315,DataRegularSeason20242025!$B$3:$B$1315, "&lt;=" &amp; FM$1, DataRegularSeason20242025!$E$3:$E$1315, $A28)</f>
        <v>38</v>
      </c>
      <c r="FN28">
        <f>SUMIFS(DataRegularSeason20242025!$AA$3:$AA$1315,DataRegularSeason20242025!$B$3:$B$1315, "&lt;=" &amp; FN$1, DataRegularSeason20242025!$D$3:$D$1315, $A28)+SUMIFS(DataRegularSeason20242025!$AB$3:$AB$1315,DataRegularSeason20242025!$B$3:$B$1315, "&lt;=" &amp; FN$1, DataRegularSeason20242025!$E$3:$E$1315, $A28)</f>
        <v>38</v>
      </c>
      <c r="FO28">
        <f>SUMIFS(DataRegularSeason20242025!$AA$3:$AA$1315,DataRegularSeason20242025!$B$3:$B$1315, "&lt;=" &amp; FO$1, DataRegularSeason20242025!$D$3:$D$1315, $A28)+SUMIFS(DataRegularSeason20242025!$AB$3:$AB$1315,DataRegularSeason20242025!$B$3:$B$1315, "&lt;=" &amp; FO$1, DataRegularSeason20242025!$E$3:$E$1315, $A28)</f>
        <v>38</v>
      </c>
      <c r="FP28">
        <f>SUMIFS(DataRegularSeason20242025!$AA$3:$AA$1315,DataRegularSeason20242025!$B$3:$B$1315, "&lt;=" &amp; FP$1, DataRegularSeason20242025!$D$3:$D$1315, $A28)+SUMIFS(DataRegularSeason20242025!$AB$3:$AB$1315,DataRegularSeason20242025!$B$3:$B$1315, "&lt;=" &amp; FP$1, DataRegularSeason20242025!$E$3:$E$1315, $A28)</f>
        <v>38</v>
      </c>
      <c r="FQ28">
        <f>SUMIFS(DataRegularSeason20242025!$AA$3:$AA$1315,DataRegularSeason20242025!$B$3:$B$1315, "&lt;=" &amp; FQ$1, DataRegularSeason20242025!$D$3:$D$1315, $A28)+SUMIFS(DataRegularSeason20242025!$AB$3:$AB$1315,DataRegularSeason20242025!$B$3:$B$1315, "&lt;=" &amp; FQ$1, DataRegularSeason20242025!$E$3:$E$1315, $A28)</f>
        <v>38</v>
      </c>
      <c r="FR28">
        <f>SUMIFS(DataRegularSeason20242025!$AA$3:$AA$1315,DataRegularSeason20242025!$B$3:$B$1315, "&lt;=" &amp; FR$1, DataRegularSeason20242025!$D$3:$D$1315, $A28)+SUMIFS(DataRegularSeason20242025!$AB$3:$AB$1315,DataRegularSeason20242025!$B$3:$B$1315, "&lt;=" &amp; FR$1, DataRegularSeason20242025!$E$3:$E$1315, $A28)</f>
        <v>38</v>
      </c>
      <c r="FS28">
        <f>SUMIFS(DataRegularSeason20242025!$AA$3:$AA$1315,DataRegularSeason20242025!$B$3:$B$1315, "&lt;=" &amp; FS$1, DataRegularSeason20242025!$D$3:$D$1315, $A28)+SUMIFS(DataRegularSeason20242025!$AB$3:$AB$1315,DataRegularSeason20242025!$B$3:$B$1315, "&lt;=" &amp; FS$1, DataRegularSeason20242025!$E$3:$E$1315, $A28)</f>
        <v>38</v>
      </c>
      <c r="FT28">
        <f>SUMIFS(DataRegularSeason20242025!$AA$3:$AA$1315,DataRegularSeason20242025!$B$3:$B$1315, "&lt;=" &amp; FT$1, DataRegularSeason20242025!$D$3:$D$1315, $A28)+SUMIFS(DataRegularSeason20242025!$AB$3:$AB$1315,DataRegularSeason20242025!$B$3:$B$1315, "&lt;=" &amp; FT$1, DataRegularSeason20242025!$E$3:$E$1315, $A28)</f>
        <v>38</v>
      </c>
      <c r="FU28">
        <f>SUMIFS(DataRegularSeason20242025!$AA$3:$AA$1315,DataRegularSeason20242025!$B$3:$B$1315, "&lt;=" &amp; FU$1, DataRegularSeason20242025!$D$3:$D$1315, $A28)+SUMIFS(DataRegularSeason20242025!$AB$3:$AB$1315,DataRegularSeason20242025!$B$3:$B$1315, "&lt;=" &amp; FU$1, DataRegularSeason20242025!$E$3:$E$1315, $A28)</f>
        <v>38</v>
      </c>
      <c r="FV28">
        <f>SUMIFS(DataRegularSeason20242025!$AA$3:$AA$1315,DataRegularSeason20242025!$B$3:$B$1315, "&lt;=" &amp; FV$1, DataRegularSeason20242025!$D$3:$D$1315, $A28)+SUMIFS(DataRegularSeason20242025!$AB$3:$AB$1315,DataRegularSeason20242025!$B$3:$B$1315, "&lt;=" &amp; FV$1, DataRegularSeason20242025!$E$3:$E$1315, $A28)</f>
        <v>38</v>
      </c>
      <c r="FW28">
        <f>SUMIFS(DataRegularSeason20242025!$AA$3:$AA$1315,DataRegularSeason20242025!$B$3:$B$1315, "&lt;=" &amp; FW$1, DataRegularSeason20242025!$D$3:$D$1315, $A28)+SUMIFS(DataRegularSeason20242025!$AB$3:$AB$1315,DataRegularSeason20242025!$B$3:$B$1315, "&lt;=" &amp; FW$1, DataRegularSeason20242025!$E$3:$E$1315, $A28)</f>
        <v>38</v>
      </c>
      <c r="FX28">
        <f>SUMIFS(DataRegularSeason20242025!$AA$3:$AA$1315,DataRegularSeason20242025!$B$3:$B$1315, "&lt;=" &amp; FX$1, DataRegularSeason20242025!$D$3:$D$1315, $A28)+SUMIFS(DataRegularSeason20242025!$AB$3:$AB$1315,DataRegularSeason20242025!$B$3:$B$1315, "&lt;=" &amp; FX$1, DataRegularSeason20242025!$E$3:$E$1315, $A28)</f>
        <v>38</v>
      </c>
      <c r="FY28">
        <f>SUMIFS(DataRegularSeason20242025!$AA$3:$AA$1315,DataRegularSeason20242025!$B$3:$B$1315, "&lt;=" &amp; FY$1, DataRegularSeason20242025!$D$3:$D$1315, $A28)+SUMIFS(DataRegularSeason20242025!$AB$3:$AB$1315,DataRegularSeason20242025!$B$3:$B$1315, "&lt;=" &amp; FY$1, DataRegularSeason20242025!$E$3:$E$1315, $A28)</f>
        <v>38</v>
      </c>
      <c r="FZ28">
        <f>SUMIFS(DataRegularSeason20242025!$AA$3:$AA$1315,DataRegularSeason20242025!$B$3:$B$1315, "&lt;=" &amp; FZ$1, DataRegularSeason20242025!$D$3:$D$1315, $A28)+SUMIFS(DataRegularSeason20242025!$AB$3:$AB$1315,DataRegularSeason20242025!$B$3:$B$1315, "&lt;=" &amp; FZ$1, DataRegularSeason20242025!$E$3:$E$1315, $A28)</f>
        <v>38</v>
      </c>
      <c r="GA28">
        <f>SUMIFS(DataRegularSeason20242025!$AA$3:$AA$1315,DataRegularSeason20242025!$B$3:$B$1315, "&lt;=" &amp; GA$1, DataRegularSeason20242025!$D$3:$D$1315, $A28)+SUMIFS(DataRegularSeason20242025!$AB$3:$AB$1315,DataRegularSeason20242025!$B$3:$B$1315, "&lt;=" &amp; GA$1, DataRegularSeason20242025!$E$3:$E$1315, $A28)</f>
        <v>38</v>
      </c>
      <c r="GB28">
        <f>SUMIFS(DataRegularSeason20242025!$AA$3:$AA$1315,DataRegularSeason20242025!$B$3:$B$1315, "&lt;=" &amp; GB$1, DataRegularSeason20242025!$D$3:$D$1315, $A28)+SUMIFS(DataRegularSeason20242025!$AB$3:$AB$1315,DataRegularSeason20242025!$B$3:$B$1315, "&lt;=" &amp; GB$1, DataRegularSeason20242025!$E$3:$E$1315, $A28)</f>
        <v>38</v>
      </c>
      <c r="GC28">
        <f>SUMIFS(DataRegularSeason20242025!$AA$3:$AA$1315,DataRegularSeason20242025!$B$3:$B$1315, "&lt;=" &amp; GC$1, DataRegularSeason20242025!$D$3:$D$1315, $A28)+SUMIFS(DataRegularSeason20242025!$AB$3:$AB$1315,DataRegularSeason20242025!$B$3:$B$1315, "&lt;=" &amp; GC$1, DataRegularSeason20242025!$E$3:$E$1315, $A28)</f>
        <v>38</v>
      </c>
      <c r="GD28">
        <f>SUMIFS(DataRegularSeason20242025!$AA$3:$AA$1315,DataRegularSeason20242025!$B$3:$B$1315, "&lt;=" &amp; GD$1, DataRegularSeason20242025!$D$3:$D$1315, $A28)+SUMIFS(DataRegularSeason20242025!$AB$3:$AB$1315,DataRegularSeason20242025!$B$3:$B$1315, "&lt;=" &amp; GD$1, DataRegularSeason20242025!$E$3:$E$1315, $A28)</f>
        <v>38</v>
      </c>
      <c r="GE28">
        <f>SUMIFS(DataRegularSeason20242025!$AA$3:$AA$1315,DataRegularSeason20242025!$B$3:$B$1315, "&lt;=" &amp; GE$1, DataRegularSeason20242025!$D$3:$D$1315, $A28)+SUMIFS(DataRegularSeason20242025!$AB$3:$AB$1315,DataRegularSeason20242025!$B$3:$B$1315, "&lt;=" &amp; GE$1, DataRegularSeason20242025!$E$3:$E$1315, $A28)</f>
        <v>38</v>
      </c>
      <c r="GF28">
        <f>SUMIFS(DataRegularSeason20242025!$AA$3:$AA$1315,DataRegularSeason20242025!$B$3:$B$1315, "&lt;=" &amp; GF$1, DataRegularSeason20242025!$D$3:$D$1315, $A28)+SUMIFS(DataRegularSeason20242025!$AB$3:$AB$1315,DataRegularSeason20242025!$B$3:$B$1315, "&lt;=" &amp; GF$1, DataRegularSeason20242025!$E$3:$E$1315, $A28)</f>
        <v>38</v>
      </c>
      <c r="GG28">
        <f>SUMIFS(DataRegularSeason20242025!$AA$3:$AA$1315,DataRegularSeason20242025!$B$3:$B$1315, "&lt;=" &amp; GG$1, DataRegularSeason20242025!$D$3:$D$1315, $A28)+SUMIFS(DataRegularSeason20242025!$AB$3:$AB$1315,DataRegularSeason20242025!$B$3:$B$1315, "&lt;=" &amp; GG$1, DataRegularSeason20242025!$E$3:$E$1315, $A28)</f>
        <v>38</v>
      </c>
      <c r="GH28">
        <f>SUMIFS(DataRegularSeason20242025!$AA$3:$AA$1315,DataRegularSeason20242025!$B$3:$B$1315, "&lt;=" &amp; GH$1, DataRegularSeason20242025!$D$3:$D$1315, $A28)+SUMIFS(DataRegularSeason20242025!$AB$3:$AB$1315,DataRegularSeason20242025!$B$3:$B$1315, "&lt;=" &amp; GH$1, DataRegularSeason20242025!$E$3:$E$1315, $A28)</f>
        <v>38</v>
      </c>
      <c r="GI28">
        <f>SUMIFS(DataRegularSeason20242025!$AA$3:$AA$1315,DataRegularSeason20242025!$B$3:$B$1315, "&lt;=" &amp; GI$1, DataRegularSeason20242025!$D$3:$D$1315, $A28)+SUMIFS(DataRegularSeason20242025!$AB$3:$AB$1315,DataRegularSeason20242025!$B$3:$B$1315, "&lt;=" &amp; GI$1, DataRegularSeason20242025!$E$3:$E$1315, $A28)</f>
        <v>38</v>
      </c>
      <c r="GJ28">
        <f>SUMIFS(DataRegularSeason20242025!$AA$3:$AA$1315,DataRegularSeason20242025!$B$3:$B$1315, "&lt;=" &amp; GJ$1, DataRegularSeason20242025!$D$3:$D$1315, $A28)+SUMIFS(DataRegularSeason20242025!$AB$3:$AB$1315,DataRegularSeason20242025!$B$3:$B$1315, "&lt;=" &amp; GJ$1, DataRegularSeason20242025!$E$3:$E$1315, $A28)</f>
        <v>38</v>
      </c>
      <c r="GK28">
        <f>SUMIFS(DataRegularSeason20242025!$AA$3:$AA$1315,DataRegularSeason20242025!$B$3:$B$1315, "&lt;=" &amp; GK$1, DataRegularSeason20242025!$D$3:$D$1315, $A28)+SUMIFS(DataRegularSeason20242025!$AB$3:$AB$1315,DataRegularSeason20242025!$B$3:$B$1315, "&lt;=" &amp; GK$1, DataRegularSeason20242025!$E$3:$E$1315, $A28)</f>
        <v>38</v>
      </c>
      <c r="GL28">
        <f>SUMIFS(DataRegularSeason20242025!$AA$3:$AA$1315,DataRegularSeason20242025!$B$3:$B$1315, "&lt;=" &amp; GL$1, DataRegularSeason20242025!$D$3:$D$1315, $A28)+SUMIFS(DataRegularSeason20242025!$AB$3:$AB$1315,DataRegularSeason20242025!$B$3:$B$1315, "&lt;=" &amp; GL$1, DataRegularSeason20242025!$E$3:$E$1315, $A28)</f>
        <v>38</v>
      </c>
      <c r="GM28">
        <f>SUMIFS(DataRegularSeason20242025!$AA$3:$AA$1315,DataRegularSeason20242025!$B$3:$B$1315, "&lt;=" &amp; GM$1, DataRegularSeason20242025!$D$3:$D$1315, $A28)+SUMIFS(DataRegularSeason20242025!$AB$3:$AB$1315,DataRegularSeason20242025!$B$3:$B$1315, "&lt;=" &amp; GM$1, DataRegularSeason20242025!$E$3:$E$1315, $A28)</f>
        <v>38</v>
      </c>
      <c r="GN28">
        <f>SUMIFS(DataRegularSeason20242025!$AA$3:$AA$1315,DataRegularSeason20242025!$B$3:$B$1315, "&lt;=" &amp; GN$1, DataRegularSeason20242025!$D$3:$D$1315, $A28)+SUMIFS(DataRegularSeason20242025!$AB$3:$AB$1315,DataRegularSeason20242025!$B$3:$B$1315, "&lt;=" &amp; GN$1, DataRegularSeason20242025!$E$3:$E$1315, $A28)</f>
        <v>38</v>
      </c>
      <c r="GO28">
        <f>SUMIFS(DataRegularSeason20242025!$AA$3:$AA$1315,DataRegularSeason20242025!$B$3:$B$1315, "&lt;=" &amp; GO$1, DataRegularSeason20242025!$D$3:$D$1315, $A28)+SUMIFS(DataRegularSeason20242025!$AB$3:$AB$1315,DataRegularSeason20242025!$B$3:$B$1315, "&lt;=" &amp; GO$1, DataRegularSeason20242025!$E$3:$E$1315, $A28)</f>
        <v>38</v>
      </c>
      <c r="GP28">
        <f>SUMIFS(DataRegularSeason20242025!$AA$3:$AA$1315,DataRegularSeason20242025!$B$3:$B$1315, "&lt;=" &amp; GP$1, DataRegularSeason20242025!$D$3:$D$1315, $A28)+SUMIFS(DataRegularSeason20242025!$AB$3:$AB$1315,DataRegularSeason20242025!$B$3:$B$1315, "&lt;=" &amp; GP$1, DataRegularSeason20242025!$E$3:$E$1315, $A28)</f>
        <v>38</v>
      </c>
      <c r="GQ28">
        <f>SUMIFS(DataRegularSeason20242025!$AA$3:$AA$1315,DataRegularSeason20242025!$B$3:$B$1315, "&lt;=" &amp; GQ$1, DataRegularSeason20242025!$D$3:$D$1315, $A28)+SUMIFS(DataRegularSeason20242025!$AB$3:$AB$1315,DataRegularSeason20242025!$B$3:$B$1315, "&lt;=" &amp; GQ$1, DataRegularSeason20242025!$E$3:$E$1315, $A28)</f>
        <v>38</v>
      </c>
      <c r="GR28">
        <f>SUMIFS(DataRegularSeason20242025!$AA$3:$AA$1315,DataRegularSeason20242025!$B$3:$B$1315, "&lt;=" &amp; GR$1, DataRegularSeason20242025!$D$3:$D$1315, $A28)+SUMIFS(DataRegularSeason20242025!$AB$3:$AB$1315,DataRegularSeason20242025!$B$3:$B$1315, "&lt;=" &amp; GR$1, DataRegularSeason20242025!$E$3:$E$1315, $A28)</f>
        <v>38</v>
      </c>
      <c r="GS28">
        <f>SUMIFS(DataRegularSeason20242025!$AA$3:$AA$1315,DataRegularSeason20242025!$B$3:$B$1315, "&lt;=" &amp; GS$1, DataRegularSeason20242025!$D$3:$D$1315, $A28)+SUMIFS(DataRegularSeason20242025!$AB$3:$AB$1315,DataRegularSeason20242025!$B$3:$B$1315, "&lt;=" &amp; GS$1, DataRegularSeason20242025!$E$3:$E$1315, $A28)</f>
        <v>38</v>
      </c>
      <c r="GT28">
        <f>SUMIFS(DataRegularSeason20242025!$AA$3:$AA$1315,DataRegularSeason20242025!$B$3:$B$1315, "&lt;=" &amp; GT$1, DataRegularSeason20242025!$D$3:$D$1315, $A28)+SUMIFS(DataRegularSeason20242025!$AB$3:$AB$1315,DataRegularSeason20242025!$B$3:$B$1315, "&lt;=" &amp; GT$1, DataRegularSeason20242025!$E$3:$E$1315, $A28)</f>
        <v>38</v>
      </c>
      <c r="GU28">
        <f>SUMIFS(DataRegularSeason20242025!$AA$3:$AA$1315,DataRegularSeason20242025!$B$3:$B$1315, "&lt;=" &amp; GU$1, DataRegularSeason20242025!$D$3:$D$1315, $A28)+SUMIFS(DataRegularSeason20242025!$AB$3:$AB$1315,DataRegularSeason20242025!$B$3:$B$1315, "&lt;=" &amp; GU$1, DataRegularSeason20242025!$E$3:$E$1315, $A28)</f>
        <v>38</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37</v>
      </c>
      <c r="CC29">
        <f>SUMIFS(DataRegularSeason20242025!$AA$3:$AA$1315,DataRegularSeason20242025!$B$3:$B$1315, "&lt;=" &amp; CC$1, DataRegularSeason20242025!$D$3:$D$1315, $A29)+SUMIFS(DataRegularSeason20242025!$AB$3:$AB$1315,DataRegularSeason20242025!$B$3:$B$1315, "&lt;=" &amp; CC$1, DataRegularSeason20242025!$E$3:$E$1315, $A29)</f>
        <v>37</v>
      </c>
      <c r="CD29">
        <f>SUMIFS(DataRegularSeason20242025!$AA$3:$AA$1315,DataRegularSeason20242025!$B$3:$B$1315, "&lt;=" &amp; CD$1, DataRegularSeason20242025!$D$3:$D$1315, $A29)+SUMIFS(DataRegularSeason20242025!$AB$3:$AB$1315,DataRegularSeason20242025!$B$3:$B$1315, "&lt;=" &amp; CD$1, DataRegularSeason20242025!$E$3:$E$1315, $A29)</f>
        <v>37</v>
      </c>
      <c r="CE29">
        <f>SUMIFS(DataRegularSeason20242025!$AA$3:$AA$1315,DataRegularSeason20242025!$B$3:$B$1315, "&lt;=" &amp; CE$1, DataRegularSeason20242025!$D$3:$D$1315, $A29)+SUMIFS(DataRegularSeason20242025!$AB$3:$AB$1315,DataRegularSeason20242025!$B$3:$B$1315, "&lt;=" &amp; CE$1, DataRegularSeason20242025!$E$3:$E$1315, $A29)</f>
        <v>37</v>
      </c>
      <c r="CF29">
        <f>SUMIFS(DataRegularSeason20242025!$AA$3:$AA$1315,DataRegularSeason20242025!$B$3:$B$1315, "&lt;=" &amp; CF$1, DataRegularSeason20242025!$D$3:$D$1315, $A29)+SUMIFS(DataRegularSeason20242025!$AB$3:$AB$1315,DataRegularSeason20242025!$B$3:$B$1315, "&lt;=" &amp; CF$1, DataRegularSeason20242025!$E$3:$E$1315, $A29)</f>
        <v>37</v>
      </c>
      <c r="CG29">
        <f>SUMIFS(DataRegularSeason20242025!$AA$3:$AA$1315,DataRegularSeason20242025!$B$3:$B$1315, "&lt;=" &amp; CG$1, DataRegularSeason20242025!$D$3:$D$1315, $A29)+SUMIFS(DataRegularSeason20242025!$AB$3:$AB$1315,DataRegularSeason20242025!$B$3:$B$1315, "&lt;=" &amp; CG$1, DataRegularSeason20242025!$E$3:$E$1315, $A29)</f>
        <v>37</v>
      </c>
      <c r="CH29">
        <f>SUMIFS(DataRegularSeason20242025!$AA$3:$AA$1315,DataRegularSeason20242025!$B$3:$B$1315, "&lt;=" &amp; CH$1, DataRegularSeason20242025!$D$3:$D$1315, $A29)+SUMIFS(DataRegularSeason20242025!$AB$3:$AB$1315,DataRegularSeason20242025!$B$3:$B$1315, "&lt;=" &amp; CH$1, DataRegularSeason20242025!$E$3:$E$1315, $A29)</f>
        <v>37</v>
      </c>
      <c r="CI29">
        <f>SUMIFS(DataRegularSeason20242025!$AA$3:$AA$1315,DataRegularSeason20242025!$B$3:$B$1315, "&lt;=" &amp; CI$1, DataRegularSeason20242025!$D$3:$D$1315, $A29)+SUMIFS(DataRegularSeason20242025!$AB$3:$AB$1315,DataRegularSeason20242025!$B$3:$B$1315, "&lt;=" &amp; CI$1, DataRegularSeason20242025!$E$3:$E$1315, $A29)</f>
        <v>37</v>
      </c>
      <c r="CJ29">
        <f>SUMIFS(DataRegularSeason20242025!$AA$3:$AA$1315,DataRegularSeason20242025!$B$3:$B$1315, "&lt;=" &amp; CJ$1, DataRegularSeason20242025!$D$3:$D$1315, $A29)+SUMIFS(DataRegularSeason20242025!$AB$3:$AB$1315,DataRegularSeason20242025!$B$3:$B$1315, "&lt;=" &amp; CJ$1, DataRegularSeason20242025!$E$3:$E$1315, $A29)</f>
        <v>37</v>
      </c>
      <c r="CK29">
        <f>SUMIFS(DataRegularSeason20242025!$AA$3:$AA$1315,DataRegularSeason20242025!$B$3:$B$1315, "&lt;=" &amp; CK$1, DataRegularSeason20242025!$D$3:$D$1315, $A29)+SUMIFS(DataRegularSeason20242025!$AB$3:$AB$1315,DataRegularSeason20242025!$B$3:$B$1315, "&lt;=" &amp; CK$1, DataRegularSeason20242025!$E$3:$E$1315, $A29)</f>
        <v>37</v>
      </c>
      <c r="CL29">
        <f>SUMIFS(DataRegularSeason20242025!$AA$3:$AA$1315,DataRegularSeason20242025!$B$3:$B$1315, "&lt;=" &amp; CL$1, DataRegularSeason20242025!$D$3:$D$1315, $A29)+SUMIFS(DataRegularSeason20242025!$AB$3:$AB$1315,DataRegularSeason20242025!$B$3:$B$1315, "&lt;=" &amp; CL$1, DataRegularSeason20242025!$E$3:$E$1315, $A29)</f>
        <v>37</v>
      </c>
      <c r="CM29">
        <f>SUMIFS(DataRegularSeason20242025!$AA$3:$AA$1315,DataRegularSeason20242025!$B$3:$B$1315, "&lt;=" &amp; CM$1, DataRegularSeason20242025!$D$3:$D$1315, $A29)+SUMIFS(DataRegularSeason20242025!$AB$3:$AB$1315,DataRegularSeason20242025!$B$3:$B$1315, "&lt;=" &amp; CM$1, DataRegularSeason20242025!$E$3:$E$1315, $A29)</f>
        <v>37</v>
      </c>
      <c r="CN29">
        <f>SUMIFS(DataRegularSeason20242025!$AA$3:$AA$1315,DataRegularSeason20242025!$B$3:$B$1315, "&lt;=" &amp; CN$1, DataRegularSeason20242025!$D$3:$D$1315, $A29)+SUMIFS(DataRegularSeason20242025!$AB$3:$AB$1315,DataRegularSeason20242025!$B$3:$B$1315, "&lt;=" &amp; CN$1, DataRegularSeason20242025!$E$3:$E$1315, $A29)</f>
        <v>37</v>
      </c>
      <c r="CO29">
        <f>SUMIFS(DataRegularSeason20242025!$AA$3:$AA$1315,DataRegularSeason20242025!$B$3:$B$1315, "&lt;=" &amp; CO$1, DataRegularSeason20242025!$D$3:$D$1315, $A29)+SUMIFS(DataRegularSeason20242025!$AB$3:$AB$1315,DataRegularSeason20242025!$B$3:$B$1315, "&lt;=" &amp; CO$1, DataRegularSeason20242025!$E$3:$E$1315, $A29)</f>
        <v>37</v>
      </c>
      <c r="CP29">
        <f>SUMIFS(DataRegularSeason20242025!$AA$3:$AA$1315,DataRegularSeason20242025!$B$3:$B$1315, "&lt;=" &amp; CP$1, DataRegularSeason20242025!$D$3:$D$1315, $A29)+SUMIFS(DataRegularSeason20242025!$AB$3:$AB$1315,DataRegularSeason20242025!$B$3:$B$1315, "&lt;=" &amp; CP$1, DataRegularSeason20242025!$E$3:$E$1315, $A29)</f>
        <v>37</v>
      </c>
      <c r="CQ29">
        <f>SUMIFS(DataRegularSeason20242025!$AA$3:$AA$1315,DataRegularSeason20242025!$B$3:$B$1315, "&lt;=" &amp; CQ$1, DataRegularSeason20242025!$D$3:$D$1315, $A29)+SUMIFS(DataRegularSeason20242025!$AB$3:$AB$1315,DataRegularSeason20242025!$B$3:$B$1315, "&lt;=" &amp; CQ$1, DataRegularSeason20242025!$E$3:$E$1315, $A29)</f>
        <v>37</v>
      </c>
      <c r="CR29">
        <f>SUMIFS(DataRegularSeason20242025!$AA$3:$AA$1315,DataRegularSeason20242025!$B$3:$B$1315, "&lt;=" &amp; CR$1, DataRegularSeason20242025!$D$3:$D$1315, $A29)+SUMIFS(DataRegularSeason20242025!$AB$3:$AB$1315,DataRegularSeason20242025!$B$3:$B$1315, "&lt;=" &amp; CR$1, DataRegularSeason20242025!$E$3:$E$1315, $A29)</f>
        <v>37</v>
      </c>
      <c r="CS29">
        <f>SUMIFS(DataRegularSeason20242025!$AA$3:$AA$1315,DataRegularSeason20242025!$B$3:$B$1315, "&lt;=" &amp; CS$1, DataRegularSeason20242025!$D$3:$D$1315, $A29)+SUMIFS(DataRegularSeason20242025!$AB$3:$AB$1315,DataRegularSeason20242025!$B$3:$B$1315, "&lt;=" &amp; CS$1, DataRegularSeason20242025!$E$3:$E$1315, $A29)</f>
        <v>37</v>
      </c>
      <c r="CT29">
        <f>SUMIFS(DataRegularSeason20242025!$AA$3:$AA$1315,DataRegularSeason20242025!$B$3:$B$1315, "&lt;=" &amp; CT$1, DataRegularSeason20242025!$D$3:$D$1315, $A29)+SUMIFS(DataRegularSeason20242025!$AB$3:$AB$1315,DataRegularSeason20242025!$B$3:$B$1315, "&lt;=" &amp; CT$1, DataRegularSeason20242025!$E$3:$E$1315, $A29)</f>
        <v>37</v>
      </c>
      <c r="CU29">
        <f>SUMIFS(DataRegularSeason20242025!$AA$3:$AA$1315,DataRegularSeason20242025!$B$3:$B$1315, "&lt;=" &amp; CU$1, DataRegularSeason20242025!$D$3:$D$1315, $A29)+SUMIFS(DataRegularSeason20242025!$AB$3:$AB$1315,DataRegularSeason20242025!$B$3:$B$1315, "&lt;=" &amp; CU$1, DataRegularSeason20242025!$E$3:$E$1315, $A29)</f>
        <v>37</v>
      </c>
      <c r="CV29">
        <f>SUMIFS(DataRegularSeason20242025!$AA$3:$AA$1315,DataRegularSeason20242025!$B$3:$B$1315, "&lt;=" &amp; CV$1, DataRegularSeason20242025!$D$3:$D$1315, $A29)+SUMIFS(DataRegularSeason20242025!$AB$3:$AB$1315,DataRegularSeason20242025!$B$3:$B$1315, "&lt;=" &amp; CV$1, DataRegularSeason20242025!$E$3:$E$1315, $A29)</f>
        <v>37</v>
      </c>
      <c r="CW29">
        <f>SUMIFS(DataRegularSeason20242025!$AA$3:$AA$1315,DataRegularSeason20242025!$B$3:$B$1315, "&lt;=" &amp; CW$1, DataRegularSeason20242025!$D$3:$D$1315, $A29)+SUMIFS(DataRegularSeason20242025!$AB$3:$AB$1315,DataRegularSeason20242025!$B$3:$B$1315, "&lt;=" &amp; CW$1, DataRegularSeason20242025!$E$3:$E$1315, $A29)</f>
        <v>37</v>
      </c>
      <c r="CX29">
        <f>SUMIFS(DataRegularSeason20242025!$AA$3:$AA$1315,DataRegularSeason20242025!$B$3:$B$1315, "&lt;=" &amp; CX$1, DataRegularSeason20242025!$D$3:$D$1315, $A29)+SUMIFS(DataRegularSeason20242025!$AB$3:$AB$1315,DataRegularSeason20242025!$B$3:$B$1315, "&lt;=" &amp; CX$1, DataRegularSeason20242025!$E$3:$E$1315, $A29)</f>
        <v>37</v>
      </c>
      <c r="CY29">
        <f>SUMIFS(DataRegularSeason20242025!$AA$3:$AA$1315,DataRegularSeason20242025!$B$3:$B$1315, "&lt;=" &amp; CY$1, DataRegularSeason20242025!$D$3:$D$1315, $A29)+SUMIFS(DataRegularSeason20242025!$AB$3:$AB$1315,DataRegularSeason20242025!$B$3:$B$1315, "&lt;=" &amp; CY$1, DataRegularSeason20242025!$E$3:$E$1315, $A29)</f>
        <v>37</v>
      </c>
      <c r="CZ29">
        <f>SUMIFS(DataRegularSeason20242025!$AA$3:$AA$1315,DataRegularSeason20242025!$B$3:$B$1315, "&lt;=" &amp; CZ$1, DataRegularSeason20242025!$D$3:$D$1315, $A29)+SUMIFS(DataRegularSeason20242025!$AB$3:$AB$1315,DataRegularSeason20242025!$B$3:$B$1315, "&lt;=" &amp; CZ$1, DataRegularSeason20242025!$E$3:$E$1315, $A29)</f>
        <v>37</v>
      </c>
      <c r="DA29">
        <f>SUMIFS(DataRegularSeason20242025!$AA$3:$AA$1315,DataRegularSeason20242025!$B$3:$B$1315, "&lt;=" &amp; DA$1, DataRegularSeason20242025!$D$3:$D$1315, $A29)+SUMIFS(DataRegularSeason20242025!$AB$3:$AB$1315,DataRegularSeason20242025!$B$3:$B$1315, "&lt;=" &amp; DA$1, DataRegularSeason20242025!$E$3:$E$1315, $A29)</f>
        <v>37</v>
      </c>
      <c r="DB29">
        <f>SUMIFS(DataRegularSeason20242025!$AA$3:$AA$1315,DataRegularSeason20242025!$B$3:$B$1315, "&lt;=" &amp; DB$1, DataRegularSeason20242025!$D$3:$D$1315, $A29)+SUMIFS(DataRegularSeason20242025!$AB$3:$AB$1315,DataRegularSeason20242025!$B$3:$B$1315, "&lt;=" &amp; DB$1, DataRegularSeason20242025!$E$3:$E$1315, $A29)</f>
        <v>37</v>
      </c>
      <c r="DC29">
        <f>SUMIFS(DataRegularSeason20242025!$AA$3:$AA$1315,DataRegularSeason20242025!$B$3:$B$1315, "&lt;=" &amp; DC$1, DataRegularSeason20242025!$D$3:$D$1315, $A29)+SUMIFS(DataRegularSeason20242025!$AB$3:$AB$1315,DataRegularSeason20242025!$B$3:$B$1315, "&lt;=" &amp; DC$1, DataRegularSeason20242025!$E$3:$E$1315, $A29)</f>
        <v>37</v>
      </c>
      <c r="DD29">
        <f>SUMIFS(DataRegularSeason20242025!$AA$3:$AA$1315,DataRegularSeason20242025!$B$3:$B$1315, "&lt;=" &amp; DD$1, DataRegularSeason20242025!$D$3:$D$1315, $A29)+SUMIFS(DataRegularSeason20242025!$AB$3:$AB$1315,DataRegularSeason20242025!$B$3:$B$1315, "&lt;=" &amp; DD$1, DataRegularSeason20242025!$E$3:$E$1315, $A29)</f>
        <v>37</v>
      </c>
      <c r="DE29">
        <f>SUMIFS(DataRegularSeason20242025!$AA$3:$AA$1315,DataRegularSeason20242025!$B$3:$B$1315, "&lt;=" &amp; DE$1, DataRegularSeason20242025!$D$3:$D$1315, $A29)+SUMIFS(DataRegularSeason20242025!$AB$3:$AB$1315,DataRegularSeason20242025!$B$3:$B$1315, "&lt;=" &amp; DE$1, DataRegularSeason20242025!$E$3:$E$1315, $A29)</f>
        <v>37</v>
      </c>
      <c r="DF29">
        <f>SUMIFS(DataRegularSeason20242025!$AA$3:$AA$1315,DataRegularSeason20242025!$B$3:$B$1315, "&lt;=" &amp; DF$1, DataRegularSeason20242025!$D$3:$D$1315, $A29)+SUMIFS(DataRegularSeason20242025!$AB$3:$AB$1315,DataRegularSeason20242025!$B$3:$B$1315, "&lt;=" &amp; DF$1, DataRegularSeason20242025!$E$3:$E$1315, $A29)</f>
        <v>37</v>
      </c>
      <c r="DG29">
        <f>SUMIFS(DataRegularSeason20242025!$AA$3:$AA$1315,DataRegularSeason20242025!$B$3:$B$1315, "&lt;=" &amp; DG$1, DataRegularSeason20242025!$D$3:$D$1315, $A29)+SUMIFS(DataRegularSeason20242025!$AB$3:$AB$1315,DataRegularSeason20242025!$B$3:$B$1315, "&lt;=" &amp; DG$1, DataRegularSeason20242025!$E$3:$E$1315, $A29)</f>
        <v>37</v>
      </c>
      <c r="DH29">
        <f>SUMIFS(DataRegularSeason20242025!$AA$3:$AA$1315,DataRegularSeason20242025!$B$3:$B$1315, "&lt;=" &amp; DH$1, DataRegularSeason20242025!$D$3:$D$1315, $A29)+SUMIFS(DataRegularSeason20242025!$AB$3:$AB$1315,DataRegularSeason20242025!$B$3:$B$1315, "&lt;=" &amp; DH$1, DataRegularSeason20242025!$E$3:$E$1315, $A29)</f>
        <v>37</v>
      </c>
      <c r="DI29">
        <f>SUMIFS(DataRegularSeason20242025!$AA$3:$AA$1315,DataRegularSeason20242025!$B$3:$B$1315, "&lt;=" &amp; DI$1, DataRegularSeason20242025!$D$3:$D$1315, $A29)+SUMIFS(DataRegularSeason20242025!$AB$3:$AB$1315,DataRegularSeason20242025!$B$3:$B$1315, "&lt;=" &amp; DI$1, DataRegularSeason20242025!$E$3:$E$1315, $A29)</f>
        <v>37</v>
      </c>
      <c r="DJ29">
        <f>SUMIFS(DataRegularSeason20242025!$AA$3:$AA$1315,DataRegularSeason20242025!$B$3:$B$1315, "&lt;=" &amp; DJ$1, DataRegularSeason20242025!$D$3:$D$1315, $A29)+SUMIFS(DataRegularSeason20242025!$AB$3:$AB$1315,DataRegularSeason20242025!$B$3:$B$1315, "&lt;=" &amp; DJ$1, DataRegularSeason20242025!$E$3:$E$1315, $A29)</f>
        <v>37</v>
      </c>
      <c r="DK29">
        <f>SUMIFS(DataRegularSeason20242025!$AA$3:$AA$1315,DataRegularSeason20242025!$B$3:$B$1315, "&lt;=" &amp; DK$1, DataRegularSeason20242025!$D$3:$D$1315, $A29)+SUMIFS(DataRegularSeason20242025!$AB$3:$AB$1315,DataRegularSeason20242025!$B$3:$B$1315, "&lt;=" &amp; DK$1, DataRegularSeason20242025!$E$3:$E$1315, $A29)</f>
        <v>37</v>
      </c>
      <c r="DL29">
        <f>SUMIFS(DataRegularSeason20242025!$AA$3:$AA$1315,DataRegularSeason20242025!$B$3:$B$1315, "&lt;=" &amp; DL$1, DataRegularSeason20242025!$D$3:$D$1315, $A29)+SUMIFS(DataRegularSeason20242025!$AB$3:$AB$1315,DataRegularSeason20242025!$B$3:$B$1315, "&lt;=" &amp; DL$1, DataRegularSeason20242025!$E$3:$E$1315, $A29)</f>
        <v>37</v>
      </c>
      <c r="DM29">
        <f>SUMIFS(DataRegularSeason20242025!$AA$3:$AA$1315,DataRegularSeason20242025!$B$3:$B$1315, "&lt;=" &amp; DM$1, DataRegularSeason20242025!$D$3:$D$1315, $A29)+SUMIFS(DataRegularSeason20242025!$AB$3:$AB$1315,DataRegularSeason20242025!$B$3:$B$1315, "&lt;=" &amp; DM$1, DataRegularSeason20242025!$E$3:$E$1315, $A29)</f>
        <v>37</v>
      </c>
      <c r="DN29">
        <f>SUMIFS(DataRegularSeason20242025!$AA$3:$AA$1315,DataRegularSeason20242025!$B$3:$B$1315, "&lt;=" &amp; DN$1, DataRegularSeason20242025!$D$3:$D$1315, $A29)+SUMIFS(DataRegularSeason20242025!$AB$3:$AB$1315,DataRegularSeason20242025!$B$3:$B$1315, "&lt;=" &amp; DN$1, DataRegularSeason20242025!$E$3:$E$1315, $A29)</f>
        <v>37</v>
      </c>
      <c r="DO29">
        <f>SUMIFS(DataRegularSeason20242025!$AA$3:$AA$1315,DataRegularSeason20242025!$B$3:$B$1315, "&lt;=" &amp; DO$1, DataRegularSeason20242025!$D$3:$D$1315, $A29)+SUMIFS(DataRegularSeason20242025!$AB$3:$AB$1315,DataRegularSeason20242025!$B$3:$B$1315, "&lt;=" &amp; DO$1, DataRegularSeason20242025!$E$3:$E$1315, $A29)</f>
        <v>37</v>
      </c>
      <c r="DP29">
        <f>SUMIFS(DataRegularSeason20242025!$AA$3:$AA$1315,DataRegularSeason20242025!$B$3:$B$1315, "&lt;=" &amp; DP$1, DataRegularSeason20242025!$D$3:$D$1315, $A29)+SUMIFS(DataRegularSeason20242025!$AB$3:$AB$1315,DataRegularSeason20242025!$B$3:$B$1315, "&lt;=" &amp; DP$1, DataRegularSeason20242025!$E$3:$E$1315, $A29)</f>
        <v>37</v>
      </c>
      <c r="DQ29">
        <f>SUMIFS(DataRegularSeason20242025!$AA$3:$AA$1315,DataRegularSeason20242025!$B$3:$B$1315, "&lt;=" &amp; DQ$1, DataRegularSeason20242025!$D$3:$D$1315, $A29)+SUMIFS(DataRegularSeason20242025!$AB$3:$AB$1315,DataRegularSeason20242025!$B$3:$B$1315, "&lt;=" &amp; DQ$1, DataRegularSeason20242025!$E$3:$E$1315, $A29)</f>
        <v>37</v>
      </c>
      <c r="DR29">
        <f>SUMIFS(DataRegularSeason20242025!$AA$3:$AA$1315,DataRegularSeason20242025!$B$3:$B$1315, "&lt;=" &amp; DR$1, DataRegularSeason20242025!$D$3:$D$1315, $A29)+SUMIFS(DataRegularSeason20242025!$AB$3:$AB$1315,DataRegularSeason20242025!$B$3:$B$1315, "&lt;=" &amp; DR$1, DataRegularSeason20242025!$E$3:$E$1315, $A29)</f>
        <v>37</v>
      </c>
      <c r="DS29">
        <f>SUMIFS(DataRegularSeason20242025!$AA$3:$AA$1315,DataRegularSeason20242025!$B$3:$B$1315, "&lt;=" &amp; DS$1, DataRegularSeason20242025!$D$3:$D$1315, $A29)+SUMIFS(DataRegularSeason20242025!$AB$3:$AB$1315,DataRegularSeason20242025!$B$3:$B$1315, "&lt;=" &amp; DS$1, DataRegularSeason20242025!$E$3:$E$1315, $A29)</f>
        <v>37</v>
      </c>
      <c r="DT29">
        <f>SUMIFS(DataRegularSeason20242025!$AA$3:$AA$1315,DataRegularSeason20242025!$B$3:$B$1315, "&lt;=" &amp; DT$1, DataRegularSeason20242025!$D$3:$D$1315, $A29)+SUMIFS(DataRegularSeason20242025!$AB$3:$AB$1315,DataRegularSeason20242025!$B$3:$B$1315, "&lt;=" &amp; DT$1, DataRegularSeason20242025!$E$3:$E$1315, $A29)</f>
        <v>37</v>
      </c>
      <c r="DU29">
        <f>SUMIFS(DataRegularSeason20242025!$AA$3:$AA$1315,DataRegularSeason20242025!$B$3:$B$1315, "&lt;=" &amp; DU$1, DataRegularSeason20242025!$D$3:$D$1315, $A29)+SUMIFS(DataRegularSeason20242025!$AB$3:$AB$1315,DataRegularSeason20242025!$B$3:$B$1315, "&lt;=" &amp; DU$1, DataRegularSeason20242025!$E$3:$E$1315, $A29)</f>
        <v>37</v>
      </c>
      <c r="DV29">
        <f>SUMIFS(DataRegularSeason20242025!$AA$3:$AA$1315,DataRegularSeason20242025!$B$3:$B$1315, "&lt;=" &amp; DV$1, DataRegularSeason20242025!$D$3:$D$1315, $A29)+SUMIFS(DataRegularSeason20242025!$AB$3:$AB$1315,DataRegularSeason20242025!$B$3:$B$1315, "&lt;=" &amp; DV$1, DataRegularSeason20242025!$E$3:$E$1315, $A29)</f>
        <v>37</v>
      </c>
      <c r="DW29">
        <f>SUMIFS(DataRegularSeason20242025!$AA$3:$AA$1315,DataRegularSeason20242025!$B$3:$B$1315, "&lt;=" &amp; DW$1, DataRegularSeason20242025!$D$3:$D$1315, $A29)+SUMIFS(DataRegularSeason20242025!$AB$3:$AB$1315,DataRegularSeason20242025!$B$3:$B$1315, "&lt;=" &amp; DW$1, DataRegularSeason20242025!$E$3:$E$1315, $A29)</f>
        <v>37</v>
      </c>
      <c r="DX29">
        <f>SUMIFS(DataRegularSeason20242025!$AA$3:$AA$1315,DataRegularSeason20242025!$B$3:$B$1315, "&lt;=" &amp; DX$1, DataRegularSeason20242025!$D$3:$D$1315, $A29)+SUMIFS(DataRegularSeason20242025!$AB$3:$AB$1315,DataRegularSeason20242025!$B$3:$B$1315, "&lt;=" &amp; DX$1, DataRegularSeason20242025!$E$3:$E$1315, $A29)</f>
        <v>37</v>
      </c>
      <c r="DY29">
        <f>SUMIFS(DataRegularSeason20242025!$AA$3:$AA$1315,DataRegularSeason20242025!$B$3:$B$1315, "&lt;=" &amp; DY$1, DataRegularSeason20242025!$D$3:$D$1315, $A29)+SUMIFS(DataRegularSeason20242025!$AB$3:$AB$1315,DataRegularSeason20242025!$B$3:$B$1315, "&lt;=" &amp; DY$1, DataRegularSeason20242025!$E$3:$E$1315, $A29)</f>
        <v>37</v>
      </c>
      <c r="DZ29">
        <f>SUMIFS(DataRegularSeason20242025!$AA$3:$AA$1315,DataRegularSeason20242025!$B$3:$B$1315, "&lt;=" &amp; DZ$1, DataRegularSeason20242025!$D$3:$D$1315, $A29)+SUMIFS(DataRegularSeason20242025!$AB$3:$AB$1315,DataRegularSeason20242025!$B$3:$B$1315, "&lt;=" &amp; DZ$1, DataRegularSeason20242025!$E$3:$E$1315, $A29)</f>
        <v>37</v>
      </c>
      <c r="EA29">
        <f>SUMIFS(DataRegularSeason20242025!$AA$3:$AA$1315,DataRegularSeason20242025!$B$3:$B$1315, "&lt;=" &amp; EA$1, DataRegularSeason20242025!$D$3:$D$1315, $A29)+SUMIFS(DataRegularSeason20242025!$AB$3:$AB$1315,DataRegularSeason20242025!$B$3:$B$1315, "&lt;=" &amp; EA$1, DataRegularSeason20242025!$E$3:$E$1315, $A29)</f>
        <v>37</v>
      </c>
      <c r="EB29">
        <f>SUMIFS(DataRegularSeason20242025!$AA$3:$AA$1315,DataRegularSeason20242025!$B$3:$B$1315, "&lt;=" &amp; EB$1, DataRegularSeason20242025!$D$3:$D$1315, $A29)+SUMIFS(DataRegularSeason20242025!$AB$3:$AB$1315,DataRegularSeason20242025!$B$3:$B$1315, "&lt;=" &amp; EB$1, DataRegularSeason20242025!$E$3:$E$1315, $A29)</f>
        <v>37</v>
      </c>
      <c r="EC29">
        <f>SUMIFS(DataRegularSeason20242025!$AA$3:$AA$1315,DataRegularSeason20242025!$B$3:$B$1315, "&lt;=" &amp; EC$1, DataRegularSeason20242025!$D$3:$D$1315, $A29)+SUMIFS(DataRegularSeason20242025!$AB$3:$AB$1315,DataRegularSeason20242025!$B$3:$B$1315, "&lt;=" &amp; EC$1, DataRegularSeason20242025!$E$3:$E$1315, $A29)</f>
        <v>37</v>
      </c>
      <c r="ED29">
        <f>SUMIFS(DataRegularSeason20242025!$AA$3:$AA$1315,DataRegularSeason20242025!$B$3:$B$1315, "&lt;=" &amp; ED$1, DataRegularSeason20242025!$D$3:$D$1315, $A29)+SUMIFS(DataRegularSeason20242025!$AB$3:$AB$1315,DataRegularSeason20242025!$B$3:$B$1315, "&lt;=" &amp; ED$1, DataRegularSeason20242025!$E$3:$E$1315, $A29)</f>
        <v>37</v>
      </c>
      <c r="EE29">
        <f>SUMIFS(DataRegularSeason20242025!$AA$3:$AA$1315,DataRegularSeason20242025!$B$3:$B$1315, "&lt;=" &amp; EE$1, DataRegularSeason20242025!$D$3:$D$1315, $A29)+SUMIFS(DataRegularSeason20242025!$AB$3:$AB$1315,DataRegularSeason20242025!$B$3:$B$1315, "&lt;=" &amp; EE$1, DataRegularSeason20242025!$E$3:$E$1315, $A29)</f>
        <v>37</v>
      </c>
      <c r="EF29">
        <f>SUMIFS(DataRegularSeason20242025!$AA$3:$AA$1315,DataRegularSeason20242025!$B$3:$B$1315, "&lt;=" &amp; EF$1, DataRegularSeason20242025!$D$3:$D$1315, $A29)+SUMIFS(DataRegularSeason20242025!$AB$3:$AB$1315,DataRegularSeason20242025!$B$3:$B$1315, "&lt;=" &amp; EF$1, DataRegularSeason20242025!$E$3:$E$1315, $A29)</f>
        <v>37</v>
      </c>
      <c r="EG29">
        <f>SUMIFS(DataRegularSeason20242025!$AA$3:$AA$1315,DataRegularSeason20242025!$B$3:$B$1315, "&lt;=" &amp; EG$1, DataRegularSeason20242025!$D$3:$D$1315, $A29)+SUMIFS(DataRegularSeason20242025!$AB$3:$AB$1315,DataRegularSeason20242025!$B$3:$B$1315, "&lt;=" &amp; EG$1, DataRegularSeason20242025!$E$3:$E$1315, $A29)</f>
        <v>37</v>
      </c>
      <c r="EH29">
        <f>SUMIFS(DataRegularSeason20242025!$AA$3:$AA$1315,DataRegularSeason20242025!$B$3:$B$1315, "&lt;=" &amp; EH$1, DataRegularSeason20242025!$D$3:$D$1315, $A29)+SUMIFS(DataRegularSeason20242025!$AB$3:$AB$1315,DataRegularSeason20242025!$B$3:$B$1315, "&lt;=" &amp; EH$1, DataRegularSeason20242025!$E$3:$E$1315, $A29)</f>
        <v>37</v>
      </c>
      <c r="EI29">
        <f>SUMIFS(DataRegularSeason20242025!$AA$3:$AA$1315,DataRegularSeason20242025!$B$3:$B$1315, "&lt;=" &amp; EI$1, DataRegularSeason20242025!$D$3:$D$1315, $A29)+SUMIFS(DataRegularSeason20242025!$AB$3:$AB$1315,DataRegularSeason20242025!$B$3:$B$1315, "&lt;=" &amp; EI$1, DataRegularSeason20242025!$E$3:$E$1315, $A29)</f>
        <v>37</v>
      </c>
      <c r="EJ29">
        <f>SUMIFS(DataRegularSeason20242025!$AA$3:$AA$1315,DataRegularSeason20242025!$B$3:$B$1315, "&lt;=" &amp; EJ$1, DataRegularSeason20242025!$D$3:$D$1315, $A29)+SUMIFS(DataRegularSeason20242025!$AB$3:$AB$1315,DataRegularSeason20242025!$B$3:$B$1315, "&lt;=" &amp; EJ$1, DataRegularSeason20242025!$E$3:$E$1315, $A29)</f>
        <v>37</v>
      </c>
      <c r="EK29">
        <f>SUMIFS(DataRegularSeason20242025!$AA$3:$AA$1315,DataRegularSeason20242025!$B$3:$B$1315, "&lt;=" &amp; EK$1, DataRegularSeason20242025!$D$3:$D$1315, $A29)+SUMIFS(DataRegularSeason20242025!$AB$3:$AB$1315,DataRegularSeason20242025!$B$3:$B$1315, "&lt;=" &amp; EK$1, DataRegularSeason20242025!$E$3:$E$1315, $A29)</f>
        <v>37</v>
      </c>
      <c r="EL29">
        <f>SUMIFS(DataRegularSeason20242025!$AA$3:$AA$1315,DataRegularSeason20242025!$B$3:$B$1315, "&lt;=" &amp; EL$1, DataRegularSeason20242025!$D$3:$D$1315, $A29)+SUMIFS(DataRegularSeason20242025!$AB$3:$AB$1315,DataRegularSeason20242025!$B$3:$B$1315, "&lt;=" &amp; EL$1, DataRegularSeason20242025!$E$3:$E$1315, $A29)</f>
        <v>37</v>
      </c>
      <c r="EM29">
        <f>SUMIFS(DataRegularSeason20242025!$AA$3:$AA$1315,DataRegularSeason20242025!$B$3:$B$1315, "&lt;=" &amp; EM$1, DataRegularSeason20242025!$D$3:$D$1315, $A29)+SUMIFS(DataRegularSeason20242025!$AB$3:$AB$1315,DataRegularSeason20242025!$B$3:$B$1315, "&lt;=" &amp; EM$1, DataRegularSeason20242025!$E$3:$E$1315, $A29)</f>
        <v>37</v>
      </c>
      <c r="EN29">
        <f>SUMIFS(DataRegularSeason20242025!$AA$3:$AA$1315,DataRegularSeason20242025!$B$3:$B$1315, "&lt;=" &amp; EN$1, DataRegularSeason20242025!$D$3:$D$1315, $A29)+SUMIFS(DataRegularSeason20242025!$AB$3:$AB$1315,DataRegularSeason20242025!$B$3:$B$1315, "&lt;=" &amp; EN$1, DataRegularSeason20242025!$E$3:$E$1315, $A29)</f>
        <v>37</v>
      </c>
      <c r="EO29">
        <f>SUMIFS(DataRegularSeason20242025!$AA$3:$AA$1315,DataRegularSeason20242025!$B$3:$B$1315, "&lt;=" &amp; EO$1, DataRegularSeason20242025!$D$3:$D$1315, $A29)+SUMIFS(DataRegularSeason20242025!$AB$3:$AB$1315,DataRegularSeason20242025!$B$3:$B$1315, "&lt;=" &amp; EO$1, DataRegularSeason20242025!$E$3:$E$1315, $A29)</f>
        <v>37</v>
      </c>
      <c r="EP29">
        <f>SUMIFS(DataRegularSeason20242025!$AA$3:$AA$1315,DataRegularSeason20242025!$B$3:$B$1315, "&lt;=" &amp; EP$1, DataRegularSeason20242025!$D$3:$D$1315, $A29)+SUMIFS(DataRegularSeason20242025!$AB$3:$AB$1315,DataRegularSeason20242025!$B$3:$B$1315, "&lt;=" &amp; EP$1, DataRegularSeason20242025!$E$3:$E$1315, $A29)</f>
        <v>37</v>
      </c>
      <c r="EQ29">
        <f>SUMIFS(DataRegularSeason20242025!$AA$3:$AA$1315,DataRegularSeason20242025!$B$3:$B$1315, "&lt;=" &amp; EQ$1, DataRegularSeason20242025!$D$3:$D$1315, $A29)+SUMIFS(DataRegularSeason20242025!$AB$3:$AB$1315,DataRegularSeason20242025!$B$3:$B$1315, "&lt;=" &amp; EQ$1, DataRegularSeason20242025!$E$3:$E$1315, $A29)</f>
        <v>37</v>
      </c>
      <c r="ER29">
        <f>SUMIFS(DataRegularSeason20242025!$AA$3:$AA$1315,DataRegularSeason20242025!$B$3:$B$1315, "&lt;=" &amp; ER$1, DataRegularSeason20242025!$D$3:$D$1315, $A29)+SUMIFS(DataRegularSeason20242025!$AB$3:$AB$1315,DataRegularSeason20242025!$B$3:$B$1315, "&lt;=" &amp; ER$1, DataRegularSeason20242025!$E$3:$E$1315, $A29)</f>
        <v>37</v>
      </c>
      <c r="ES29">
        <f>SUMIFS(DataRegularSeason20242025!$AA$3:$AA$1315,DataRegularSeason20242025!$B$3:$B$1315, "&lt;=" &amp; ES$1, DataRegularSeason20242025!$D$3:$D$1315, $A29)+SUMIFS(DataRegularSeason20242025!$AB$3:$AB$1315,DataRegularSeason20242025!$B$3:$B$1315, "&lt;=" &amp; ES$1, DataRegularSeason20242025!$E$3:$E$1315, $A29)</f>
        <v>37</v>
      </c>
      <c r="ET29">
        <f>SUMIFS(DataRegularSeason20242025!$AA$3:$AA$1315,DataRegularSeason20242025!$B$3:$B$1315, "&lt;=" &amp; ET$1, DataRegularSeason20242025!$D$3:$D$1315, $A29)+SUMIFS(DataRegularSeason20242025!$AB$3:$AB$1315,DataRegularSeason20242025!$B$3:$B$1315, "&lt;=" &amp; ET$1, DataRegularSeason20242025!$E$3:$E$1315, $A29)</f>
        <v>37</v>
      </c>
      <c r="EU29">
        <f>SUMIFS(DataRegularSeason20242025!$AA$3:$AA$1315,DataRegularSeason20242025!$B$3:$B$1315, "&lt;=" &amp; EU$1, DataRegularSeason20242025!$D$3:$D$1315, $A29)+SUMIFS(DataRegularSeason20242025!$AB$3:$AB$1315,DataRegularSeason20242025!$B$3:$B$1315, "&lt;=" &amp; EU$1, DataRegularSeason20242025!$E$3:$E$1315, $A29)</f>
        <v>37</v>
      </c>
      <c r="EV29">
        <f>SUMIFS(DataRegularSeason20242025!$AA$3:$AA$1315,DataRegularSeason20242025!$B$3:$B$1315, "&lt;=" &amp; EV$1, DataRegularSeason20242025!$D$3:$D$1315, $A29)+SUMIFS(DataRegularSeason20242025!$AB$3:$AB$1315,DataRegularSeason20242025!$B$3:$B$1315, "&lt;=" &amp; EV$1, DataRegularSeason20242025!$E$3:$E$1315, $A29)</f>
        <v>37</v>
      </c>
      <c r="EW29">
        <f>SUMIFS(DataRegularSeason20242025!$AA$3:$AA$1315,DataRegularSeason20242025!$B$3:$B$1315, "&lt;=" &amp; EW$1, DataRegularSeason20242025!$D$3:$D$1315, $A29)+SUMIFS(DataRegularSeason20242025!$AB$3:$AB$1315,DataRegularSeason20242025!$B$3:$B$1315, "&lt;=" &amp; EW$1, DataRegularSeason20242025!$E$3:$E$1315, $A29)</f>
        <v>37</v>
      </c>
      <c r="EX29">
        <f>SUMIFS(DataRegularSeason20242025!$AA$3:$AA$1315,DataRegularSeason20242025!$B$3:$B$1315, "&lt;=" &amp; EX$1, DataRegularSeason20242025!$D$3:$D$1315, $A29)+SUMIFS(DataRegularSeason20242025!$AB$3:$AB$1315,DataRegularSeason20242025!$B$3:$B$1315, "&lt;=" &amp; EX$1, DataRegularSeason20242025!$E$3:$E$1315, $A29)</f>
        <v>37</v>
      </c>
      <c r="EY29">
        <f>SUMIFS(DataRegularSeason20242025!$AA$3:$AA$1315,DataRegularSeason20242025!$B$3:$B$1315, "&lt;=" &amp; EY$1, DataRegularSeason20242025!$D$3:$D$1315, $A29)+SUMIFS(DataRegularSeason20242025!$AB$3:$AB$1315,DataRegularSeason20242025!$B$3:$B$1315, "&lt;=" &amp; EY$1, DataRegularSeason20242025!$E$3:$E$1315, $A29)</f>
        <v>37</v>
      </c>
      <c r="EZ29">
        <f>SUMIFS(DataRegularSeason20242025!$AA$3:$AA$1315,DataRegularSeason20242025!$B$3:$B$1315, "&lt;=" &amp; EZ$1, DataRegularSeason20242025!$D$3:$D$1315, $A29)+SUMIFS(DataRegularSeason20242025!$AB$3:$AB$1315,DataRegularSeason20242025!$B$3:$B$1315, "&lt;=" &amp; EZ$1, DataRegularSeason20242025!$E$3:$E$1315, $A29)</f>
        <v>37</v>
      </c>
      <c r="FA29">
        <f>SUMIFS(DataRegularSeason20242025!$AA$3:$AA$1315,DataRegularSeason20242025!$B$3:$B$1315, "&lt;=" &amp; FA$1, DataRegularSeason20242025!$D$3:$D$1315, $A29)+SUMIFS(DataRegularSeason20242025!$AB$3:$AB$1315,DataRegularSeason20242025!$B$3:$B$1315, "&lt;=" &amp; FA$1, DataRegularSeason20242025!$E$3:$E$1315, $A29)</f>
        <v>37</v>
      </c>
      <c r="FB29">
        <f>SUMIFS(DataRegularSeason20242025!$AA$3:$AA$1315,DataRegularSeason20242025!$B$3:$B$1315, "&lt;=" &amp; FB$1, DataRegularSeason20242025!$D$3:$D$1315, $A29)+SUMIFS(DataRegularSeason20242025!$AB$3:$AB$1315,DataRegularSeason20242025!$B$3:$B$1315, "&lt;=" &amp; FB$1, DataRegularSeason20242025!$E$3:$E$1315, $A29)</f>
        <v>37</v>
      </c>
      <c r="FC29">
        <f>SUMIFS(DataRegularSeason20242025!$AA$3:$AA$1315,DataRegularSeason20242025!$B$3:$B$1315, "&lt;=" &amp; FC$1, DataRegularSeason20242025!$D$3:$D$1315, $A29)+SUMIFS(DataRegularSeason20242025!$AB$3:$AB$1315,DataRegularSeason20242025!$B$3:$B$1315, "&lt;=" &amp; FC$1, DataRegularSeason20242025!$E$3:$E$1315, $A29)</f>
        <v>37</v>
      </c>
      <c r="FD29">
        <f>SUMIFS(DataRegularSeason20242025!$AA$3:$AA$1315,DataRegularSeason20242025!$B$3:$B$1315, "&lt;=" &amp; FD$1, DataRegularSeason20242025!$D$3:$D$1315, $A29)+SUMIFS(DataRegularSeason20242025!$AB$3:$AB$1315,DataRegularSeason20242025!$B$3:$B$1315, "&lt;=" &amp; FD$1, DataRegularSeason20242025!$E$3:$E$1315, $A29)</f>
        <v>37</v>
      </c>
      <c r="FE29">
        <f>SUMIFS(DataRegularSeason20242025!$AA$3:$AA$1315,DataRegularSeason20242025!$B$3:$B$1315, "&lt;=" &amp; FE$1, DataRegularSeason20242025!$D$3:$D$1315, $A29)+SUMIFS(DataRegularSeason20242025!$AB$3:$AB$1315,DataRegularSeason20242025!$B$3:$B$1315, "&lt;=" &amp; FE$1, DataRegularSeason20242025!$E$3:$E$1315, $A29)</f>
        <v>37</v>
      </c>
      <c r="FF29">
        <f>SUMIFS(DataRegularSeason20242025!$AA$3:$AA$1315,DataRegularSeason20242025!$B$3:$B$1315, "&lt;=" &amp; FF$1, DataRegularSeason20242025!$D$3:$D$1315, $A29)+SUMIFS(DataRegularSeason20242025!$AB$3:$AB$1315,DataRegularSeason20242025!$B$3:$B$1315, "&lt;=" &amp; FF$1, DataRegularSeason20242025!$E$3:$E$1315, $A29)</f>
        <v>37</v>
      </c>
      <c r="FG29">
        <f>SUMIFS(DataRegularSeason20242025!$AA$3:$AA$1315,DataRegularSeason20242025!$B$3:$B$1315, "&lt;=" &amp; FG$1, DataRegularSeason20242025!$D$3:$D$1315, $A29)+SUMIFS(DataRegularSeason20242025!$AB$3:$AB$1315,DataRegularSeason20242025!$B$3:$B$1315, "&lt;=" &amp; FG$1, DataRegularSeason20242025!$E$3:$E$1315, $A29)</f>
        <v>37</v>
      </c>
      <c r="FH29">
        <f>SUMIFS(DataRegularSeason20242025!$AA$3:$AA$1315,DataRegularSeason20242025!$B$3:$B$1315, "&lt;=" &amp; FH$1, DataRegularSeason20242025!$D$3:$D$1315, $A29)+SUMIFS(DataRegularSeason20242025!$AB$3:$AB$1315,DataRegularSeason20242025!$B$3:$B$1315, "&lt;=" &amp; FH$1, DataRegularSeason20242025!$E$3:$E$1315, $A29)</f>
        <v>37</v>
      </c>
      <c r="FI29">
        <f>SUMIFS(DataRegularSeason20242025!$AA$3:$AA$1315,DataRegularSeason20242025!$B$3:$B$1315, "&lt;=" &amp; FI$1, DataRegularSeason20242025!$D$3:$D$1315, $A29)+SUMIFS(DataRegularSeason20242025!$AB$3:$AB$1315,DataRegularSeason20242025!$B$3:$B$1315, "&lt;=" &amp; FI$1, DataRegularSeason20242025!$E$3:$E$1315, $A29)</f>
        <v>37</v>
      </c>
      <c r="FJ29">
        <f>SUMIFS(DataRegularSeason20242025!$AA$3:$AA$1315,DataRegularSeason20242025!$B$3:$B$1315, "&lt;=" &amp; FJ$1, DataRegularSeason20242025!$D$3:$D$1315, $A29)+SUMIFS(DataRegularSeason20242025!$AB$3:$AB$1315,DataRegularSeason20242025!$B$3:$B$1315, "&lt;=" &amp; FJ$1, DataRegularSeason20242025!$E$3:$E$1315, $A29)</f>
        <v>37</v>
      </c>
      <c r="FK29">
        <f>SUMIFS(DataRegularSeason20242025!$AA$3:$AA$1315,DataRegularSeason20242025!$B$3:$B$1315, "&lt;=" &amp; FK$1, DataRegularSeason20242025!$D$3:$D$1315, $A29)+SUMIFS(DataRegularSeason20242025!$AB$3:$AB$1315,DataRegularSeason20242025!$B$3:$B$1315, "&lt;=" &amp; FK$1, DataRegularSeason20242025!$E$3:$E$1315, $A29)</f>
        <v>37</v>
      </c>
      <c r="FL29">
        <f>SUMIFS(DataRegularSeason20242025!$AA$3:$AA$1315,DataRegularSeason20242025!$B$3:$B$1315, "&lt;=" &amp; FL$1, DataRegularSeason20242025!$D$3:$D$1315, $A29)+SUMIFS(DataRegularSeason20242025!$AB$3:$AB$1315,DataRegularSeason20242025!$B$3:$B$1315, "&lt;=" &amp; FL$1, DataRegularSeason20242025!$E$3:$E$1315, $A29)</f>
        <v>37</v>
      </c>
      <c r="FM29">
        <f>SUMIFS(DataRegularSeason20242025!$AA$3:$AA$1315,DataRegularSeason20242025!$B$3:$B$1315, "&lt;=" &amp; FM$1, DataRegularSeason20242025!$D$3:$D$1315, $A29)+SUMIFS(DataRegularSeason20242025!$AB$3:$AB$1315,DataRegularSeason20242025!$B$3:$B$1315, "&lt;=" &amp; FM$1, DataRegularSeason20242025!$E$3:$E$1315, $A29)</f>
        <v>37</v>
      </c>
      <c r="FN29">
        <f>SUMIFS(DataRegularSeason20242025!$AA$3:$AA$1315,DataRegularSeason20242025!$B$3:$B$1315, "&lt;=" &amp; FN$1, DataRegularSeason20242025!$D$3:$D$1315, $A29)+SUMIFS(DataRegularSeason20242025!$AB$3:$AB$1315,DataRegularSeason20242025!$B$3:$B$1315, "&lt;=" &amp; FN$1, DataRegularSeason20242025!$E$3:$E$1315, $A29)</f>
        <v>37</v>
      </c>
      <c r="FO29">
        <f>SUMIFS(DataRegularSeason20242025!$AA$3:$AA$1315,DataRegularSeason20242025!$B$3:$B$1315, "&lt;=" &amp; FO$1, DataRegularSeason20242025!$D$3:$D$1315, $A29)+SUMIFS(DataRegularSeason20242025!$AB$3:$AB$1315,DataRegularSeason20242025!$B$3:$B$1315, "&lt;=" &amp; FO$1, DataRegularSeason20242025!$E$3:$E$1315, $A29)</f>
        <v>37</v>
      </c>
      <c r="FP29">
        <f>SUMIFS(DataRegularSeason20242025!$AA$3:$AA$1315,DataRegularSeason20242025!$B$3:$B$1315, "&lt;=" &amp; FP$1, DataRegularSeason20242025!$D$3:$D$1315, $A29)+SUMIFS(DataRegularSeason20242025!$AB$3:$AB$1315,DataRegularSeason20242025!$B$3:$B$1315, "&lt;=" &amp; FP$1, DataRegularSeason20242025!$E$3:$E$1315, $A29)</f>
        <v>37</v>
      </c>
      <c r="FQ29">
        <f>SUMIFS(DataRegularSeason20242025!$AA$3:$AA$1315,DataRegularSeason20242025!$B$3:$B$1315, "&lt;=" &amp; FQ$1, DataRegularSeason20242025!$D$3:$D$1315, $A29)+SUMIFS(DataRegularSeason20242025!$AB$3:$AB$1315,DataRegularSeason20242025!$B$3:$B$1315, "&lt;=" &amp; FQ$1, DataRegularSeason20242025!$E$3:$E$1315, $A29)</f>
        <v>37</v>
      </c>
      <c r="FR29">
        <f>SUMIFS(DataRegularSeason20242025!$AA$3:$AA$1315,DataRegularSeason20242025!$B$3:$B$1315, "&lt;=" &amp; FR$1, DataRegularSeason20242025!$D$3:$D$1315, $A29)+SUMIFS(DataRegularSeason20242025!$AB$3:$AB$1315,DataRegularSeason20242025!$B$3:$B$1315, "&lt;=" &amp; FR$1, DataRegularSeason20242025!$E$3:$E$1315, $A29)</f>
        <v>37</v>
      </c>
      <c r="FS29">
        <f>SUMIFS(DataRegularSeason20242025!$AA$3:$AA$1315,DataRegularSeason20242025!$B$3:$B$1315, "&lt;=" &amp; FS$1, DataRegularSeason20242025!$D$3:$D$1315, $A29)+SUMIFS(DataRegularSeason20242025!$AB$3:$AB$1315,DataRegularSeason20242025!$B$3:$B$1315, "&lt;=" &amp; FS$1, DataRegularSeason20242025!$E$3:$E$1315, $A29)</f>
        <v>37</v>
      </c>
      <c r="FT29">
        <f>SUMIFS(DataRegularSeason20242025!$AA$3:$AA$1315,DataRegularSeason20242025!$B$3:$B$1315, "&lt;=" &amp; FT$1, DataRegularSeason20242025!$D$3:$D$1315, $A29)+SUMIFS(DataRegularSeason20242025!$AB$3:$AB$1315,DataRegularSeason20242025!$B$3:$B$1315, "&lt;=" &amp; FT$1, DataRegularSeason20242025!$E$3:$E$1315, $A29)</f>
        <v>37</v>
      </c>
      <c r="FU29">
        <f>SUMIFS(DataRegularSeason20242025!$AA$3:$AA$1315,DataRegularSeason20242025!$B$3:$B$1315, "&lt;=" &amp; FU$1, DataRegularSeason20242025!$D$3:$D$1315, $A29)+SUMIFS(DataRegularSeason20242025!$AB$3:$AB$1315,DataRegularSeason20242025!$B$3:$B$1315, "&lt;=" &amp; FU$1, DataRegularSeason20242025!$E$3:$E$1315, $A29)</f>
        <v>37</v>
      </c>
      <c r="FV29">
        <f>SUMIFS(DataRegularSeason20242025!$AA$3:$AA$1315,DataRegularSeason20242025!$B$3:$B$1315, "&lt;=" &amp; FV$1, DataRegularSeason20242025!$D$3:$D$1315, $A29)+SUMIFS(DataRegularSeason20242025!$AB$3:$AB$1315,DataRegularSeason20242025!$B$3:$B$1315, "&lt;=" &amp; FV$1, DataRegularSeason20242025!$E$3:$E$1315, $A29)</f>
        <v>37</v>
      </c>
      <c r="FW29">
        <f>SUMIFS(DataRegularSeason20242025!$AA$3:$AA$1315,DataRegularSeason20242025!$B$3:$B$1315, "&lt;=" &amp; FW$1, DataRegularSeason20242025!$D$3:$D$1315, $A29)+SUMIFS(DataRegularSeason20242025!$AB$3:$AB$1315,DataRegularSeason20242025!$B$3:$B$1315, "&lt;=" &amp; FW$1, DataRegularSeason20242025!$E$3:$E$1315, $A29)</f>
        <v>37</v>
      </c>
      <c r="FX29">
        <f>SUMIFS(DataRegularSeason20242025!$AA$3:$AA$1315,DataRegularSeason20242025!$B$3:$B$1315, "&lt;=" &amp; FX$1, DataRegularSeason20242025!$D$3:$D$1315, $A29)+SUMIFS(DataRegularSeason20242025!$AB$3:$AB$1315,DataRegularSeason20242025!$B$3:$B$1315, "&lt;=" &amp; FX$1, DataRegularSeason20242025!$E$3:$E$1315, $A29)</f>
        <v>37</v>
      </c>
      <c r="FY29">
        <f>SUMIFS(DataRegularSeason20242025!$AA$3:$AA$1315,DataRegularSeason20242025!$B$3:$B$1315, "&lt;=" &amp; FY$1, DataRegularSeason20242025!$D$3:$D$1315, $A29)+SUMIFS(DataRegularSeason20242025!$AB$3:$AB$1315,DataRegularSeason20242025!$B$3:$B$1315, "&lt;=" &amp; FY$1, DataRegularSeason20242025!$E$3:$E$1315, $A29)</f>
        <v>37</v>
      </c>
      <c r="FZ29">
        <f>SUMIFS(DataRegularSeason20242025!$AA$3:$AA$1315,DataRegularSeason20242025!$B$3:$B$1315, "&lt;=" &amp; FZ$1, DataRegularSeason20242025!$D$3:$D$1315, $A29)+SUMIFS(DataRegularSeason20242025!$AB$3:$AB$1315,DataRegularSeason20242025!$B$3:$B$1315, "&lt;=" &amp; FZ$1, DataRegularSeason20242025!$E$3:$E$1315, $A29)</f>
        <v>37</v>
      </c>
      <c r="GA29">
        <f>SUMIFS(DataRegularSeason20242025!$AA$3:$AA$1315,DataRegularSeason20242025!$B$3:$B$1315, "&lt;=" &amp; GA$1, DataRegularSeason20242025!$D$3:$D$1315, $A29)+SUMIFS(DataRegularSeason20242025!$AB$3:$AB$1315,DataRegularSeason20242025!$B$3:$B$1315, "&lt;=" &amp; GA$1, DataRegularSeason20242025!$E$3:$E$1315, $A29)</f>
        <v>37</v>
      </c>
      <c r="GB29">
        <f>SUMIFS(DataRegularSeason20242025!$AA$3:$AA$1315,DataRegularSeason20242025!$B$3:$B$1315, "&lt;=" &amp; GB$1, DataRegularSeason20242025!$D$3:$D$1315, $A29)+SUMIFS(DataRegularSeason20242025!$AB$3:$AB$1315,DataRegularSeason20242025!$B$3:$B$1315, "&lt;=" &amp; GB$1, DataRegularSeason20242025!$E$3:$E$1315, $A29)</f>
        <v>37</v>
      </c>
      <c r="GC29">
        <f>SUMIFS(DataRegularSeason20242025!$AA$3:$AA$1315,DataRegularSeason20242025!$B$3:$B$1315, "&lt;=" &amp; GC$1, DataRegularSeason20242025!$D$3:$D$1315, $A29)+SUMIFS(DataRegularSeason20242025!$AB$3:$AB$1315,DataRegularSeason20242025!$B$3:$B$1315, "&lt;=" &amp; GC$1, DataRegularSeason20242025!$E$3:$E$1315, $A29)</f>
        <v>37</v>
      </c>
      <c r="GD29">
        <f>SUMIFS(DataRegularSeason20242025!$AA$3:$AA$1315,DataRegularSeason20242025!$B$3:$B$1315, "&lt;=" &amp; GD$1, DataRegularSeason20242025!$D$3:$D$1315, $A29)+SUMIFS(DataRegularSeason20242025!$AB$3:$AB$1315,DataRegularSeason20242025!$B$3:$B$1315, "&lt;=" &amp; GD$1, DataRegularSeason20242025!$E$3:$E$1315, $A29)</f>
        <v>37</v>
      </c>
      <c r="GE29">
        <f>SUMIFS(DataRegularSeason20242025!$AA$3:$AA$1315,DataRegularSeason20242025!$B$3:$B$1315, "&lt;=" &amp; GE$1, DataRegularSeason20242025!$D$3:$D$1315, $A29)+SUMIFS(DataRegularSeason20242025!$AB$3:$AB$1315,DataRegularSeason20242025!$B$3:$B$1315, "&lt;=" &amp; GE$1, DataRegularSeason20242025!$E$3:$E$1315, $A29)</f>
        <v>37</v>
      </c>
      <c r="GF29">
        <f>SUMIFS(DataRegularSeason20242025!$AA$3:$AA$1315,DataRegularSeason20242025!$B$3:$B$1315, "&lt;=" &amp; GF$1, DataRegularSeason20242025!$D$3:$D$1315, $A29)+SUMIFS(DataRegularSeason20242025!$AB$3:$AB$1315,DataRegularSeason20242025!$B$3:$B$1315, "&lt;=" &amp; GF$1, DataRegularSeason20242025!$E$3:$E$1315, $A29)</f>
        <v>37</v>
      </c>
      <c r="GG29">
        <f>SUMIFS(DataRegularSeason20242025!$AA$3:$AA$1315,DataRegularSeason20242025!$B$3:$B$1315, "&lt;=" &amp; GG$1, DataRegularSeason20242025!$D$3:$D$1315, $A29)+SUMIFS(DataRegularSeason20242025!$AB$3:$AB$1315,DataRegularSeason20242025!$B$3:$B$1315, "&lt;=" &amp; GG$1, DataRegularSeason20242025!$E$3:$E$1315, $A29)</f>
        <v>37</v>
      </c>
      <c r="GH29">
        <f>SUMIFS(DataRegularSeason20242025!$AA$3:$AA$1315,DataRegularSeason20242025!$B$3:$B$1315, "&lt;=" &amp; GH$1, DataRegularSeason20242025!$D$3:$D$1315, $A29)+SUMIFS(DataRegularSeason20242025!$AB$3:$AB$1315,DataRegularSeason20242025!$B$3:$B$1315, "&lt;=" &amp; GH$1, DataRegularSeason20242025!$E$3:$E$1315, $A29)</f>
        <v>37</v>
      </c>
      <c r="GI29">
        <f>SUMIFS(DataRegularSeason20242025!$AA$3:$AA$1315,DataRegularSeason20242025!$B$3:$B$1315, "&lt;=" &amp; GI$1, DataRegularSeason20242025!$D$3:$D$1315, $A29)+SUMIFS(DataRegularSeason20242025!$AB$3:$AB$1315,DataRegularSeason20242025!$B$3:$B$1315, "&lt;=" &amp; GI$1, DataRegularSeason20242025!$E$3:$E$1315, $A29)</f>
        <v>37</v>
      </c>
      <c r="GJ29">
        <f>SUMIFS(DataRegularSeason20242025!$AA$3:$AA$1315,DataRegularSeason20242025!$B$3:$B$1315, "&lt;=" &amp; GJ$1, DataRegularSeason20242025!$D$3:$D$1315, $A29)+SUMIFS(DataRegularSeason20242025!$AB$3:$AB$1315,DataRegularSeason20242025!$B$3:$B$1315, "&lt;=" &amp; GJ$1, DataRegularSeason20242025!$E$3:$E$1315, $A29)</f>
        <v>37</v>
      </c>
      <c r="GK29">
        <f>SUMIFS(DataRegularSeason20242025!$AA$3:$AA$1315,DataRegularSeason20242025!$B$3:$B$1315, "&lt;=" &amp; GK$1, DataRegularSeason20242025!$D$3:$D$1315, $A29)+SUMIFS(DataRegularSeason20242025!$AB$3:$AB$1315,DataRegularSeason20242025!$B$3:$B$1315, "&lt;=" &amp; GK$1, DataRegularSeason20242025!$E$3:$E$1315, $A29)</f>
        <v>37</v>
      </c>
      <c r="GL29">
        <f>SUMIFS(DataRegularSeason20242025!$AA$3:$AA$1315,DataRegularSeason20242025!$B$3:$B$1315, "&lt;=" &amp; GL$1, DataRegularSeason20242025!$D$3:$D$1315, $A29)+SUMIFS(DataRegularSeason20242025!$AB$3:$AB$1315,DataRegularSeason20242025!$B$3:$B$1315, "&lt;=" &amp; GL$1, DataRegularSeason20242025!$E$3:$E$1315, $A29)</f>
        <v>37</v>
      </c>
      <c r="GM29">
        <f>SUMIFS(DataRegularSeason20242025!$AA$3:$AA$1315,DataRegularSeason20242025!$B$3:$B$1315, "&lt;=" &amp; GM$1, DataRegularSeason20242025!$D$3:$D$1315, $A29)+SUMIFS(DataRegularSeason20242025!$AB$3:$AB$1315,DataRegularSeason20242025!$B$3:$B$1315, "&lt;=" &amp; GM$1, DataRegularSeason20242025!$E$3:$E$1315, $A29)</f>
        <v>37</v>
      </c>
      <c r="GN29">
        <f>SUMIFS(DataRegularSeason20242025!$AA$3:$AA$1315,DataRegularSeason20242025!$B$3:$B$1315, "&lt;=" &amp; GN$1, DataRegularSeason20242025!$D$3:$D$1315, $A29)+SUMIFS(DataRegularSeason20242025!$AB$3:$AB$1315,DataRegularSeason20242025!$B$3:$B$1315, "&lt;=" &amp; GN$1, DataRegularSeason20242025!$E$3:$E$1315, $A29)</f>
        <v>37</v>
      </c>
      <c r="GO29">
        <f>SUMIFS(DataRegularSeason20242025!$AA$3:$AA$1315,DataRegularSeason20242025!$B$3:$B$1315, "&lt;=" &amp; GO$1, DataRegularSeason20242025!$D$3:$D$1315, $A29)+SUMIFS(DataRegularSeason20242025!$AB$3:$AB$1315,DataRegularSeason20242025!$B$3:$B$1315, "&lt;=" &amp; GO$1, DataRegularSeason20242025!$E$3:$E$1315, $A29)</f>
        <v>37</v>
      </c>
      <c r="GP29">
        <f>SUMIFS(DataRegularSeason20242025!$AA$3:$AA$1315,DataRegularSeason20242025!$B$3:$B$1315, "&lt;=" &amp; GP$1, DataRegularSeason20242025!$D$3:$D$1315, $A29)+SUMIFS(DataRegularSeason20242025!$AB$3:$AB$1315,DataRegularSeason20242025!$B$3:$B$1315, "&lt;=" &amp; GP$1, DataRegularSeason20242025!$E$3:$E$1315, $A29)</f>
        <v>37</v>
      </c>
      <c r="GQ29">
        <f>SUMIFS(DataRegularSeason20242025!$AA$3:$AA$1315,DataRegularSeason20242025!$B$3:$B$1315, "&lt;=" &amp; GQ$1, DataRegularSeason20242025!$D$3:$D$1315, $A29)+SUMIFS(DataRegularSeason20242025!$AB$3:$AB$1315,DataRegularSeason20242025!$B$3:$B$1315, "&lt;=" &amp; GQ$1, DataRegularSeason20242025!$E$3:$E$1315, $A29)</f>
        <v>37</v>
      </c>
      <c r="GR29">
        <f>SUMIFS(DataRegularSeason20242025!$AA$3:$AA$1315,DataRegularSeason20242025!$B$3:$B$1315, "&lt;=" &amp; GR$1, DataRegularSeason20242025!$D$3:$D$1315, $A29)+SUMIFS(DataRegularSeason20242025!$AB$3:$AB$1315,DataRegularSeason20242025!$B$3:$B$1315, "&lt;=" &amp; GR$1, DataRegularSeason20242025!$E$3:$E$1315, $A29)</f>
        <v>37</v>
      </c>
      <c r="GS29">
        <f>SUMIFS(DataRegularSeason20242025!$AA$3:$AA$1315,DataRegularSeason20242025!$B$3:$B$1315, "&lt;=" &amp; GS$1, DataRegularSeason20242025!$D$3:$D$1315, $A29)+SUMIFS(DataRegularSeason20242025!$AB$3:$AB$1315,DataRegularSeason20242025!$B$3:$B$1315, "&lt;=" &amp; GS$1, DataRegularSeason20242025!$E$3:$E$1315, $A29)</f>
        <v>37</v>
      </c>
      <c r="GT29">
        <f>SUMIFS(DataRegularSeason20242025!$AA$3:$AA$1315,DataRegularSeason20242025!$B$3:$B$1315, "&lt;=" &amp; GT$1, DataRegularSeason20242025!$D$3:$D$1315, $A29)+SUMIFS(DataRegularSeason20242025!$AB$3:$AB$1315,DataRegularSeason20242025!$B$3:$B$1315, "&lt;=" &amp; GT$1, DataRegularSeason20242025!$E$3:$E$1315, $A29)</f>
        <v>37</v>
      </c>
      <c r="GU29">
        <f>SUMIFS(DataRegularSeason20242025!$AA$3:$AA$1315,DataRegularSeason20242025!$B$3:$B$1315, "&lt;=" &amp; GU$1, DataRegularSeason20242025!$D$3:$D$1315, $A29)+SUMIFS(DataRegularSeason20242025!$AB$3:$AB$1315,DataRegularSeason20242025!$B$3:$B$1315, "&lt;=" &amp; GU$1, DataRegularSeason20242025!$E$3:$E$1315, $A29)</f>
        <v>37</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35</v>
      </c>
      <c r="CB30">
        <f>SUMIFS(DataRegularSeason20242025!$AA$3:$AA$1315,DataRegularSeason20242025!$B$3:$B$1315, "&lt;=" &amp; CB$1, DataRegularSeason20242025!$D$3:$D$1315, $A30)+SUMIFS(DataRegularSeason20242025!$AB$3:$AB$1315,DataRegularSeason20242025!$B$3:$B$1315, "&lt;=" &amp; CB$1, DataRegularSeason20242025!$E$3:$E$1315, $A30)</f>
        <v>35</v>
      </c>
      <c r="CC30">
        <f>SUMIFS(DataRegularSeason20242025!$AA$3:$AA$1315,DataRegularSeason20242025!$B$3:$B$1315, "&lt;=" &amp; CC$1, DataRegularSeason20242025!$D$3:$D$1315, $A30)+SUMIFS(DataRegularSeason20242025!$AB$3:$AB$1315,DataRegularSeason20242025!$B$3:$B$1315, "&lt;=" &amp; CC$1, DataRegularSeason20242025!$E$3:$E$1315, $A30)</f>
        <v>35</v>
      </c>
      <c r="CD30">
        <f>SUMIFS(DataRegularSeason20242025!$AA$3:$AA$1315,DataRegularSeason20242025!$B$3:$B$1315, "&lt;=" &amp; CD$1, DataRegularSeason20242025!$D$3:$D$1315, $A30)+SUMIFS(DataRegularSeason20242025!$AB$3:$AB$1315,DataRegularSeason20242025!$B$3:$B$1315, "&lt;=" &amp; CD$1, DataRegularSeason20242025!$E$3:$E$1315, $A30)</f>
        <v>35</v>
      </c>
      <c r="CE30">
        <f>SUMIFS(DataRegularSeason20242025!$AA$3:$AA$1315,DataRegularSeason20242025!$B$3:$B$1315, "&lt;=" &amp; CE$1, DataRegularSeason20242025!$D$3:$D$1315, $A30)+SUMIFS(DataRegularSeason20242025!$AB$3:$AB$1315,DataRegularSeason20242025!$B$3:$B$1315, "&lt;=" &amp; CE$1, DataRegularSeason20242025!$E$3:$E$1315, $A30)</f>
        <v>35</v>
      </c>
      <c r="CF30">
        <f>SUMIFS(DataRegularSeason20242025!$AA$3:$AA$1315,DataRegularSeason20242025!$B$3:$B$1315, "&lt;=" &amp; CF$1, DataRegularSeason20242025!$D$3:$D$1315, $A30)+SUMIFS(DataRegularSeason20242025!$AB$3:$AB$1315,DataRegularSeason20242025!$B$3:$B$1315, "&lt;=" &amp; CF$1, DataRegularSeason20242025!$E$3:$E$1315, $A30)</f>
        <v>35</v>
      </c>
      <c r="CG30">
        <f>SUMIFS(DataRegularSeason20242025!$AA$3:$AA$1315,DataRegularSeason20242025!$B$3:$B$1315, "&lt;=" &amp; CG$1, DataRegularSeason20242025!$D$3:$D$1315, $A30)+SUMIFS(DataRegularSeason20242025!$AB$3:$AB$1315,DataRegularSeason20242025!$B$3:$B$1315, "&lt;=" &amp; CG$1, DataRegularSeason20242025!$E$3:$E$1315, $A30)</f>
        <v>35</v>
      </c>
      <c r="CH30">
        <f>SUMIFS(DataRegularSeason20242025!$AA$3:$AA$1315,DataRegularSeason20242025!$B$3:$B$1315, "&lt;=" &amp; CH$1, DataRegularSeason20242025!$D$3:$D$1315, $A30)+SUMIFS(DataRegularSeason20242025!$AB$3:$AB$1315,DataRegularSeason20242025!$B$3:$B$1315, "&lt;=" &amp; CH$1, DataRegularSeason20242025!$E$3:$E$1315, $A30)</f>
        <v>35</v>
      </c>
      <c r="CI30">
        <f>SUMIFS(DataRegularSeason20242025!$AA$3:$AA$1315,DataRegularSeason20242025!$B$3:$B$1315, "&lt;=" &amp; CI$1, DataRegularSeason20242025!$D$3:$D$1315, $A30)+SUMIFS(DataRegularSeason20242025!$AB$3:$AB$1315,DataRegularSeason20242025!$B$3:$B$1315, "&lt;=" &amp; CI$1, DataRegularSeason20242025!$E$3:$E$1315, $A30)</f>
        <v>35</v>
      </c>
      <c r="CJ30">
        <f>SUMIFS(DataRegularSeason20242025!$AA$3:$AA$1315,DataRegularSeason20242025!$B$3:$B$1315, "&lt;=" &amp; CJ$1, DataRegularSeason20242025!$D$3:$D$1315, $A30)+SUMIFS(DataRegularSeason20242025!$AB$3:$AB$1315,DataRegularSeason20242025!$B$3:$B$1315, "&lt;=" &amp; CJ$1, DataRegularSeason20242025!$E$3:$E$1315, $A30)</f>
        <v>35</v>
      </c>
      <c r="CK30">
        <f>SUMIFS(DataRegularSeason20242025!$AA$3:$AA$1315,DataRegularSeason20242025!$B$3:$B$1315, "&lt;=" &amp; CK$1, DataRegularSeason20242025!$D$3:$D$1315, $A30)+SUMIFS(DataRegularSeason20242025!$AB$3:$AB$1315,DataRegularSeason20242025!$B$3:$B$1315, "&lt;=" &amp; CK$1, DataRegularSeason20242025!$E$3:$E$1315, $A30)</f>
        <v>35</v>
      </c>
      <c r="CL30">
        <f>SUMIFS(DataRegularSeason20242025!$AA$3:$AA$1315,DataRegularSeason20242025!$B$3:$B$1315, "&lt;=" &amp; CL$1, DataRegularSeason20242025!$D$3:$D$1315, $A30)+SUMIFS(DataRegularSeason20242025!$AB$3:$AB$1315,DataRegularSeason20242025!$B$3:$B$1315, "&lt;=" &amp; CL$1, DataRegularSeason20242025!$E$3:$E$1315, $A30)</f>
        <v>35</v>
      </c>
      <c r="CM30">
        <f>SUMIFS(DataRegularSeason20242025!$AA$3:$AA$1315,DataRegularSeason20242025!$B$3:$B$1315, "&lt;=" &amp; CM$1, DataRegularSeason20242025!$D$3:$D$1315, $A30)+SUMIFS(DataRegularSeason20242025!$AB$3:$AB$1315,DataRegularSeason20242025!$B$3:$B$1315, "&lt;=" &amp; CM$1, DataRegularSeason20242025!$E$3:$E$1315, $A30)</f>
        <v>35</v>
      </c>
      <c r="CN30">
        <f>SUMIFS(DataRegularSeason20242025!$AA$3:$AA$1315,DataRegularSeason20242025!$B$3:$B$1315, "&lt;=" &amp; CN$1, DataRegularSeason20242025!$D$3:$D$1315, $A30)+SUMIFS(DataRegularSeason20242025!$AB$3:$AB$1315,DataRegularSeason20242025!$B$3:$B$1315, "&lt;=" &amp; CN$1, DataRegularSeason20242025!$E$3:$E$1315, $A30)</f>
        <v>35</v>
      </c>
      <c r="CO30">
        <f>SUMIFS(DataRegularSeason20242025!$AA$3:$AA$1315,DataRegularSeason20242025!$B$3:$B$1315, "&lt;=" &amp; CO$1, DataRegularSeason20242025!$D$3:$D$1315, $A30)+SUMIFS(DataRegularSeason20242025!$AB$3:$AB$1315,DataRegularSeason20242025!$B$3:$B$1315, "&lt;=" &amp; CO$1, DataRegularSeason20242025!$E$3:$E$1315, $A30)</f>
        <v>35</v>
      </c>
      <c r="CP30">
        <f>SUMIFS(DataRegularSeason20242025!$AA$3:$AA$1315,DataRegularSeason20242025!$B$3:$B$1315, "&lt;=" &amp; CP$1, DataRegularSeason20242025!$D$3:$D$1315, $A30)+SUMIFS(DataRegularSeason20242025!$AB$3:$AB$1315,DataRegularSeason20242025!$B$3:$B$1315, "&lt;=" &amp; CP$1, DataRegularSeason20242025!$E$3:$E$1315, $A30)</f>
        <v>35</v>
      </c>
      <c r="CQ30">
        <f>SUMIFS(DataRegularSeason20242025!$AA$3:$AA$1315,DataRegularSeason20242025!$B$3:$B$1315, "&lt;=" &amp; CQ$1, DataRegularSeason20242025!$D$3:$D$1315, $A30)+SUMIFS(DataRegularSeason20242025!$AB$3:$AB$1315,DataRegularSeason20242025!$B$3:$B$1315, "&lt;=" &amp; CQ$1, DataRegularSeason20242025!$E$3:$E$1315, $A30)</f>
        <v>35</v>
      </c>
      <c r="CR30">
        <f>SUMIFS(DataRegularSeason20242025!$AA$3:$AA$1315,DataRegularSeason20242025!$B$3:$B$1315, "&lt;=" &amp; CR$1, DataRegularSeason20242025!$D$3:$D$1315, $A30)+SUMIFS(DataRegularSeason20242025!$AB$3:$AB$1315,DataRegularSeason20242025!$B$3:$B$1315, "&lt;=" &amp; CR$1, DataRegularSeason20242025!$E$3:$E$1315, $A30)</f>
        <v>35</v>
      </c>
      <c r="CS30">
        <f>SUMIFS(DataRegularSeason20242025!$AA$3:$AA$1315,DataRegularSeason20242025!$B$3:$B$1315, "&lt;=" &amp; CS$1, DataRegularSeason20242025!$D$3:$D$1315, $A30)+SUMIFS(DataRegularSeason20242025!$AB$3:$AB$1315,DataRegularSeason20242025!$B$3:$B$1315, "&lt;=" &amp; CS$1, DataRegularSeason20242025!$E$3:$E$1315, $A30)</f>
        <v>35</v>
      </c>
      <c r="CT30">
        <f>SUMIFS(DataRegularSeason20242025!$AA$3:$AA$1315,DataRegularSeason20242025!$B$3:$B$1315, "&lt;=" &amp; CT$1, DataRegularSeason20242025!$D$3:$D$1315, $A30)+SUMIFS(DataRegularSeason20242025!$AB$3:$AB$1315,DataRegularSeason20242025!$B$3:$B$1315, "&lt;=" &amp; CT$1, DataRegularSeason20242025!$E$3:$E$1315, $A30)</f>
        <v>35</v>
      </c>
      <c r="CU30">
        <f>SUMIFS(DataRegularSeason20242025!$AA$3:$AA$1315,DataRegularSeason20242025!$B$3:$B$1315, "&lt;=" &amp; CU$1, DataRegularSeason20242025!$D$3:$D$1315, $A30)+SUMIFS(DataRegularSeason20242025!$AB$3:$AB$1315,DataRegularSeason20242025!$B$3:$B$1315, "&lt;=" &amp; CU$1, DataRegularSeason20242025!$E$3:$E$1315, $A30)</f>
        <v>35</v>
      </c>
      <c r="CV30">
        <f>SUMIFS(DataRegularSeason20242025!$AA$3:$AA$1315,DataRegularSeason20242025!$B$3:$B$1315, "&lt;=" &amp; CV$1, DataRegularSeason20242025!$D$3:$D$1315, $A30)+SUMIFS(DataRegularSeason20242025!$AB$3:$AB$1315,DataRegularSeason20242025!$B$3:$B$1315, "&lt;=" &amp; CV$1, DataRegularSeason20242025!$E$3:$E$1315, $A30)</f>
        <v>35</v>
      </c>
      <c r="CW30">
        <f>SUMIFS(DataRegularSeason20242025!$AA$3:$AA$1315,DataRegularSeason20242025!$B$3:$B$1315, "&lt;=" &amp; CW$1, DataRegularSeason20242025!$D$3:$D$1315, $A30)+SUMIFS(DataRegularSeason20242025!$AB$3:$AB$1315,DataRegularSeason20242025!$B$3:$B$1315, "&lt;=" &amp; CW$1, DataRegularSeason20242025!$E$3:$E$1315, $A30)</f>
        <v>35</v>
      </c>
      <c r="CX30">
        <f>SUMIFS(DataRegularSeason20242025!$AA$3:$AA$1315,DataRegularSeason20242025!$B$3:$B$1315, "&lt;=" &amp; CX$1, DataRegularSeason20242025!$D$3:$D$1315, $A30)+SUMIFS(DataRegularSeason20242025!$AB$3:$AB$1315,DataRegularSeason20242025!$B$3:$B$1315, "&lt;=" &amp; CX$1, DataRegularSeason20242025!$E$3:$E$1315, $A30)</f>
        <v>35</v>
      </c>
      <c r="CY30">
        <f>SUMIFS(DataRegularSeason20242025!$AA$3:$AA$1315,DataRegularSeason20242025!$B$3:$B$1315, "&lt;=" &amp; CY$1, DataRegularSeason20242025!$D$3:$D$1315, $A30)+SUMIFS(DataRegularSeason20242025!$AB$3:$AB$1315,DataRegularSeason20242025!$B$3:$B$1315, "&lt;=" &amp; CY$1, DataRegularSeason20242025!$E$3:$E$1315, $A30)</f>
        <v>35</v>
      </c>
      <c r="CZ30">
        <f>SUMIFS(DataRegularSeason20242025!$AA$3:$AA$1315,DataRegularSeason20242025!$B$3:$B$1315, "&lt;=" &amp; CZ$1, DataRegularSeason20242025!$D$3:$D$1315, $A30)+SUMIFS(DataRegularSeason20242025!$AB$3:$AB$1315,DataRegularSeason20242025!$B$3:$B$1315, "&lt;=" &amp; CZ$1, DataRegularSeason20242025!$E$3:$E$1315, $A30)</f>
        <v>35</v>
      </c>
      <c r="DA30">
        <f>SUMIFS(DataRegularSeason20242025!$AA$3:$AA$1315,DataRegularSeason20242025!$B$3:$B$1315, "&lt;=" &amp; DA$1, DataRegularSeason20242025!$D$3:$D$1315, $A30)+SUMIFS(DataRegularSeason20242025!$AB$3:$AB$1315,DataRegularSeason20242025!$B$3:$B$1315, "&lt;=" &amp; DA$1, DataRegularSeason20242025!$E$3:$E$1315, $A30)</f>
        <v>35</v>
      </c>
      <c r="DB30">
        <f>SUMIFS(DataRegularSeason20242025!$AA$3:$AA$1315,DataRegularSeason20242025!$B$3:$B$1315, "&lt;=" &amp; DB$1, DataRegularSeason20242025!$D$3:$D$1315, $A30)+SUMIFS(DataRegularSeason20242025!$AB$3:$AB$1315,DataRegularSeason20242025!$B$3:$B$1315, "&lt;=" &amp; DB$1, DataRegularSeason20242025!$E$3:$E$1315, $A30)</f>
        <v>35</v>
      </c>
      <c r="DC30">
        <f>SUMIFS(DataRegularSeason20242025!$AA$3:$AA$1315,DataRegularSeason20242025!$B$3:$B$1315, "&lt;=" &amp; DC$1, DataRegularSeason20242025!$D$3:$D$1315, $A30)+SUMIFS(DataRegularSeason20242025!$AB$3:$AB$1315,DataRegularSeason20242025!$B$3:$B$1315, "&lt;=" &amp; DC$1, DataRegularSeason20242025!$E$3:$E$1315, $A30)</f>
        <v>35</v>
      </c>
      <c r="DD30">
        <f>SUMIFS(DataRegularSeason20242025!$AA$3:$AA$1315,DataRegularSeason20242025!$B$3:$B$1315, "&lt;=" &amp; DD$1, DataRegularSeason20242025!$D$3:$D$1315, $A30)+SUMIFS(DataRegularSeason20242025!$AB$3:$AB$1315,DataRegularSeason20242025!$B$3:$B$1315, "&lt;=" &amp; DD$1, DataRegularSeason20242025!$E$3:$E$1315, $A30)</f>
        <v>35</v>
      </c>
      <c r="DE30">
        <f>SUMIFS(DataRegularSeason20242025!$AA$3:$AA$1315,DataRegularSeason20242025!$B$3:$B$1315, "&lt;=" &amp; DE$1, DataRegularSeason20242025!$D$3:$D$1315, $A30)+SUMIFS(DataRegularSeason20242025!$AB$3:$AB$1315,DataRegularSeason20242025!$B$3:$B$1315, "&lt;=" &amp; DE$1, DataRegularSeason20242025!$E$3:$E$1315, $A30)</f>
        <v>35</v>
      </c>
      <c r="DF30">
        <f>SUMIFS(DataRegularSeason20242025!$AA$3:$AA$1315,DataRegularSeason20242025!$B$3:$B$1315, "&lt;=" &amp; DF$1, DataRegularSeason20242025!$D$3:$D$1315, $A30)+SUMIFS(DataRegularSeason20242025!$AB$3:$AB$1315,DataRegularSeason20242025!$B$3:$B$1315, "&lt;=" &amp; DF$1, DataRegularSeason20242025!$E$3:$E$1315, $A30)</f>
        <v>35</v>
      </c>
      <c r="DG30">
        <f>SUMIFS(DataRegularSeason20242025!$AA$3:$AA$1315,DataRegularSeason20242025!$B$3:$B$1315, "&lt;=" &amp; DG$1, DataRegularSeason20242025!$D$3:$D$1315, $A30)+SUMIFS(DataRegularSeason20242025!$AB$3:$AB$1315,DataRegularSeason20242025!$B$3:$B$1315, "&lt;=" &amp; DG$1, DataRegularSeason20242025!$E$3:$E$1315, $A30)</f>
        <v>35</v>
      </c>
      <c r="DH30">
        <f>SUMIFS(DataRegularSeason20242025!$AA$3:$AA$1315,DataRegularSeason20242025!$B$3:$B$1315, "&lt;=" &amp; DH$1, DataRegularSeason20242025!$D$3:$D$1315, $A30)+SUMIFS(DataRegularSeason20242025!$AB$3:$AB$1315,DataRegularSeason20242025!$B$3:$B$1315, "&lt;=" &amp; DH$1, DataRegularSeason20242025!$E$3:$E$1315, $A30)</f>
        <v>35</v>
      </c>
      <c r="DI30">
        <f>SUMIFS(DataRegularSeason20242025!$AA$3:$AA$1315,DataRegularSeason20242025!$B$3:$B$1315, "&lt;=" &amp; DI$1, DataRegularSeason20242025!$D$3:$D$1315, $A30)+SUMIFS(DataRegularSeason20242025!$AB$3:$AB$1315,DataRegularSeason20242025!$B$3:$B$1315, "&lt;=" &amp; DI$1, DataRegularSeason20242025!$E$3:$E$1315, $A30)</f>
        <v>35</v>
      </c>
      <c r="DJ30">
        <f>SUMIFS(DataRegularSeason20242025!$AA$3:$AA$1315,DataRegularSeason20242025!$B$3:$B$1315, "&lt;=" &amp; DJ$1, DataRegularSeason20242025!$D$3:$D$1315, $A30)+SUMIFS(DataRegularSeason20242025!$AB$3:$AB$1315,DataRegularSeason20242025!$B$3:$B$1315, "&lt;=" &amp; DJ$1, DataRegularSeason20242025!$E$3:$E$1315, $A30)</f>
        <v>35</v>
      </c>
      <c r="DK30">
        <f>SUMIFS(DataRegularSeason20242025!$AA$3:$AA$1315,DataRegularSeason20242025!$B$3:$B$1315, "&lt;=" &amp; DK$1, DataRegularSeason20242025!$D$3:$D$1315, $A30)+SUMIFS(DataRegularSeason20242025!$AB$3:$AB$1315,DataRegularSeason20242025!$B$3:$B$1315, "&lt;=" &amp; DK$1, DataRegularSeason20242025!$E$3:$E$1315, $A30)</f>
        <v>35</v>
      </c>
      <c r="DL30">
        <f>SUMIFS(DataRegularSeason20242025!$AA$3:$AA$1315,DataRegularSeason20242025!$B$3:$B$1315, "&lt;=" &amp; DL$1, DataRegularSeason20242025!$D$3:$D$1315, $A30)+SUMIFS(DataRegularSeason20242025!$AB$3:$AB$1315,DataRegularSeason20242025!$B$3:$B$1315, "&lt;=" &amp; DL$1, DataRegularSeason20242025!$E$3:$E$1315, $A30)</f>
        <v>35</v>
      </c>
      <c r="DM30">
        <f>SUMIFS(DataRegularSeason20242025!$AA$3:$AA$1315,DataRegularSeason20242025!$B$3:$B$1315, "&lt;=" &amp; DM$1, DataRegularSeason20242025!$D$3:$D$1315, $A30)+SUMIFS(DataRegularSeason20242025!$AB$3:$AB$1315,DataRegularSeason20242025!$B$3:$B$1315, "&lt;=" &amp; DM$1, DataRegularSeason20242025!$E$3:$E$1315, $A30)</f>
        <v>35</v>
      </c>
      <c r="DN30">
        <f>SUMIFS(DataRegularSeason20242025!$AA$3:$AA$1315,DataRegularSeason20242025!$B$3:$B$1315, "&lt;=" &amp; DN$1, DataRegularSeason20242025!$D$3:$D$1315, $A30)+SUMIFS(DataRegularSeason20242025!$AB$3:$AB$1315,DataRegularSeason20242025!$B$3:$B$1315, "&lt;=" &amp; DN$1, DataRegularSeason20242025!$E$3:$E$1315, $A30)</f>
        <v>35</v>
      </c>
      <c r="DO30">
        <f>SUMIFS(DataRegularSeason20242025!$AA$3:$AA$1315,DataRegularSeason20242025!$B$3:$B$1315, "&lt;=" &amp; DO$1, DataRegularSeason20242025!$D$3:$D$1315, $A30)+SUMIFS(DataRegularSeason20242025!$AB$3:$AB$1315,DataRegularSeason20242025!$B$3:$B$1315, "&lt;=" &amp; DO$1, DataRegularSeason20242025!$E$3:$E$1315, $A30)</f>
        <v>35</v>
      </c>
      <c r="DP30">
        <f>SUMIFS(DataRegularSeason20242025!$AA$3:$AA$1315,DataRegularSeason20242025!$B$3:$B$1315, "&lt;=" &amp; DP$1, DataRegularSeason20242025!$D$3:$D$1315, $A30)+SUMIFS(DataRegularSeason20242025!$AB$3:$AB$1315,DataRegularSeason20242025!$B$3:$B$1315, "&lt;=" &amp; DP$1, DataRegularSeason20242025!$E$3:$E$1315, $A30)</f>
        <v>35</v>
      </c>
      <c r="DQ30">
        <f>SUMIFS(DataRegularSeason20242025!$AA$3:$AA$1315,DataRegularSeason20242025!$B$3:$B$1315, "&lt;=" &amp; DQ$1, DataRegularSeason20242025!$D$3:$D$1315, $A30)+SUMIFS(DataRegularSeason20242025!$AB$3:$AB$1315,DataRegularSeason20242025!$B$3:$B$1315, "&lt;=" &amp; DQ$1, DataRegularSeason20242025!$E$3:$E$1315, $A30)</f>
        <v>35</v>
      </c>
      <c r="DR30">
        <f>SUMIFS(DataRegularSeason20242025!$AA$3:$AA$1315,DataRegularSeason20242025!$B$3:$B$1315, "&lt;=" &amp; DR$1, DataRegularSeason20242025!$D$3:$D$1315, $A30)+SUMIFS(DataRegularSeason20242025!$AB$3:$AB$1315,DataRegularSeason20242025!$B$3:$B$1315, "&lt;=" &amp; DR$1, DataRegularSeason20242025!$E$3:$E$1315, $A30)</f>
        <v>35</v>
      </c>
      <c r="DS30">
        <f>SUMIFS(DataRegularSeason20242025!$AA$3:$AA$1315,DataRegularSeason20242025!$B$3:$B$1315, "&lt;=" &amp; DS$1, DataRegularSeason20242025!$D$3:$D$1315, $A30)+SUMIFS(DataRegularSeason20242025!$AB$3:$AB$1315,DataRegularSeason20242025!$B$3:$B$1315, "&lt;=" &amp; DS$1, DataRegularSeason20242025!$E$3:$E$1315, $A30)</f>
        <v>35</v>
      </c>
      <c r="DT30">
        <f>SUMIFS(DataRegularSeason20242025!$AA$3:$AA$1315,DataRegularSeason20242025!$B$3:$B$1315, "&lt;=" &amp; DT$1, DataRegularSeason20242025!$D$3:$D$1315, $A30)+SUMIFS(DataRegularSeason20242025!$AB$3:$AB$1315,DataRegularSeason20242025!$B$3:$B$1315, "&lt;=" &amp; DT$1, DataRegularSeason20242025!$E$3:$E$1315, $A30)</f>
        <v>35</v>
      </c>
      <c r="DU30">
        <f>SUMIFS(DataRegularSeason20242025!$AA$3:$AA$1315,DataRegularSeason20242025!$B$3:$B$1315, "&lt;=" &amp; DU$1, DataRegularSeason20242025!$D$3:$D$1315, $A30)+SUMIFS(DataRegularSeason20242025!$AB$3:$AB$1315,DataRegularSeason20242025!$B$3:$B$1315, "&lt;=" &amp; DU$1, DataRegularSeason20242025!$E$3:$E$1315, $A30)</f>
        <v>35</v>
      </c>
      <c r="DV30">
        <f>SUMIFS(DataRegularSeason20242025!$AA$3:$AA$1315,DataRegularSeason20242025!$B$3:$B$1315, "&lt;=" &amp; DV$1, DataRegularSeason20242025!$D$3:$D$1315, $A30)+SUMIFS(DataRegularSeason20242025!$AB$3:$AB$1315,DataRegularSeason20242025!$B$3:$B$1315, "&lt;=" &amp; DV$1, DataRegularSeason20242025!$E$3:$E$1315, $A30)</f>
        <v>35</v>
      </c>
      <c r="DW30">
        <f>SUMIFS(DataRegularSeason20242025!$AA$3:$AA$1315,DataRegularSeason20242025!$B$3:$B$1315, "&lt;=" &amp; DW$1, DataRegularSeason20242025!$D$3:$D$1315, $A30)+SUMIFS(DataRegularSeason20242025!$AB$3:$AB$1315,DataRegularSeason20242025!$B$3:$B$1315, "&lt;=" &amp; DW$1, DataRegularSeason20242025!$E$3:$E$1315, $A30)</f>
        <v>35</v>
      </c>
      <c r="DX30">
        <f>SUMIFS(DataRegularSeason20242025!$AA$3:$AA$1315,DataRegularSeason20242025!$B$3:$B$1315, "&lt;=" &amp; DX$1, DataRegularSeason20242025!$D$3:$D$1315, $A30)+SUMIFS(DataRegularSeason20242025!$AB$3:$AB$1315,DataRegularSeason20242025!$B$3:$B$1315, "&lt;=" &amp; DX$1, DataRegularSeason20242025!$E$3:$E$1315, $A30)</f>
        <v>35</v>
      </c>
      <c r="DY30">
        <f>SUMIFS(DataRegularSeason20242025!$AA$3:$AA$1315,DataRegularSeason20242025!$B$3:$B$1315, "&lt;=" &amp; DY$1, DataRegularSeason20242025!$D$3:$D$1315, $A30)+SUMIFS(DataRegularSeason20242025!$AB$3:$AB$1315,DataRegularSeason20242025!$B$3:$B$1315, "&lt;=" &amp; DY$1, DataRegularSeason20242025!$E$3:$E$1315, $A30)</f>
        <v>35</v>
      </c>
      <c r="DZ30">
        <f>SUMIFS(DataRegularSeason20242025!$AA$3:$AA$1315,DataRegularSeason20242025!$B$3:$B$1315, "&lt;=" &amp; DZ$1, DataRegularSeason20242025!$D$3:$D$1315, $A30)+SUMIFS(DataRegularSeason20242025!$AB$3:$AB$1315,DataRegularSeason20242025!$B$3:$B$1315, "&lt;=" &amp; DZ$1, DataRegularSeason20242025!$E$3:$E$1315, $A30)</f>
        <v>35</v>
      </c>
      <c r="EA30">
        <f>SUMIFS(DataRegularSeason20242025!$AA$3:$AA$1315,DataRegularSeason20242025!$B$3:$B$1315, "&lt;=" &amp; EA$1, DataRegularSeason20242025!$D$3:$D$1315, $A30)+SUMIFS(DataRegularSeason20242025!$AB$3:$AB$1315,DataRegularSeason20242025!$B$3:$B$1315, "&lt;=" &amp; EA$1, DataRegularSeason20242025!$E$3:$E$1315, $A30)</f>
        <v>35</v>
      </c>
      <c r="EB30">
        <f>SUMIFS(DataRegularSeason20242025!$AA$3:$AA$1315,DataRegularSeason20242025!$B$3:$B$1315, "&lt;=" &amp; EB$1, DataRegularSeason20242025!$D$3:$D$1315, $A30)+SUMIFS(DataRegularSeason20242025!$AB$3:$AB$1315,DataRegularSeason20242025!$B$3:$B$1315, "&lt;=" &amp; EB$1, DataRegularSeason20242025!$E$3:$E$1315, $A30)</f>
        <v>35</v>
      </c>
      <c r="EC30">
        <f>SUMIFS(DataRegularSeason20242025!$AA$3:$AA$1315,DataRegularSeason20242025!$B$3:$B$1315, "&lt;=" &amp; EC$1, DataRegularSeason20242025!$D$3:$D$1315, $A30)+SUMIFS(DataRegularSeason20242025!$AB$3:$AB$1315,DataRegularSeason20242025!$B$3:$B$1315, "&lt;=" &amp; EC$1, DataRegularSeason20242025!$E$3:$E$1315, $A30)</f>
        <v>35</v>
      </c>
      <c r="ED30">
        <f>SUMIFS(DataRegularSeason20242025!$AA$3:$AA$1315,DataRegularSeason20242025!$B$3:$B$1315, "&lt;=" &amp; ED$1, DataRegularSeason20242025!$D$3:$D$1315, $A30)+SUMIFS(DataRegularSeason20242025!$AB$3:$AB$1315,DataRegularSeason20242025!$B$3:$B$1315, "&lt;=" &amp; ED$1, DataRegularSeason20242025!$E$3:$E$1315, $A30)</f>
        <v>35</v>
      </c>
      <c r="EE30">
        <f>SUMIFS(DataRegularSeason20242025!$AA$3:$AA$1315,DataRegularSeason20242025!$B$3:$B$1315, "&lt;=" &amp; EE$1, DataRegularSeason20242025!$D$3:$D$1315, $A30)+SUMIFS(DataRegularSeason20242025!$AB$3:$AB$1315,DataRegularSeason20242025!$B$3:$B$1315, "&lt;=" &amp; EE$1, DataRegularSeason20242025!$E$3:$E$1315, $A30)</f>
        <v>35</v>
      </c>
      <c r="EF30">
        <f>SUMIFS(DataRegularSeason20242025!$AA$3:$AA$1315,DataRegularSeason20242025!$B$3:$B$1315, "&lt;=" &amp; EF$1, DataRegularSeason20242025!$D$3:$D$1315, $A30)+SUMIFS(DataRegularSeason20242025!$AB$3:$AB$1315,DataRegularSeason20242025!$B$3:$B$1315, "&lt;=" &amp; EF$1, DataRegularSeason20242025!$E$3:$E$1315, $A30)</f>
        <v>35</v>
      </c>
      <c r="EG30">
        <f>SUMIFS(DataRegularSeason20242025!$AA$3:$AA$1315,DataRegularSeason20242025!$B$3:$B$1315, "&lt;=" &amp; EG$1, DataRegularSeason20242025!$D$3:$D$1315, $A30)+SUMIFS(DataRegularSeason20242025!$AB$3:$AB$1315,DataRegularSeason20242025!$B$3:$B$1315, "&lt;=" &amp; EG$1, DataRegularSeason20242025!$E$3:$E$1315, $A30)</f>
        <v>35</v>
      </c>
      <c r="EH30">
        <f>SUMIFS(DataRegularSeason20242025!$AA$3:$AA$1315,DataRegularSeason20242025!$B$3:$B$1315, "&lt;=" &amp; EH$1, DataRegularSeason20242025!$D$3:$D$1315, $A30)+SUMIFS(DataRegularSeason20242025!$AB$3:$AB$1315,DataRegularSeason20242025!$B$3:$B$1315, "&lt;=" &amp; EH$1, DataRegularSeason20242025!$E$3:$E$1315, $A30)</f>
        <v>35</v>
      </c>
      <c r="EI30">
        <f>SUMIFS(DataRegularSeason20242025!$AA$3:$AA$1315,DataRegularSeason20242025!$B$3:$B$1315, "&lt;=" &amp; EI$1, DataRegularSeason20242025!$D$3:$D$1315, $A30)+SUMIFS(DataRegularSeason20242025!$AB$3:$AB$1315,DataRegularSeason20242025!$B$3:$B$1315, "&lt;=" &amp; EI$1, DataRegularSeason20242025!$E$3:$E$1315, $A30)</f>
        <v>35</v>
      </c>
      <c r="EJ30">
        <f>SUMIFS(DataRegularSeason20242025!$AA$3:$AA$1315,DataRegularSeason20242025!$B$3:$B$1315, "&lt;=" &amp; EJ$1, DataRegularSeason20242025!$D$3:$D$1315, $A30)+SUMIFS(DataRegularSeason20242025!$AB$3:$AB$1315,DataRegularSeason20242025!$B$3:$B$1315, "&lt;=" &amp; EJ$1, DataRegularSeason20242025!$E$3:$E$1315, $A30)</f>
        <v>35</v>
      </c>
      <c r="EK30">
        <f>SUMIFS(DataRegularSeason20242025!$AA$3:$AA$1315,DataRegularSeason20242025!$B$3:$B$1315, "&lt;=" &amp; EK$1, DataRegularSeason20242025!$D$3:$D$1315, $A30)+SUMIFS(DataRegularSeason20242025!$AB$3:$AB$1315,DataRegularSeason20242025!$B$3:$B$1315, "&lt;=" &amp; EK$1, DataRegularSeason20242025!$E$3:$E$1315, $A30)</f>
        <v>35</v>
      </c>
      <c r="EL30">
        <f>SUMIFS(DataRegularSeason20242025!$AA$3:$AA$1315,DataRegularSeason20242025!$B$3:$B$1315, "&lt;=" &amp; EL$1, DataRegularSeason20242025!$D$3:$D$1315, $A30)+SUMIFS(DataRegularSeason20242025!$AB$3:$AB$1315,DataRegularSeason20242025!$B$3:$B$1315, "&lt;=" &amp; EL$1, DataRegularSeason20242025!$E$3:$E$1315, $A30)</f>
        <v>35</v>
      </c>
      <c r="EM30">
        <f>SUMIFS(DataRegularSeason20242025!$AA$3:$AA$1315,DataRegularSeason20242025!$B$3:$B$1315, "&lt;=" &amp; EM$1, DataRegularSeason20242025!$D$3:$D$1315, $A30)+SUMIFS(DataRegularSeason20242025!$AB$3:$AB$1315,DataRegularSeason20242025!$B$3:$B$1315, "&lt;=" &amp; EM$1, DataRegularSeason20242025!$E$3:$E$1315, $A30)</f>
        <v>35</v>
      </c>
      <c r="EN30">
        <f>SUMIFS(DataRegularSeason20242025!$AA$3:$AA$1315,DataRegularSeason20242025!$B$3:$B$1315, "&lt;=" &amp; EN$1, DataRegularSeason20242025!$D$3:$D$1315, $A30)+SUMIFS(DataRegularSeason20242025!$AB$3:$AB$1315,DataRegularSeason20242025!$B$3:$B$1315, "&lt;=" &amp; EN$1, DataRegularSeason20242025!$E$3:$E$1315, $A30)</f>
        <v>35</v>
      </c>
      <c r="EO30">
        <f>SUMIFS(DataRegularSeason20242025!$AA$3:$AA$1315,DataRegularSeason20242025!$B$3:$B$1315, "&lt;=" &amp; EO$1, DataRegularSeason20242025!$D$3:$D$1315, $A30)+SUMIFS(DataRegularSeason20242025!$AB$3:$AB$1315,DataRegularSeason20242025!$B$3:$B$1315, "&lt;=" &amp; EO$1, DataRegularSeason20242025!$E$3:$E$1315, $A30)</f>
        <v>35</v>
      </c>
      <c r="EP30">
        <f>SUMIFS(DataRegularSeason20242025!$AA$3:$AA$1315,DataRegularSeason20242025!$B$3:$B$1315, "&lt;=" &amp; EP$1, DataRegularSeason20242025!$D$3:$D$1315, $A30)+SUMIFS(DataRegularSeason20242025!$AB$3:$AB$1315,DataRegularSeason20242025!$B$3:$B$1315, "&lt;=" &amp; EP$1, DataRegularSeason20242025!$E$3:$E$1315, $A30)</f>
        <v>35</v>
      </c>
      <c r="EQ30">
        <f>SUMIFS(DataRegularSeason20242025!$AA$3:$AA$1315,DataRegularSeason20242025!$B$3:$B$1315, "&lt;=" &amp; EQ$1, DataRegularSeason20242025!$D$3:$D$1315, $A30)+SUMIFS(DataRegularSeason20242025!$AB$3:$AB$1315,DataRegularSeason20242025!$B$3:$B$1315, "&lt;=" &amp; EQ$1, DataRegularSeason20242025!$E$3:$E$1315, $A30)</f>
        <v>35</v>
      </c>
      <c r="ER30">
        <f>SUMIFS(DataRegularSeason20242025!$AA$3:$AA$1315,DataRegularSeason20242025!$B$3:$B$1315, "&lt;=" &amp; ER$1, DataRegularSeason20242025!$D$3:$D$1315, $A30)+SUMIFS(DataRegularSeason20242025!$AB$3:$AB$1315,DataRegularSeason20242025!$B$3:$B$1315, "&lt;=" &amp; ER$1, DataRegularSeason20242025!$E$3:$E$1315, $A30)</f>
        <v>35</v>
      </c>
      <c r="ES30">
        <f>SUMIFS(DataRegularSeason20242025!$AA$3:$AA$1315,DataRegularSeason20242025!$B$3:$B$1315, "&lt;=" &amp; ES$1, DataRegularSeason20242025!$D$3:$D$1315, $A30)+SUMIFS(DataRegularSeason20242025!$AB$3:$AB$1315,DataRegularSeason20242025!$B$3:$B$1315, "&lt;=" &amp; ES$1, DataRegularSeason20242025!$E$3:$E$1315, $A30)</f>
        <v>35</v>
      </c>
      <c r="ET30">
        <f>SUMIFS(DataRegularSeason20242025!$AA$3:$AA$1315,DataRegularSeason20242025!$B$3:$B$1315, "&lt;=" &amp; ET$1, DataRegularSeason20242025!$D$3:$D$1315, $A30)+SUMIFS(DataRegularSeason20242025!$AB$3:$AB$1315,DataRegularSeason20242025!$B$3:$B$1315, "&lt;=" &amp; ET$1, DataRegularSeason20242025!$E$3:$E$1315, $A30)</f>
        <v>35</v>
      </c>
      <c r="EU30">
        <f>SUMIFS(DataRegularSeason20242025!$AA$3:$AA$1315,DataRegularSeason20242025!$B$3:$B$1315, "&lt;=" &amp; EU$1, DataRegularSeason20242025!$D$3:$D$1315, $A30)+SUMIFS(DataRegularSeason20242025!$AB$3:$AB$1315,DataRegularSeason20242025!$B$3:$B$1315, "&lt;=" &amp; EU$1, DataRegularSeason20242025!$E$3:$E$1315, $A30)</f>
        <v>35</v>
      </c>
      <c r="EV30">
        <f>SUMIFS(DataRegularSeason20242025!$AA$3:$AA$1315,DataRegularSeason20242025!$B$3:$B$1315, "&lt;=" &amp; EV$1, DataRegularSeason20242025!$D$3:$D$1315, $A30)+SUMIFS(DataRegularSeason20242025!$AB$3:$AB$1315,DataRegularSeason20242025!$B$3:$B$1315, "&lt;=" &amp; EV$1, DataRegularSeason20242025!$E$3:$E$1315, $A30)</f>
        <v>35</v>
      </c>
      <c r="EW30">
        <f>SUMIFS(DataRegularSeason20242025!$AA$3:$AA$1315,DataRegularSeason20242025!$B$3:$B$1315, "&lt;=" &amp; EW$1, DataRegularSeason20242025!$D$3:$D$1315, $A30)+SUMIFS(DataRegularSeason20242025!$AB$3:$AB$1315,DataRegularSeason20242025!$B$3:$B$1315, "&lt;=" &amp; EW$1, DataRegularSeason20242025!$E$3:$E$1315, $A30)</f>
        <v>35</v>
      </c>
      <c r="EX30">
        <f>SUMIFS(DataRegularSeason20242025!$AA$3:$AA$1315,DataRegularSeason20242025!$B$3:$B$1315, "&lt;=" &amp; EX$1, DataRegularSeason20242025!$D$3:$D$1315, $A30)+SUMIFS(DataRegularSeason20242025!$AB$3:$AB$1315,DataRegularSeason20242025!$B$3:$B$1315, "&lt;=" &amp; EX$1, DataRegularSeason20242025!$E$3:$E$1315, $A30)</f>
        <v>35</v>
      </c>
      <c r="EY30">
        <f>SUMIFS(DataRegularSeason20242025!$AA$3:$AA$1315,DataRegularSeason20242025!$B$3:$B$1315, "&lt;=" &amp; EY$1, DataRegularSeason20242025!$D$3:$D$1315, $A30)+SUMIFS(DataRegularSeason20242025!$AB$3:$AB$1315,DataRegularSeason20242025!$B$3:$B$1315, "&lt;=" &amp; EY$1, DataRegularSeason20242025!$E$3:$E$1315, $A30)</f>
        <v>35</v>
      </c>
      <c r="EZ30">
        <f>SUMIFS(DataRegularSeason20242025!$AA$3:$AA$1315,DataRegularSeason20242025!$B$3:$B$1315, "&lt;=" &amp; EZ$1, DataRegularSeason20242025!$D$3:$D$1315, $A30)+SUMIFS(DataRegularSeason20242025!$AB$3:$AB$1315,DataRegularSeason20242025!$B$3:$B$1315, "&lt;=" &amp; EZ$1, DataRegularSeason20242025!$E$3:$E$1315, $A30)</f>
        <v>35</v>
      </c>
      <c r="FA30">
        <f>SUMIFS(DataRegularSeason20242025!$AA$3:$AA$1315,DataRegularSeason20242025!$B$3:$B$1315, "&lt;=" &amp; FA$1, DataRegularSeason20242025!$D$3:$D$1315, $A30)+SUMIFS(DataRegularSeason20242025!$AB$3:$AB$1315,DataRegularSeason20242025!$B$3:$B$1315, "&lt;=" &amp; FA$1, DataRegularSeason20242025!$E$3:$E$1315, $A30)</f>
        <v>35</v>
      </c>
      <c r="FB30">
        <f>SUMIFS(DataRegularSeason20242025!$AA$3:$AA$1315,DataRegularSeason20242025!$B$3:$B$1315, "&lt;=" &amp; FB$1, DataRegularSeason20242025!$D$3:$D$1315, $A30)+SUMIFS(DataRegularSeason20242025!$AB$3:$AB$1315,DataRegularSeason20242025!$B$3:$B$1315, "&lt;=" &amp; FB$1, DataRegularSeason20242025!$E$3:$E$1315, $A30)</f>
        <v>35</v>
      </c>
      <c r="FC30">
        <f>SUMIFS(DataRegularSeason20242025!$AA$3:$AA$1315,DataRegularSeason20242025!$B$3:$B$1315, "&lt;=" &amp; FC$1, DataRegularSeason20242025!$D$3:$D$1315, $A30)+SUMIFS(DataRegularSeason20242025!$AB$3:$AB$1315,DataRegularSeason20242025!$B$3:$B$1315, "&lt;=" &amp; FC$1, DataRegularSeason20242025!$E$3:$E$1315, $A30)</f>
        <v>35</v>
      </c>
      <c r="FD30">
        <f>SUMIFS(DataRegularSeason20242025!$AA$3:$AA$1315,DataRegularSeason20242025!$B$3:$B$1315, "&lt;=" &amp; FD$1, DataRegularSeason20242025!$D$3:$D$1315, $A30)+SUMIFS(DataRegularSeason20242025!$AB$3:$AB$1315,DataRegularSeason20242025!$B$3:$B$1315, "&lt;=" &amp; FD$1, DataRegularSeason20242025!$E$3:$E$1315, $A30)</f>
        <v>35</v>
      </c>
      <c r="FE30">
        <f>SUMIFS(DataRegularSeason20242025!$AA$3:$AA$1315,DataRegularSeason20242025!$B$3:$B$1315, "&lt;=" &amp; FE$1, DataRegularSeason20242025!$D$3:$D$1315, $A30)+SUMIFS(DataRegularSeason20242025!$AB$3:$AB$1315,DataRegularSeason20242025!$B$3:$B$1315, "&lt;=" &amp; FE$1, DataRegularSeason20242025!$E$3:$E$1315, $A30)</f>
        <v>35</v>
      </c>
      <c r="FF30">
        <f>SUMIFS(DataRegularSeason20242025!$AA$3:$AA$1315,DataRegularSeason20242025!$B$3:$B$1315, "&lt;=" &amp; FF$1, DataRegularSeason20242025!$D$3:$D$1315, $A30)+SUMIFS(DataRegularSeason20242025!$AB$3:$AB$1315,DataRegularSeason20242025!$B$3:$B$1315, "&lt;=" &amp; FF$1, DataRegularSeason20242025!$E$3:$E$1315, $A30)</f>
        <v>35</v>
      </c>
      <c r="FG30">
        <f>SUMIFS(DataRegularSeason20242025!$AA$3:$AA$1315,DataRegularSeason20242025!$B$3:$B$1315, "&lt;=" &amp; FG$1, DataRegularSeason20242025!$D$3:$D$1315, $A30)+SUMIFS(DataRegularSeason20242025!$AB$3:$AB$1315,DataRegularSeason20242025!$B$3:$B$1315, "&lt;=" &amp; FG$1, DataRegularSeason20242025!$E$3:$E$1315, $A30)</f>
        <v>35</v>
      </c>
      <c r="FH30">
        <f>SUMIFS(DataRegularSeason20242025!$AA$3:$AA$1315,DataRegularSeason20242025!$B$3:$B$1315, "&lt;=" &amp; FH$1, DataRegularSeason20242025!$D$3:$D$1315, $A30)+SUMIFS(DataRegularSeason20242025!$AB$3:$AB$1315,DataRegularSeason20242025!$B$3:$B$1315, "&lt;=" &amp; FH$1, DataRegularSeason20242025!$E$3:$E$1315, $A30)</f>
        <v>35</v>
      </c>
      <c r="FI30">
        <f>SUMIFS(DataRegularSeason20242025!$AA$3:$AA$1315,DataRegularSeason20242025!$B$3:$B$1315, "&lt;=" &amp; FI$1, DataRegularSeason20242025!$D$3:$D$1315, $A30)+SUMIFS(DataRegularSeason20242025!$AB$3:$AB$1315,DataRegularSeason20242025!$B$3:$B$1315, "&lt;=" &amp; FI$1, DataRegularSeason20242025!$E$3:$E$1315, $A30)</f>
        <v>35</v>
      </c>
      <c r="FJ30">
        <f>SUMIFS(DataRegularSeason20242025!$AA$3:$AA$1315,DataRegularSeason20242025!$B$3:$B$1315, "&lt;=" &amp; FJ$1, DataRegularSeason20242025!$D$3:$D$1315, $A30)+SUMIFS(DataRegularSeason20242025!$AB$3:$AB$1315,DataRegularSeason20242025!$B$3:$B$1315, "&lt;=" &amp; FJ$1, DataRegularSeason20242025!$E$3:$E$1315, $A30)</f>
        <v>35</v>
      </c>
      <c r="FK30">
        <f>SUMIFS(DataRegularSeason20242025!$AA$3:$AA$1315,DataRegularSeason20242025!$B$3:$B$1315, "&lt;=" &amp; FK$1, DataRegularSeason20242025!$D$3:$D$1315, $A30)+SUMIFS(DataRegularSeason20242025!$AB$3:$AB$1315,DataRegularSeason20242025!$B$3:$B$1315, "&lt;=" &amp; FK$1, DataRegularSeason20242025!$E$3:$E$1315, $A30)</f>
        <v>35</v>
      </c>
      <c r="FL30">
        <f>SUMIFS(DataRegularSeason20242025!$AA$3:$AA$1315,DataRegularSeason20242025!$B$3:$B$1315, "&lt;=" &amp; FL$1, DataRegularSeason20242025!$D$3:$D$1315, $A30)+SUMIFS(DataRegularSeason20242025!$AB$3:$AB$1315,DataRegularSeason20242025!$B$3:$B$1315, "&lt;=" &amp; FL$1, DataRegularSeason20242025!$E$3:$E$1315, $A30)</f>
        <v>35</v>
      </c>
      <c r="FM30">
        <f>SUMIFS(DataRegularSeason20242025!$AA$3:$AA$1315,DataRegularSeason20242025!$B$3:$B$1315, "&lt;=" &amp; FM$1, DataRegularSeason20242025!$D$3:$D$1315, $A30)+SUMIFS(DataRegularSeason20242025!$AB$3:$AB$1315,DataRegularSeason20242025!$B$3:$B$1315, "&lt;=" &amp; FM$1, DataRegularSeason20242025!$E$3:$E$1315, $A30)</f>
        <v>35</v>
      </c>
      <c r="FN30">
        <f>SUMIFS(DataRegularSeason20242025!$AA$3:$AA$1315,DataRegularSeason20242025!$B$3:$B$1315, "&lt;=" &amp; FN$1, DataRegularSeason20242025!$D$3:$D$1315, $A30)+SUMIFS(DataRegularSeason20242025!$AB$3:$AB$1315,DataRegularSeason20242025!$B$3:$B$1315, "&lt;=" &amp; FN$1, DataRegularSeason20242025!$E$3:$E$1315, $A30)</f>
        <v>35</v>
      </c>
      <c r="FO30">
        <f>SUMIFS(DataRegularSeason20242025!$AA$3:$AA$1315,DataRegularSeason20242025!$B$3:$B$1315, "&lt;=" &amp; FO$1, DataRegularSeason20242025!$D$3:$D$1315, $A30)+SUMIFS(DataRegularSeason20242025!$AB$3:$AB$1315,DataRegularSeason20242025!$B$3:$B$1315, "&lt;=" &amp; FO$1, DataRegularSeason20242025!$E$3:$E$1315, $A30)</f>
        <v>35</v>
      </c>
      <c r="FP30">
        <f>SUMIFS(DataRegularSeason20242025!$AA$3:$AA$1315,DataRegularSeason20242025!$B$3:$B$1315, "&lt;=" &amp; FP$1, DataRegularSeason20242025!$D$3:$D$1315, $A30)+SUMIFS(DataRegularSeason20242025!$AB$3:$AB$1315,DataRegularSeason20242025!$B$3:$B$1315, "&lt;=" &amp; FP$1, DataRegularSeason20242025!$E$3:$E$1315, $A30)</f>
        <v>35</v>
      </c>
      <c r="FQ30">
        <f>SUMIFS(DataRegularSeason20242025!$AA$3:$AA$1315,DataRegularSeason20242025!$B$3:$B$1315, "&lt;=" &amp; FQ$1, DataRegularSeason20242025!$D$3:$D$1315, $A30)+SUMIFS(DataRegularSeason20242025!$AB$3:$AB$1315,DataRegularSeason20242025!$B$3:$B$1315, "&lt;=" &amp; FQ$1, DataRegularSeason20242025!$E$3:$E$1315, $A30)</f>
        <v>35</v>
      </c>
      <c r="FR30">
        <f>SUMIFS(DataRegularSeason20242025!$AA$3:$AA$1315,DataRegularSeason20242025!$B$3:$B$1315, "&lt;=" &amp; FR$1, DataRegularSeason20242025!$D$3:$D$1315, $A30)+SUMIFS(DataRegularSeason20242025!$AB$3:$AB$1315,DataRegularSeason20242025!$B$3:$B$1315, "&lt;=" &amp; FR$1, DataRegularSeason20242025!$E$3:$E$1315, $A30)</f>
        <v>35</v>
      </c>
      <c r="FS30">
        <f>SUMIFS(DataRegularSeason20242025!$AA$3:$AA$1315,DataRegularSeason20242025!$B$3:$B$1315, "&lt;=" &amp; FS$1, DataRegularSeason20242025!$D$3:$D$1315, $A30)+SUMIFS(DataRegularSeason20242025!$AB$3:$AB$1315,DataRegularSeason20242025!$B$3:$B$1315, "&lt;=" &amp; FS$1, DataRegularSeason20242025!$E$3:$E$1315, $A30)</f>
        <v>35</v>
      </c>
      <c r="FT30">
        <f>SUMIFS(DataRegularSeason20242025!$AA$3:$AA$1315,DataRegularSeason20242025!$B$3:$B$1315, "&lt;=" &amp; FT$1, DataRegularSeason20242025!$D$3:$D$1315, $A30)+SUMIFS(DataRegularSeason20242025!$AB$3:$AB$1315,DataRegularSeason20242025!$B$3:$B$1315, "&lt;=" &amp; FT$1, DataRegularSeason20242025!$E$3:$E$1315, $A30)</f>
        <v>35</v>
      </c>
      <c r="FU30">
        <f>SUMIFS(DataRegularSeason20242025!$AA$3:$AA$1315,DataRegularSeason20242025!$B$3:$B$1315, "&lt;=" &amp; FU$1, DataRegularSeason20242025!$D$3:$D$1315, $A30)+SUMIFS(DataRegularSeason20242025!$AB$3:$AB$1315,DataRegularSeason20242025!$B$3:$B$1315, "&lt;=" &amp; FU$1, DataRegularSeason20242025!$E$3:$E$1315, $A30)</f>
        <v>35</v>
      </c>
      <c r="FV30">
        <f>SUMIFS(DataRegularSeason20242025!$AA$3:$AA$1315,DataRegularSeason20242025!$B$3:$B$1315, "&lt;=" &amp; FV$1, DataRegularSeason20242025!$D$3:$D$1315, $A30)+SUMIFS(DataRegularSeason20242025!$AB$3:$AB$1315,DataRegularSeason20242025!$B$3:$B$1315, "&lt;=" &amp; FV$1, DataRegularSeason20242025!$E$3:$E$1315, $A30)</f>
        <v>35</v>
      </c>
      <c r="FW30">
        <f>SUMIFS(DataRegularSeason20242025!$AA$3:$AA$1315,DataRegularSeason20242025!$B$3:$B$1315, "&lt;=" &amp; FW$1, DataRegularSeason20242025!$D$3:$D$1315, $A30)+SUMIFS(DataRegularSeason20242025!$AB$3:$AB$1315,DataRegularSeason20242025!$B$3:$B$1315, "&lt;=" &amp; FW$1, DataRegularSeason20242025!$E$3:$E$1315, $A30)</f>
        <v>35</v>
      </c>
      <c r="FX30">
        <f>SUMIFS(DataRegularSeason20242025!$AA$3:$AA$1315,DataRegularSeason20242025!$B$3:$B$1315, "&lt;=" &amp; FX$1, DataRegularSeason20242025!$D$3:$D$1315, $A30)+SUMIFS(DataRegularSeason20242025!$AB$3:$AB$1315,DataRegularSeason20242025!$B$3:$B$1315, "&lt;=" &amp; FX$1, DataRegularSeason20242025!$E$3:$E$1315, $A30)</f>
        <v>35</v>
      </c>
      <c r="FY30">
        <f>SUMIFS(DataRegularSeason20242025!$AA$3:$AA$1315,DataRegularSeason20242025!$B$3:$B$1315, "&lt;=" &amp; FY$1, DataRegularSeason20242025!$D$3:$D$1315, $A30)+SUMIFS(DataRegularSeason20242025!$AB$3:$AB$1315,DataRegularSeason20242025!$B$3:$B$1315, "&lt;=" &amp; FY$1, DataRegularSeason20242025!$E$3:$E$1315, $A30)</f>
        <v>35</v>
      </c>
      <c r="FZ30">
        <f>SUMIFS(DataRegularSeason20242025!$AA$3:$AA$1315,DataRegularSeason20242025!$B$3:$B$1315, "&lt;=" &amp; FZ$1, DataRegularSeason20242025!$D$3:$D$1315, $A30)+SUMIFS(DataRegularSeason20242025!$AB$3:$AB$1315,DataRegularSeason20242025!$B$3:$B$1315, "&lt;=" &amp; FZ$1, DataRegularSeason20242025!$E$3:$E$1315, $A30)</f>
        <v>35</v>
      </c>
      <c r="GA30">
        <f>SUMIFS(DataRegularSeason20242025!$AA$3:$AA$1315,DataRegularSeason20242025!$B$3:$B$1315, "&lt;=" &amp; GA$1, DataRegularSeason20242025!$D$3:$D$1315, $A30)+SUMIFS(DataRegularSeason20242025!$AB$3:$AB$1315,DataRegularSeason20242025!$B$3:$B$1315, "&lt;=" &amp; GA$1, DataRegularSeason20242025!$E$3:$E$1315, $A30)</f>
        <v>35</v>
      </c>
      <c r="GB30">
        <f>SUMIFS(DataRegularSeason20242025!$AA$3:$AA$1315,DataRegularSeason20242025!$B$3:$B$1315, "&lt;=" &amp; GB$1, DataRegularSeason20242025!$D$3:$D$1315, $A30)+SUMIFS(DataRegularSeason20242025!$AB$3:$AB$1315,DataRegularSeason20242025!$B$3:$B$1315, "&lt;=" &amp; GB$1, DataRegularSeason20242025!$E$3:$E$1315, $A30)</f>
        <v>35</v>
      </c>
      <c r="GC30">
        <f>SUMIFS(DataRegularSeason20242025!$AA$3:$AA$1315,DataRegularSeason20242025!$B$3:$B$1315, "&lt;=" &amp; GC$1, DataRegularSeason20242025!$D$3:$D$1315, $A30)+SUMIFS(DataRegularSeason20242025!$AB$3:$AB$1315,DataRegularSeason20242025!$B$3:$B$1315, "&lt;=" &amp; GC$1, DataRegularSeason20242025!$E$3:$E$1315, $A30)</f>
        <v>35</v>
      </c>
      <c r="GD30">
        <f>SUMIFS(DataRegularSeason20242025!$AA$3:$AA$1315,DataRegularSeason20242025!$B$3:$B$1315, "&lt;=" &amp; GD$1, DataRegularSeason20242025!$D$3:$D$1315, $A30)+SUMIFS(DataRegularSeason20242025!$AB$3:$AB$1315,DataRegularSeason20242025!$B$3:$B$1315, "&lt;=" &amp; GD$1, DataRegularSeason20242025!$E$3:$E$1315, $A30)</f>
        <v>35</v>
      </c>
      <c r="GE30">
        <f>SUMIFS(DataRegularSeason20242025!$AA$3:$AA$1315,DataRegularSeason20242025!$B$3:$B$1315, "&lt;=" &amp; GE$1, DataRegularSeason20242025!$D$3:$D$1315, $A30)+SUMIFS(DataRegularSeason20242025!$AB$3:$AB$1315,DataRegularSeason20242025!$B$3:$B$1315, "&lt;=" &amp; GE$1, DataRegularSeason20242025!$E$3:$E$1315, $A30)</f>
        <v>35</v>
      </c>
      <c r="GF30">
        <f>SUMIFS(DataRegularSeason20242025!$AA$3:$AA$1315,DataRegularSeason20242025!$B$3:$B$1315, "&lt;=" &amp; GF$1, DataRegularSeason20242025!$D$3:$D$1315, $A30)+SUMIFS(DataRegularSeason20242025!$AB$3:$AB$1315,DataRegularSeason20242025!$B$3:$B$1315, "&lt;=" &amp; GF$1, DataRegularSeason20242025!$E$3:$E$1315, $A30)</f>
        <v>35</v>
      </c>
      <c r="GG30">
        <f>SUMIFS(DataRegularSeason20242025!$AA$3:$AA$1315,DataRegularSeason20242025!$B$3:$B$1315, "&lt;=" &amp; GG$1, DataRegularSeason20242025!$D$3:$D$1315, $A30)+SUMIFS(DataRegularSeason20242025!$AB$3:$AB$1315,DataRegularSeason20242025!$B$3:$B$1315, "&lt;=" &amp; GG$1, DataRegularSeason20242025!$E$3:$E$1315, $A30)</f>
        <v>35</v>
      </c>
      <c r="GH30">
        <f>SUMIFS(DataRegularSeason20242025!$AA$3:$AA$1315,DataRegularSeason20242025!$B$3:$B$1315, "&lt;=" &amp; GH$1, DataRegularSeason20242025!$D$3:$D$1315, $A30)+SUMIFS(DataRegularSeason20242025!$AB$3:$AB$1315,DataRegularSeason20242025!$B$3:$B$1315, "&lt;=" &amp; GH$1, DataRegularSeason20242025!$E$3:$E$1315, $A30)</f>
        <v>35</v>
      </c>
      <c r="GI30">
        <f>SUMIFS(DataRegularSeason20242025!$AA$3:$AA$1315,DataRegularSeason20242025!$B$3:$B$1315, "&lt;=" &amp; GI$1, DataRegularSeason20242025!$D$3:$D$1315, $A30)+SUMIFS(DataRegularSeason20242025!$AB$3:$AB$1315,DataRegularSeason20242025!$B$3:$B$1315, "&lt;=" &amp; GI$1, DataRegularSeason20242025!$E$3:$E$1315, $A30)</f>
        <v>35</v>
      </c>
      <c r="GJ30">
        <f>SUMIFS(DataRegularSeason20242025!$AA$3:$AA$1315,DataRegularSeason20242025!$B$3:$B$1315, "&lt;=" &amp; GJ$1, DataRegularSeason20242025!$D$3:$D$1315, $A30)+SUMIFS(DataRegularSeason20242025!$AB$3:$AB$1315,DataRegularSeason20242025!$B$3:$B$1315, "&lt;=" &amp; GJ$1, DataRegularSeason20242025!$E$3:$E$1315, $A30)</f>
        <v>35</v>
      </c>
      <c r="GK30">
        <f>SUMIFS(DataRegularSeason20242025!$AA$3:$AA$1315,DataRegularSeason20242025!$B$3:$B$1315, "&lt;=" &amp; GK$1, DataRegularSeason20242025!$D$3:$D$1315, $A30)+SUMIFS(DataRegularSeason20242025!$AB$3:$AB$1315,DataRegularSeason20242025!$B$3:$B$1315, "&lt;=" &amp; GK$1, DataRegularSeason20242025!$E$3:$E$1315, $A30)</f>
        <v>35</v>
      </c>
      <c r="GL30">
        <f>SUMIFS(DataRegularSeason20242025!$AA$3:$AA$1315,DataRegularSeason20242025!$B$3:$B$1315, "&lt;=" &amp; GL$1, DataRegularSeason20242025!$D$3:$D$1315, $A30)+SUMIFS(DataRegularSeason20242025!$AB$3:$AB$1315,DataRegularSeason20242025!$B$3:$B$1315, "&lt;=" &amp; GL$1, DataRegularSeason20242025!$E$3:$E$1315, $A30)</f>
        <v>35</v>
      </c>
      <c r="GM30">
        <f>SUMIFS(DataRegularSeason20242025!$AA$3:$AA$1315,DataRegularSeason20242025!$B$3:$B$1315, "&lt;=" &amp; GM$1, DataRegularSeason20242025!$D$3:$D$1315, $A30)+SUMIFS(DataRegularSeason20242025!$AB$3:$AB$1315,DataRegularSeason20242025!$B$3:$B$1315, "&lt;=" &amp; GM$1, DataRegularSeason20242025!$E$3:$E$1315, $A30)</f>
        <v>35</v>
      </c>
      <c r="GN30">
        <f>SUMIFS(DataRegularSeason20242025!$AA$3:$AA$1315,DataRegularSeason20242025!$B$3:$B$1315, "&lt;=" &amp; GN$1, DataRegularSeason20242025!$D$3:$D$1315, $A30)+SUMIFS(DataRegularSeason20242025!$AB$3:$AB$1315,DataRegularSeason20242025!$B$3:$B$1315, "&lt;=" &amp; GN$1, DataRegularSeason20242025!$E$3:$E$1315, $A30)</f>
        <v>35</v>
      </c>
      <c r="GO30">
        <f>SUMIFS(DataRegularSeason20242025!$AA$3:$AA$1315,DataRegularSeason20242025!$B$3:$B$1315, "&lt;=" &amp; GO$1, DataRegularSeason20242025!$D$3:$D$1315, $A30)+SUMIFS(DataRegularSeason20242025!$AB$3:$AB$1315,DataRegularSeason20242025!$B$3:$B$1315, "&lt;=" &amp; GO$1, DataRegularSeason20242025!$E$3:$E$1315, $A30)</f>
        <v>35</v>
      </c>
      <c r="GP30">
        <f>SUMIFS(DataRegularSeason20242025!$AA$3:$AA$1315,DataRegularSeason20242025!$B$3:$B$1315, "&lt;=" &amp; GP$1, DataRegularSeason20242025!$D$3:$D$1315, $A30)+SUMIFS(DataRegularSeason20242025!$AB$3:$AB$1315,DataRegularSeason20242025!$B$3:$B$1315, "&lt;=" &amp; GP$1, DataRegularSeason20242025!$E$3:$E$1315, $A30)</f>
        <v>35</v>
      </c>
      <c r="GQ30">
        <f>SUMIFS(DataRegularSeason20242025!$AA$3:$AA$1315,DataRegularSeason20242025!$B$3:$B$1315, "&lt;=" &amp; GQ$1, DataRegularSeason20242025!$D$3:$D$1315, $A30)+SUMIFS(DataRegularSeason20242025!$AB$3:$AB$1315,DataRegularSeason20242025!$B$3:$B$1315, "&lt;=" &amp; GQ$1, DataRegularSeason20242025!$E$3:$E$1315, $A30)</f>
        <v>35</v>
      </c>
      <c r="GR30">
        <f>SUMIFS(DataRegularSeason20242025!$AA$3:$AA$1315,DataRegularSeason20242025!$B$3:$B$1315, "&lt;=" &amp; GR$1, DataRegularSeason20242025!$D$3:$D$1315, $A30)+SUMIFS(DataRegularSeason20242025!$AB$3:$AB$1315,DataRegularSeason20242025!$B$3:$B$1315, "&lt;=" &amp; GR$1, DataRegularSeason20242025!$E$3:$E$1315, $A30)</f>
        <v>35</v>
      </c>
      <c r="GS30">
        <f>SUMIFS(DataRegularSeason20242025!$AA$3:$AA$1315,DataRegularSeason20242025!$B$3:$B$1315, "&lt;=" &amp; GS$1, DataRegularSeason20242025!$D$3:$D$1315, $A30)+SUMIFS(DataRegularSeason20242025!$AB$3:$AB$1315,DataRegularSeason20242025!$B$3:$B$1315, "&lt;=" &amp; GS$1, DataRegularSeason20242025!$E$3:$E$1315, $A30)</f>
        <v>35</v>
      </c>
      <c r="GT30">
        <f>SUMIFS(DataRegularSeason20242025!$AA$3:$AA$1315,DataRegularSeason20242025!$B$3:$B$1315, "&lt;=" &amp; GT$1, DataRegularSeason20242025!$D$3:$D$1315, $A30)+SUMIFS(DataRegularSeason20242025!$AB$3:$AB$1315,DataRegularSeason20242025!$B$3:$B$1315, "&lt;=" &amp; GT$1, DataRegularSeason20242025!$E$3:$E$1315, $A30)</f>
        <v>35</v>
      </c>
      <c r="GU30">
        <f>SUMIFS(DataRegularSeason20242025!$AA$3:$AA$1315,DataRegularSeason20242025!$B$3:$B$1315, "&lt;=" &amp; GU$1, DataRegularSeason20242025!$D$3:$D$1315, $A30)+SUMIFS(DataRegularSeason20242025!$AB$3:$AB$1315,DataRegularSeason20242025!$B$3:$B$1315, "&lt;=" &amp; GU$1, DataRegularSeason20242025!$E$3:$E$1315, $A30)</f>
        <v>35</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32</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32</v>
      </c>
      <c r="CP31">
        <f>SUMIFS(DataRegularSeason20242025!$AA$3:$AA$1315,DataRegularSeason20242025!$B$3:$B$1315, "&lt;=" &amp; CP$1, DataRegularSeason20242025!$D$3:$D$1315, $A31)+SUMIFS(DataRegularSeason20242025!$AB$3:$AB$1315,DataRegularSeason20242025!$B$3:$B$1315, "&lt;=" &amp; CP$1, DataRegularSeason20242025!$E$3:$E$1315, $A31)</f>
        <v>32</v>
      </c>
      <c r="CQ31">
        <f>SUMIFS(DataRegularSeason20242025!$AA$3:$AA$1315,DataRegularSeason20242025!$B$3:$B$1315, "&lt;=" &amp; CQ$1, DataRegularSeason20242025!$D$3:$D$1315, $A31)+SUMIFS(DataRegularSeason20242025!$AB$3:$AB$1315,DataRegularSeason20242025!$B$3:$B$1315, "&lt;=" &amp; CQ$1, DataRegularSeason20242025!$E$3:$E$1315, $A31)</f>
        <v>32</v>
      </c>
      <c r="CR31">
        <f>SUMIFS(DataRegularSeason20242025!$AA$3:$AA$1315,DataRegularSeason20242025!$B$3:$B$1315, "&lt;=" &amp; CR$1, DataRegularSeason20242025!$D$3:$D$1315, $A31)+SUMIFS(DataRegularSeason20242025!$AB$3:$AB$1315,DataRegularSeason20242025!$B$3:$B$1315, "&lt;=" &amp; CR$1, DataRegularSeason20242025!$E$3:$E$1315, $A31)</f>
        <v>32</v>
      </c>
      <c r="CS31">
        <f>SUMIFS(DataRegularSeason20242025!$AA$3:$AA$1315,DataRegularSeason20242025!$B$3:$B$1315, "&lt;=" &amp; CS$1, DataRegularSeason20242025!$D$3:$D$1315, $A31)+SUMIFS(DataRegularSeason20242025!$AB$3:$AB$1315,DataRegularSeason20242025!$B$3:$B$1315, "&lt;=" &amp; CS$1, DataRegularSeason20242025!$E$3:$E$1315, $A31)</f>
        <v>32</v>
      </c>
      <c r="CT31">
        <f>SUMIFS(DataRegularSeason20242025!$AA$3:$AA$1315,DataRegularSeason20242025!$B$3:$B$1315, "&lt;=" &amp; CT$1, DataRegularSeason20242025!$D$3:$D$1315, $A31)+SUMIFS(DataRegularSeason20242025!$AB$3:$AB$1315,DataRegularSeason20242025!$B$3:$B$1315, "&lt;=" &amp; CT$1, DataRegularSeason20242025!$E$3:$E$1315, $A31)</f>
        <v>32</v>
      </c>
      <c r="CU31">
        <f>SUMIFS(DataRegularSeason20242025!$AA$3:$AA$1315,DataRegularSeason20242025!$B$3:$B$1315, "&lt;=" &amp; CU$1, DataRegularSeason20242025!$D$3:$D$1315, $A31)+SUMIFS(DataRegularSeason20242025!$AB$3:$AB$1315,DataRegularSeason20242025!$B$3:$B$1315, "&lt;=" &amp; CU$1, DataRegularSeason20242025!$E$3:$E$1315, $A31)</f>
        <v>32</v>
      </c>
      <c r="CV31">
        <f>SUMIFS(DataRegularSeason20242025!$AA$3:$AA$1315,DataRegularSeason20242025!$B$3:$B$1315, "&lt;=" &amp; CV$1, DataRegularSeason20242025!$D$3:$D$1315, $A31)+SUMIFS(DataRegularSeason20242025!$AB$3:$AB$1315,DataRegularSeason20242025!$B$3:$B$1315, "&lt;=" &amp; CV$1, DataRegularSeason20242025!$E$3:$E$1315, $A31)</f>
        <v>32</v>
      </c>
      <c r="CW31">
        <f>SUMIFS(DataRegularSeason20242025!$AA$3:$AA$1315,DataRegularSeason20242025!$B$3:$B$1315, "&lt;=" &amp; CW$1, DataRegularSeason20242025!$D$3:$D$1315, $A31)+SUMIFS(DataRegularSeason20242025!$AB$3:$AB$1315,DataRegularSeason20242025!$B$3:$B$1315, "&lt;=" &amp; CW$1, DataRegularSeason20242025!$E$3:$E$1315, $A31)</f>
        <v>32</v>
      </c>
      <c r="CX31">
        <f>SUMIFS(DataRegularSeason20242025!$AA$3:$AA$1315,DataRegularSeason20242025!$B$3:$B$1315, "&lt;=" &amp; CX$1, DataRegularSeason20242025!$D$3:$D$1315, $A31)+SUMIFS(DataRegularSeason20242025!$AB$3:$AB$1315,DataRegularSeason20242025!$B$3:$B$1315, "&lt;=" &amp; CX$1, DataRegularSeason20242025!$E$3:$E$1315, $A31)</f>
        <v>32</v>
      </c>
      <c r="CY31">
        <f>SUMIFS(DataRegularSeason20242025!$AA$3:$AA$1315,DataRegularSeason20242025!$B$3:$B$1315, "&lt;=" &amp; CY$1, DataRegularSeason20242025!$D$3:$D$1315, $A31)+SUMIFS(DataRegularSeason20242025!$AB$3:$AB$1315,DataRegularSeason20242025!$B$3:$B$1315, "&lt;=" &amp; CY$1, DataRegularSeason20242025!$E$3:$E$1315, $A31)</f>
        <v>32</v>
      </c>
      <c r="CZ31">
        <f>SUMIFS(DataRegularSeason20242025!$AA$3:$AA$1315,DataRegularSeason20242025!$B$3:$B$1315, "&lt;=" &amp; CZ$1, DataRegularSeason20242025!$D$3:$D$1315, $A31)+SUMIFS(DataRegularSeason20242025!$AB$3:$AB$1315,DataRegularSeason20242025!$B$3:$B$1315, "&lt;=" &amp; CZ$1, DataRegularSeason20242025!$E$3:$E$1315, $A31)</f>
        <v>32</v>
      </c>
      <c r="DA31">
        <f>SUMIFS(DataRegularSeason20242025!$AA$3:$AA$1315,DataRegularSeason20242025!$B$3:$B$1315, "&lt;=" &amp; DA$1, DataRegularSeason20242025!$D$3:$D$1315, $A31)+SUMIFS(DataRegularSeason20242025!$AB$3:$AB$1315,DataRegularSeason20242025!$B$3:$B$1315, "&lt;=" &amp; DA$1, DataRegularSeason20242025!$E$3:$E$1315, $A31)</f>
        <v>32</v>
      </c>
      <c r="DB31">
        <f>SUMIFS(DataRegularSeason20242025!$AA$3:$AA$1315,DataRegularSeason20242025!$B$3:$B$1315, "&lt;=" &amp; DB$1, DataRegularSeason20242025!$D$3:$D$1315, $A31)+SUMIFS(DataRegularSeason20242025!$AB$3:$AB$1315,DataRegularSeason20242025!$B$3:$B$1315, "&lt;=" &amp; DB$1, DataRegularSeason20242025!$E$3:$E$1315, $A31)</f>
        <v>32</v>
      </c>
      <c r="DC31">
        <f>SUMIFS(DataRegularSeason20242025!$AA$3:$AA$1315,DataRegularSeason20242025!$B$3:$B$1315, "&lt;=" &amp; DC$1, DataRegularSeason20242025!$D$3:$D$1315, $A31)+SUMIFS(DataRegularSeason20242025!$AB$3:$AB$1315,DataRegularSeason20242025!$B$3:$B$1315, "&lt;=" &amp; DC$1, DataRegularSeason20242025!$E$3:$E$1315, $A31)</f>
        <v>32</v>
      </c>
      <c r="DD31">
        <f>SUMIFS(DataRegularSeason20242025!$AA$3:$AA$1315,DataRegularSeason20242025!$B$3:$B$1315, "&lt;=" &amp; DD$1, DataRegularSeason20242025!$D$3:$D$1315, $A31)+SUMIFS(DataRegularSeason20242025!$AB$3:$AB$1315,DataRegularSeason20242025!$B$3:$B$1315, "&lt;=" &amp; DD$1, DataRegularSeason20242025!$E$3:$E$1315, $A31)</f>
        <v>32</v>
      </c>
      <c r="DE31">
        <f>SUMIFS(DataRegularSeason20242025!$AA$3:$AA$1315,DataRegularSeason20242025!$B$3:$B$1315, "&lt;=" &amp; DE$1, DataRegularSeason20242025!$D$3:$D$1315, $A31)+SUMIFS(DataRegularSeason20242025!$AB$3:$AB$1315,DataRegularSeason20242025!$B$3:$B$1315, "&lt;=" &amp; DE$1, DataRegularSeason20242025!$E$3:$E$1315, $A31)</f>
        <v>32</v>
      </c>
      <c r="DF31">
        <f>SUMIFS(DataRegularSeason20242025!$AA$3:$AA$1315,DataRegularSeason20242025!$B$3:$B$1315, "&lt;=" &amp; DF$1, DataRegularSeason20242025!$D$3:$D$1315, $A31)+SUMIFS(DataRegularSeason20242025!$AB$3:$AB$1315,DataRegularSeason20242025!$B$3:$B$1315, "&lt;=" &amp; DF$1, DataRegularSeason20242025!$E$3:$E$1315, $A31)</f>
        <v>32</v>
      </c>
      <c r="DG31">
        <f>SUMIFS(DataRegularSeason20242025!$AA$3:$AA$1315,DataRegularSeason20242025!$B$3:$B$1315, "&lt;=" &amp; DG$1, DataRegularSeason20242025!$D$3:$D$1315, $A31)+SUMIFS(DataRegularSeason20242025!$AB$3:$AB$1315,DataRegularSeason20242025!$B$3:$B$1315, "&lt;=" &amp; DG$1, DataRegularSeason20242025!$E$3:$E$1315, $A31)</f>
        <v>32</v>
      </c>
      <c r="DH31">
        <f>SUMIFS(DataRegularSeason20242025!$AA$3:$AA$1315,DataRegularSeason20242025!$B$3:$B$1315, "&lt;=" &amp; DH$1, DataRegularSeason20242025!$D$3:$D$1315, $A31)+SUMIFS(DataRegularSeason20242025!$AB$3:$AB$1315,DataRegularSeason20242025!$B$3:$B$1315, "&lt;=" &amp; DH$1, DataRegularSeason20242025!$E$3:$E$1315, $A31)</f>
        <v>32</v>
      </c>
      <c r="DI31">
        <f>SUMIFS(DataRegularSeason20242025!$AA$3:$AA$1315,DataRegularSeason20242025!$B$3:$B$1315, "&lt;=" &amp; DI$1, DataRegularSeason20242025!$D$3:$D$1315, $A31)+SUMIFS(DataRegularSeason20242025!$AB$3:$AB$1315,DataRegularSeason20242025!$B$3:$B$1315, "&lt;=" &amp; DI$1, DataRegularSeason20242025!$E$3:$E$1315, $A31)</f>
        <v>32</v>
      </c>
      <c r="DJ31">
        <f>SUMIFS(DataRegularSeason20242025!$AA$3:$AA$1315,DataRegularSeason20242025!$B$3:$B$1315, "&lt;=" &amp; DJ$1, DataRegularSeason20242025!$D$3:$D$1315, $A31)+SUMIFS(DataRegularSeason20242025!$AB$3:$AB$1315,DataRegularSeason20242025!$B$3:$B$1315, "&lt;=" &amp; DJ$1, DataRegularSeason20242025!$E$3:$E$1315, $A31)</f>
        <v>32</v>
      </c>
      <c r="DK31">
        <f>SUMIFS(DataRegularSeason20242025!$AA$3:$AA$1315,DataRegularSeason20242025!$B$3:$B$1315, "&lt;=" &amp; DK$1, DataRegularSeason20242025!$D$3:$D$1315, $A31)+SUMIFS(DataRegularSeason20242025!$AB$3:$AB$1315,DataRegularSeason20242025!$B$3:$B$1315, "&lt;=" &amp; DK$1, DataRegularSeason20242025!$E$3:$E$1315, $A31)</f>
        <v>32</v>
      </c>
      <c r="DL31">
        <f>SUMIFS(DataRegularSeason20242025!$AA$3:$AA$1315,DataRegularSeason20242025!$B$3:$B$1315, "&lt;=" &amp; DL$1, DataRegularSeason20242025!$D$3:$D$1315, $A31)+SUMIFS(DataRegularSeason20242025!$AB$3:$AB$1315,DataRegularSeason20242025!$B$3:$B$1315, "&lt;=" &amp; DL$1, DataRegularSeason20242025!$E$3:$E$1315, $A31)</f>
        <v>32</v>
      </c>
      <c r="DM31">
        <f>SUMIFS(DataRegularSeason20242025!$AA$3:$AA$1315,DataRegularSeason20242025!$B$3:$B$1315, "&lt;=" &amp; DM$1, DataRegularSeason20242025!$D$3:$D$1315, $A31)+SUMIFS(DataRegularSeason20242025!$AB$3:$AB$1315,DataRegularSeason20242025!$B$3:$B$1315, "&lt;=" &amp; DM$1, DataRegularSeason20242025!$E$3:$E$1315, $A31)</f>
        <v>32</v>
      </c>
      <c r="DN31">
        <f>SUMIFS(DataRegularSeason20242025!$AA$3:$AA$1315,DataRegularSeason20242025!$B$3:$B$1315, "&lt;=" &amp; DN$1, DataRegularSeason20242025!$D$3:$D$1315, $A31)+SUMIFS(DataRegularSeason20242025!$AB$3:$AB$1315,DataRegularSeason20242025!$B$3:$B$1315, "&lt;=" &amp; DN$1, DataRegularSeason20242025!$E$3:$E$1315, $A31)</f>
        <v>32</v>
      </c>
      <c r="DO31">
        <f>SUMIFS(DataRegularSeason20242025!$AA$3:$AA$1315,DataRegularSeason20242025!$B$3:$B$1315, "&lt;=" &amp; DO$1, DataRegularSeason20242025!$D$3:$D$1315, $A31)+SUMIFS(DataRegularSeason20242025!$AB$3:$AB$1315,DataRegularSeason20242025!$B$3:$B$1315, "&lt;=" &amp; DO$1, DataRegularSeason20242025!$E$3:$E$1315, $A31)</f>
        <v>32</v>
      </c>
      <c r="DP31">
        <f>SUMIFS(DataRegularSeason20242025!$AA$3:$AA$1315,DataRegularSeason20242025!$B$3:$B$1315, "&lt;=" &amp; DP$1, DataRegularSeason20242025!$D$3:$D$1315, $A31)+SUMIFS(DataRegularSeason20242025!$AB$3:$AB$1315,DataRegularSeason20242025!$B$3:$B$1315, "&lt;=" &amp; DP$1, DataRegularSeason20242025!$E$3:$E$1315, $A31)</f>
        <v>32</v>
      </c>
      <c r="DQ31">
        <f>SUMIFS(DataRegularSeason20242025!$AA$3:$AA$1315,DataRegularSeason20242025!$B$3:$B$1315, "&lt;=" &amp; DQ$1, DataRegularSeason20242025!$D$3:$D$1315, $A31)+SUMIFS(DataRegularSeason20242025!$AB$3:$AB$1315,DataRegularSeason20242025!$B$3:$B$1315, "&lt;=" &amp; DQ$1, DataRegularSeason20242025!$E$3:$E$1315, $A31)</f>
        <v>32</v>
      </c>
      <c r="DR31">
        <f>SUMIFS(DataRegularSeason20242025!$AA$3:$AA$1315,DataRegularSeason20242025!$B$3:$B$1315, "&lt;=" &amp; DR$1, DataRegularSeason20242025!$D$3:$D$1315, $A31)+SUMIFS(DataRegularSeason20242025!$AB$3:$AB$1315,DataRegularSeason20242025!$B$3:$B$1315, "&lt;=" &amp; DR$1, DataRegularSeason20242025!$E$3:$E$1315, $A31)</f>
        <v>32</v>
      </c>
      <c r="DS31">
        <f>SUMIFS(DataRegularSeason20242025!$AA$3:$AA$1315,DataRegularSeason20242025!$B$3:$B$1315, "&lt;=" &amp; DS$1, DataRegularSeason20242025!$D$3:$D$1315, $A31)+SUMIFS(DataRegularSeason20242025!$AB$3:$AB$1315,DataRegularSeason20242025!$B$3:$B$1315, "&lt;=" &amp; DS$1, DataRegularSeason20242025!$E$3:$E$1315, $A31)</f>
        <v>32</v>
      </c>
      <c r="DT31">
        <f>SUMIFS(DataRegularSeason20242025!$AA$3:$AA$1315,DataRegularSeason20242025!$B$3:$B$1315, "&lt;=" &amp; DT$1, DataRegularSeason20242025!$D$3:$D$1315, $A31)+SUMIFS(DataRegularSeason20242025!$AB$3:$AB$1315,DataRegularSeason20242025!$B$3:$B$1315, "&lt;=" &amp; DT$1, DataRegularSeason20242025!$E$3:$E$1315, $A31)</f>
        <v>32</v>
      </c>
      <c r="DU31">
        <f>SUMIFS(DataRegularSeason20242025!$AA$3:$AA$1315,DataRegularSeason20242025!$B$3:$B$1315, "&lt;=" &amp; DU$1, DataRegularSeason20242025!$D$3:$D$1315, $A31)+SUMIFS(DataRegularSeason20242025!$AB$3:$AB$1315,DataRegularSeason20242025!$B$3:$B$1315, "&lt;=" &amp; DU$1, DataRegularSeason20242025!$E$3:$E$1315, $A31)</f>
        <v>32</v>
      </c>
      <c r="DV31">
        <f>SUMIFS(DataRegularSeason20242025!$AA$3:$AA$1315,DataRegularSeason20242025!$B$3:$B$1315, "&lt;=" &amp; DV$1, DataRegularSeason20242025!$D$3:$D$1315, $A31)+SUMIFS(DataRegularSeason20242025!$AB$3:$AB$1315,DataRegularSeason20242025!$B$3:$B$1315, "&lt;=" &amp; DV$1, DataRegularSeason20242025!$E$3:$E$1315, $A31)</f>
        <v>32</v>
      </c>
      <c r="DW31">
        <f>SUMIFS(DataRegularSeason20242025!$AA$3:$AA$1315,DataRegularSeason20242025!$B$3:$B$1315, "&lt;=" &amp; DW$1, DataRegularSeason20242025!$D$3:$D$1315, $A31)+SUMIFS(DataRegularSeason20242025!$AB$3:$AB$1315,DataRegularSeason20242025!$B$3:$B$1315, "&lt;=" &amp; DW$1, DataRegularSeason20242025!$E$3:$E$1315, $A31)</f>
        <v>32</v>
      </c>
      <c r="DX31">
        <f>SUMIFS(DataRegularSeason20242025!$AA$3:$AA$1315,DataRegularSeason20242025!$B$3:$B$1315, "&lt;=" &amp; DX$1, DataRegularSeason20242025!$D$3:$D$1315, $A31)+SUMIFS(DataRegularSeason20242025!$AB$3:$AB$1315,DataRegularSeason20242025!$B$3:$B$1315, "&lt;=" &amp; DX$1, DataRegularSeason20242025!$E$3:$E$1315, $A31)</f>
        <v>32</v>
      </c>
      <c r="DY31">
        <f>SUMIFS(DataRegularSeason20242025!$AA$3:$AA$1315,DataRegularSeason20242025!$B$3:$B$1315, "&lt;=" &amp; DY$1, DataRegularSeason20242025!$D$3:$D$1315, $A31)+SUMIFS(DataRegularSeason20242025!$AB$3:$AB$1315,DataRegularSeason20242025!$B$3:$B$1315, "&lt;=" &amp; DY$1, DataRegularSeason20242025!$E$3:$E$1315, $A31)</f>
        <v>32</v>
      </c>
      <c r="DZ31">
        <f>SUMIFS(DataRegularSeason20242025!$AA$3:$AA$1315,DataRegularSeason20242025!$B$3:$B$1315, "&lt;=" &amp; DZ$1, DataRegularSeason20242025!$D$3:$D$1315, $A31)+SUMIFS(DataRegularSeason20242025!$AB$3:$AB$1315,DataRegularSeason20242025!$B$3:$B$1315, "&lt;=" &amp; DZ$1, DataRegularSeason20242025!$E$3:$E$1315, $A31)</f>
        <v>32</v>
      </c>
      <c r="EA31">
        <f>SUMIFS(DataRegularSeason20242025!$AA$3:$AA$1315,DataRegularSeason20242025!$B$3:$B$1315, "&lt;=" &amp; EA$1, DataRegularSeason20242025!$D$3:$D$1315, $A31)+SUMIFS(DataRegularSeason20242025!$AB$3:$AB$1315,DataRegularSeason20242025!$B$3:$B$1315, "&lt;=" &amp; EA$1, DataRegularSeason20242025!$E$3:$E$1315, $A31)</f>
        <v>32</v>
      </c>
      <c r="EB31">
        <f>SUMIFS(DataRegularSeason20242025!$AA$3:$AA$1315,DataRegularSeason20242025!$B$3:$B$1315, "&lt;=" &amp; EB$1, DataRegularSeason20242025!$D$3:$D$1315, $A31)+SUMIFS(DataRegularSeason20242025!$AB$3:$AB$1315,DataRegularSeason20242025!$B$3:$B$1315, "&lt;=" &amp; EB$1, DataRegularSeason20242025!$E$3:$E$1315, $A31)</f>
        <v>32</v>
      </c>
      <c r="EC31">
        <f>SUMIFS(DataRegularSeason20242025!$AA$3:$AA$1315,DataRegularSeason20242025!$B$3:$B$1315, "&lt;=" &amp; EC$1, DataRegularSeason20242025!$D$3:$D$1315, $A31)+SUMIFS(DataRegularSeason20242025!$AB$3:$AB$1315,DataRegularSeason20242025!$B$3:$B$1315, "&lt;=" &amp; EC$1, DataRegularSeason20242025!$E$3:$E$1315, $A31)</f>
        <v>32</v>
      </c>
      <c r="ED31">
        <f>SUMIFS(DataRegularSeason20242025!$AA$3:$AA$1315,DataRegularSeason20242025!$B$3:$B$1315, "&lt;=" &amp; ED$1, DataRegularSeason20242025!$D$3:$D$1315, $A31)+SUMIFS(DataRegularSeason20242025!$AB$3:$AB$1315,DataRegularSeason20242025!$B$3:$B$1315, "&lt;=" &amp; ED$1, DataRegularSeason20242025!$E$3:$E$1315, $A31)</f>
        <v>32</v>
      </c>
      <c r="EE31">
        <f>SUMIFS(DataRegularSeason20242025!$AA$3:$AA$1315,DataRegularSeason20242025!$B$3:$B$1315, "&lt;=" &amp; EE$1, DataRegularSeason20242025!$D$3:$D$1315, $A31)+SUMIFS(DataRegularSeason20242025!$AB$3:$AB$1315,DataRegularSeason20242025!$B$3:$B$1315, "&lt;=" &amp; EE$1, DataRegularSeason20242025!$E$3:$E$1315, $A31)</f>
        <v>32</v>
      </c>
      <c r="EF31">
        <f>SUMIFS(DataRegularSeason20242025!$AA$3:$AA$1315,DataRegularSeason20242025!$B$3:$B$1315, "&lt;=" &amp; EF$1, DataRegularSeason20242025!$D$3:$D$1315, $A31)+SUMIFS(DataRegularSeason20242025!$AB$3:$AB$1315,DataRegularSeason20242025!$B$3:$B$1315, "&lt;=" &amp; EF$1, DataRegularSeason20242025!$E$3:$E$1315, $A31)</f>
        <v>32</v>
      </c>
      <c r="EG31">
        <f>SUMIFS(DataRegularSeason20242025!$AA$3:$AA$1315,DataRegularSeason20242025!$B$3:$B$1315, "&lt;=" &amp; EG$1, DataRegularSeason20242025!$D$3:$D$1315, $A31)+SUMIFS(DataRegularSeason20242025!$AB$3:$AB$1315,DataRegularSeason20242025!$B$3:$B$1315, "&lt;=" &amp; EG$1, DataRegularSeason20242025!$E$3:$E$1315, $A31)</f>
        <v>32</v>
      </c>
      <c r="EH31">
        <f>SUMIFS(DataRegularSeason20242025!$AA$3:$AA$1315,DataRegularSeason20242025!$B$3:$B$1315, "&lt;=" &amp; EH$1, DataRegularSeason20242025!$D$3:$D$1315, $A31)+SUMIFS(DataRegularSeason20242025!$AB$3:$AB$1315,DataRegularSeason20242025!$B$3:$B$1315, "&lt;=" &amp; EH$1, DataRegularSeason20242025!$E$3:$E$1315, $A31)</f>
        <v>32</v>
      </c>
      <c r="EI31">
        <f>SUMIFS(DataRegularSeason20242025!$AA$3:$AA$1315,DataRegularSeason20242025!$B$3:$B$1315, "&lt;=" &amp; EI$1, DataRegularSeason20242025!$D$3:$D$1315, $A31)+SUMIFS(DataRegularSeason20242025!$AB$3:$AB$1315,DataRegularSeason20242025!$B$3:$B$1315, "&lt;=" &amp; EI$1, DataRegularSeason20242025!$E$3:$E$1315, $A31)</f>
        <v>32</v>
      </c>
      <c r="EJ31">
        <f>SUMIFS(DataRegularSeason20242025!$AA$3:$AA$1315,DataRegularSeason20242025!$B$3:$B$1315, "&lt;=" &amp; EJ$1, DataRegularSeason20242025!$D$3:$D$1315, $A31)+SUMIFS(DataRegularSeason20242025!$AB$3:$AB$1315,DataRegularSeason20242025!$B$3:$B$1315, "&lt;=" &amp; EJ$1, DataRegularSeason20242025!$E$3:$E$1315, $A31)</f>
        <v>32</v>
      </c>
      <c r="EK31">
        <f>SUMIFS(DataRegularSeason20242025!$AA$3:$AA$1315,DataRegularSeason20242025!$B$3:$B$1315, "&lt;=" &amp; EK$1, DataRegularSeason20242025!$D$3:$D$1315, $A31)+SUMIFS(DataRegularSeason20242025!$AB$3:$AB$1315,DataRegularSeason20242025!$B$3:$B$1315, "&lt;=" &amp; EK$1, DataRegularSeason20242025!$E$3:$E$1315, $A31)</f>
        <v>32</v>
      </c>
      <c r="EL31">
        <f>SUMIFS(DataRegularSeason20242025!$AA$3:$AA$1315,DataRegularSeason20242025!$B$3:$B$1315, "&lt;=" &amp; EL$1, DataRegularSeason20242025!$D$3:$D$1315, $A31)+SUMIFS(DataRegularSeason20242025!$AB$3:$AB$1315,DataRegularSeason20242025!$B$3:$B$1315, "&lt;=" &amp; EL$1, DataRegularSeason20242025!$E$3:$E$1315, $A31)</f>
        <v>32</v>
      </c>
      <c r="EM31">
        <f>SUMIFS(DataRegularSeason20242025!$AA$3:$AA$1315,DataRegularSeason20242025!$B$3:$B$1315, "&lt;=" &amp; EM$1, DataRegularSeason20242025!$D$3:$D$1315, $A31)+SUMIFS(DataRegularSeason20242025!$AB$3:$AB$1315,DataRegularSeason20242025!$B$3:$B$1315, "&lt;=" &amp; EM$1, DataRegularSeason20242025!$E$3:$E$1315, $A31)</f>
        <v>32</v>
      </c>
      <c r="EN31">
        <f>SUMIFS(DataRegularSeason20242025!$AA$3:$AA$1315,DataRegularSeason20242025!$B$3:$B$1315, "&lt;=" &amp; EN$1, DataRegularSeason20242025!$D$3:$D$1315, $A31)+SUMIFS(DataRegularSeason20242025!$AB$3:$AB$1315,DataRegularSeason20242025!$B$3:$B$1315, "&lt;=" &amp; EN$1, DataRegularSeason20242025!$E$3:$E$1315, $A31)</f>
        <v>32</v>
      </c>
      <c r="EO31">
        <f>SUMIFS(DataRegularSeason20242025!$AA$3:$AA$1315,DataRegularSeason20242025!$B$3:$B$1315, "&lt;=" &amp; EO$1, DataRegularSeason20242025!$D$3:$D$1315, $A31)+SUMIFS(DataRegularSeason20242025!$AB$3:$AB$1315,DataRegularSeason20242025!$B$3:$B$1315, "&lt;=" &amp; EO$1, DataRegularSeason20242025!$E$3:$E$1315, $A31)</f>
        <v>32</v>
      </c>
      <c r="EP31">
        <f>SUMIFS(DataRegularSeason20242025!$AA$3:$AA$1315,DataRegularSeason20242025!$B$3:$B$1315, "&lt;=" &amp; EP$1, DataRegularSeason20242025!$D$3:$D$1315, $A31)+SUMIFS(DataRegularSeason20242025!$AB$3:$AB$1315,DataRegularSeason20242025!$B$3:$B$1315, "&lt;=" &amp; EP$1, DataRegularSeason20242025!$E$3:$E$1315, $A31)</f>
        <v>32</v>
      </c>
      <c r="EQ31">
        <f>SUMIFS(DataRegularSeason20242025!$AA$3:$AA$1315,DataRegularSeason20242025!$B$3:$B$1315, "&lt;=" &amp; EQ$1, DataRegularSeason20242025!$D$3:$D$1315, $A31)+SUMIFS(DataRegularSeason20242025!$AB$3:$AB$1315,DataRegularSeason20242025!$B$3:$B$1315, "&lt;=" &amp; EQ$1, DataRegularSeason20242025!$E$3:$E$1315, $A31)</f>
        <v>32</v>
      </c>
      <c r="ER31">
        <f>SUMIFS(DataRegularSeason20242025!$AA$3:$AA$1315,DataRegularSeason20242025!$B$3:$B$1315, "&lt;=" &amp; ER$1, DataRegularSeason20242025!$D$3:$D$1315, $A31)+SUMIFS(DataRegularSeason20242025!$AB$3:$AB$1315,DataRegularSeason20242025!$B$3:$B$1315, "&lt;=" &amp; ER$1, DataRegularSeason20242025!$E$3:$E$1315, $A31)</f>
        <v>32</v>
      </c>
      <c r="ES31">
        <f>SUMIFS(DataRegularSeason20242025!$AA$3:$AA$1315,DataRegularSeason20242025!$B$3:$B$1315, "&lt;=" &amp; ES$1, DataRegularSeason20242025!$D$3:$D$1315, $A31)+SUMIFS(DataRegularSeason20242025!$AB$3:$AB$1315,DataRegularSeason20242025!$B$3:$B$1315, "&lt;=" &amp; ES$1, DataRegularSeason20242025!$E$3:$E$1315, $A31)</f>
        <v>32</v>
      </c>
      <c r="ET31">
        <f>SUMIFS(DataRegularSeason20242025!$AA$3:$AA$1315,DataRegularSeason20242025!$B$3:$B$1315, "&lt;=" &amp; ET$1, DataRegularSeason20242025!$D$3:$D$1315, $A31)+SUMIFS(DataRegularSeason20242025!$AB$3:$AB$1315,DataRegularSeason20242025!$B$3:$B$1315, "&lt;=" &amp; ET$1, DataRegularSeason20242025!$E$3:$E$1315, $A31)</f>
        <v>32</v>
      </c>
      <c r="EU31">
        <f>SUMIFS(DataRegularSeason20242025!$AA$3:$AA$1315,DataRegularSeason20242025!$B$3:$B$1315, "&lt;=" &amp; EU$1, DataRegularSeason20242025!$D$3:$D$1315, $A31)+SUMIFS(DataRegularSeason20242025!$AB$3:$AB$1315,DataRegularSeason20242025!$B$3:$B$1315, "&lt;=" &amp; EU$1, DataRegularSeason20242025!$E$3:$E$1315, $A31)</f>
        <v>32</v>
      </c>
      <c r="EV31">
        <f>SUMIFS(DataRegularSeason20242025!$AA$3:$AA$1315,DataRegularSeason20242025!$B$3:$B$1315, "&lt;=" &amp; EV$1, DataRegularSeason20242025!$D$3:$D$1315, $A31)+SUMIFS(DataRegularSeason20242025!$AB$3:$AB$1315,DataRegularSeason20242025!$B$3:$B$1315, "&lt;=" &amp; EV$1, DataRegularSeason20242025!$E$3:$E$1315, $A31)</f>
        <v>32</v>
      </c>
      <c r="EW31">
        <f>SUMIFS(DataRegularSeason20242025!$AA$3:$AA$1315,DataRegularSeason20242025!$B$3:$B$1315, "&lt;=" &amp; EW$1, DataRegularSeason20242025!$D$3:$D$1315, $A31)+SUMIFS(DataRegularSeason20242025!$AB$3:$AB$1315,DataRegularSeason20242025!$B$3:$B$1315, "&lt;=" &amp; EW$1, DataRegularSeason20242025!$E$3:$E$1315, $A31)</f>
        <v>32</v>
      </c>
      <c r="EX31">
        <f>SUMIFS(DataRegularSeason20242025!$AA$3:$AA$1315,DataRegularSeason20242025!$B$3:$B$1315, "&lt;=" &amp; EX$1, DataRegularSeason20242025!$D$3:$D$1315, $A31)+SUMIFS(DataRegularSeason20242025!$AB$3:$AB$1315,DataRegularSeason20242025!$B$3:$B$1315, "&lt;=" &amp; EX$1, DataRegularSeason20242025!$E$3:$E$1315, $A31)</f>
        <v>32</v>
      </c>
      <c r="EY31">
        <f>SUMIFS(DataRegularSeason20242025!$AA$3:$AA$1315,DataRegularSeason20242025!$B$3:$B$1315, "&lt;=" &amp; EY$1, DataRegularSeason20242025!$D$3:$D$1315, $A31)+SUMIFS(DataRegularSeason20242025!$AB$3:$AB$1315,DataRegularSeason20242025!$B$3:$B$1315, "&lt;=" &amp; EY$1, DataRegularSeason20242025!$E$3:$E$1315, $A31)</f>
        <v>32</v>
      </c>
      <c r="EZ31">
        <f>SUMIFS(DataRegularSeason20242025!$AA$3:$AA$1315,DataRegularSeason20242025!$B$3:$B$1315, "&lt;=" &amp; EZ$1, DataRegularSeason20242025!$D$3:$D$1315, $A31)+SUMIFS(DataRegularSeason20242025!$AB$3:$AB$1315,DataRegularSeason20242025!$B$3:$B$1315, "&lt;=" &amp; EZ$1, DataRegularSeason20242025!$E$3:$E$1315, $A31)</f>
        <v>32</v>
      </c>
      <c r="FA31">
        <f>SUMIFS(DataRegularSeason20242025!$AA$3:$AA$1315,DataRegularSeason20242025!$B$3:$B$1315, "&lt;=" &amp; FA$1, DataRegularSeason20242025!$D$3:$D$1315, $A31)+SUMIFS(DataRegularSeason20242025!$AB$3:$AB$1315,DataRegularSeason20242025!$B$3:$B$1315, "&lt;=" &amp; FA$1, DataRegularSeason20242025!$E$3:$E$1315, $A31)</f>
        <v>32</v>
      </c>
      <c r="FB31">
        <f>SUMIFS(DataRegularSeason20242025!$AA$3:$AA$1315,DataRegularSeason20242025!$B$3:$B$1315, "&lt;=" &amp; FB$1, DataRegularSeason20242025!$D$3:$D$1315, $A31)+SUMIFS(DataRegularSeason20242025!$AB$3:$AB$1315,DataRegularSeason20242025!$B$3:$B$1315, "&lt;=" &amp; FB$1, DataRegularSeason20242025!$E$3:$E$1315, $A31)</f>
        <v>32</v>
      </c>
      <c r="FC31">
        <f>SUMIFS(DataRegularSeason20242025!$AA$3:$AA$1315,DataRegularSeason20242025!$B$3:$B$1315, "&lt;=" &amp; FC$1, DataRegularSeason20242025!$D$3:$D$1315, $A31)+SUMIFS(DataRegularSeason20242025!$AB$3:$AB$1315,DataRegularSeason20242025!$B$3:$B$1315, "&lt;=" &amp; FC$1, DataRegularSeason20242025!$E$3:$E$1315, $A31)</f>
        <v>32</v>
      </c>
      <c r="FD31">
        <f>SUMIFS(DataRegularSeason20242025!$AA$3:$AA$1315,DataRegularSeason20242025!$B$3:$B$1315, "&lt;=" &amp; FD$1, DataRegularSeason20242025!$D$3:$D$1315, $A31)+SUMIFS(DataRegularSeason20242025!$AB$3:$AB$1315,DataRegularSeason20242025!$B$3:$B$1315, "&lt;=" &amp; FD$1, DataRegularSeason20242025!$E$3:$E$1315, $A31)</f>
        <v>32</v>
      </c>
      <c r="FE31">
        <f>SUMIFS(DataRegularSeason20242025!$AA$3:$AA$1315,DataRegularSeason20242025!$B$3:$B$1315, "&lt;=" &amp; FE$1, DataRegularSeason20242025!$D$3:$D$1315, $A31)+SUMIFS(DataRegularSeason20242025!$AB$3:$AB$1315,DataRegularSeason20242025!$B$3:$B$1315, "&lt;=" &amp; FE$1, DataRegularSeason20242025!$E$3:$E$1315, $A31)</f>
        <v>32</v>
      </c>
      <c r="FF31">
        <f>SUMIFS(DataRegularSeason20242025!$AA$3:$AA$1315,DataRegularSeason20242025!$B$3:$B$1315, "&lt;=" &amp; FF$1, DataRegularSeason20242025!$D$3:$D$1315, $A31)+SUMIFS(DataRegularSeason20242025!$AB$3:$AB$1315,DataRegularSeason20242025!$B$3:$B$1315, "&lt;=" &amp; FF$1, DataRegularSeason20242025!$E$3:$E$1315, $A31)</f>
        <v>32</v>
      </c>
      <c r="FG31">
        <f>SUMIFS(DataRegularSeason20242025!$AA$3:$AA$1315,DataRegularSeason20242025!$B$3:$B$1315, "&lt;=" &amp; FG$1, DataRegularSeason20242025!$D$3:$D$1315, $A31)+SUMIFS(DataRegularSeason20242025!$AB$3:$AB$1315,DataRegularSeason20242025!$B$3:$B$1315, "&lt;=" &amp; FG$1, DataRegularSeason20242025!$E$3:$E$1315, $A31)</f>
        <v>32</v>
      </c>
      <c r="FH31">
        <f>SUMIFS(DataRegularSeason20242025!$AA$3:$AA$1315,DataRegularSeason20242025!$B$3:$B$1315, "&lt;=" &amp; FH$1, DataRegularSeason20242025!$D$3:$D$1315, $A31)+SUMIFS(DataRegularSeason20242025!$AB$3:$AB$1315,DataRegularSeason20242025!$B$3:$B$1315, "&lt;=" &amp; FH$1, DataRegularSeason20242025!$E$3:$E$1315, $A31)</f>
        <v>32</v>
      </c>
      <c r="FI31">
        <f>SUMIFS(DataRegularSeason20242025!$AA$3:$AA$1315,DataRegularSeason20242025!$B$3:$B$1315, "&lt;=" &amp; FI$1, DataRegularSeason20242025!$D$3:$D$1315, $A31)+SUMIFS(DataRegularSeason20242025!$AB$3:$AB$1315,DataRegularSeason20242025!$B$3:$B$1315, "&lt;=" &amp; FI$1, DataRegularSeason20242025!$E$3:$E$1315, $A31)</f>
        <v>32</v>
      </c>
      <c r="FJ31">
        <f>SUMIFS(DataRegularSeason20242025!$AA$3:$AA$1315,DataRegularSeason20242025!$B$3:$B$1315, "&lt;=" &amp; FJ$1, DataRegularSeason20242025!$D$3:$D$1315, $A31)+SUMIFS(DataRegularSeason20242025!$AB$3:$AB$1315,DataRegularSeason20242025!$B$3:$B$1315, "&lt;=" &amp; FJ$1, DataRegularSeason20242025!$E$3:$E$1315, $A31)</f>
        <v>32</v>
      </c>
      <c r="FK31">
        <f>SUMIFS(DataRegularSeason20242025!$AA$3:$AA$1315,DataRegularSeason20242025!$B$3:$B$1315, "&lt;=" &amp; FK$1, DataRegularSeason20242025!$D$3:$D$1315, $A31)+SUMIFS(DataRegularSeason20242025!$AB$3:$AB$1315,DataRegularSeason20242025!$B$3:$B$1315, "&lt;=" &amp; FK$1, DataRegularSeason20242025!$E$3:$E$1315, $A31)</f>
        <v>32</v>
      </c>
      <c r="FL31">
        <f>SUMIFS(DataRegularSeason20242025!$AA$3:$AA$1315,DataRegularSeason20242025!$B$3:$B$1315, "&lt;=" &amp; FL$1, DataRegularSeason20242025!$D$3:$D$1315, $A31)+SUMIFS(DataRegularSeason20242025!$AB$3:$AB$1315,DataRegularSeason20242025!$B$3:$B$1315, "&lt;=" &amp; FL$1, DataRegularSeason20242025!$E$3:$E$1315, $A31)</f>
        <v>32</v>
      </c>
      <c r="FM31">
        <f>SUMIFS(DataRegularSeason20242025!$AA$3:$AA$1315,DataRegularSeason20242025!$B$3:$B$1315, "&lt;=" &amp; FM$1, DataRegularSeason20242025!$D$3:$D$1315, $A31)+SUMIFS(DataRegularSeason20242025!$AB$3:$AB$1315,DataRegularSeason20242025!$B$3:$B$1315, "&lt;=" &amp; FM$1, DataRegularSeason20242025!$E$3:$E$1315, $A31)</f>
        <v>32</v>
      </c>
      <c r="FN31">
        <f>SUMIFS(DataRegularSeason20242025!$AA$3:$AA$1315,DataRegularSeason20242025!$B$3:$B$1315, "&lt;=" &amp; FN$1, DataRegularSeason20242025!$D$3:$D$1315, $A31)+SUMIFS(DataRegularSeason20242025!$AB$3:$AB$1315,DataRegularSeason20242025!$B$3:$B$1315, "&lt;=" &amp; FN$1, DataRegularSeason20242025!$E$3:$E$1315, $A31)</f>
        <v>32</v>
      </c>
      <c r="FO31">
        <f>SUMIFS(DataRegularSeason20242025!$AA$3:$AA$1315,DataRegularSeason20242025!$B$3:$B$1315, "&lt;=" &amp; FO$1, DataRegularSeason20242025!$D$3:$D$1315, $A31)+SUMIFS(DataRegularSeason20242025!$AB$3:$AB$1315,DataRegularSeason20242025!$B$3:$B$1315, "&lt;=" &amp; FO$1, DataRegularSeason20242025!$E$3:$E$1315, $A31)</f>
        <v>32</v>
      </c>
      <c r="FP31">
        <f>SUMIFS(DataRegularSeason20242025!$AA$3:$AA$1315,DataRegularSeason20242025!$B$3:$B$1315, "&lt;=" &amp; FP$1, DataRegularSeason20242025!$D$3:$D$1315, $A31)+SUMIFS(DataRegularSeason20242025!$AB$3:$AB$1315,DataRegularSeason20242025!$B$3:$B$1315, "&lt;=" &amp; FP$1, DataRegularSeason20242025!$E$3:$E$1315, $A31)</f>
        <v>32</v>
      </c>
      <c r="FQ31">
        <f>SUMIFS(DataRegularSeason20242025!$AA$3:$AA$1315,DataRegularSeason20242025!$B$3:$B$1315, "&lt;=" &amp; FQ$1, DataRegularSeason20242025!$D$3:$D$1315, $A31)+SUMIFS(DataRegularSeason20242025!$AB$3:$AB$1315,DataRegularSeason20242025!$B$3:$B$1315, "&lt;=" &amp; FQ$1, DataRegularSeason20242025!$E$3:$E$1315, $A31)</f>
        <v>32</v>
      </c>
      <c r="FR31">
        <f>SUMIFS(DataRegularSeason20242025!$AA$3:$AA$1315,DataRegularSeason20242025!$B$3:$B$1315, "&lt;=" &amp; FR$1, DataRegularSeason20242025!$D$3:$D$1315, $A31)+SUMIFS(DataRegularSeason20242025!$AB$3:$AB$1315,DataRegularSeason20242025!$B$3:$B$1315, "&lt;=" &amp; FR$1, DataRegularSeason20242025!$E$3:$E$1315, $A31)</f>
        <v>32</v>
      </c>
      <c r="FS31">
        <f>SUMIFS(DataRegularSeason20242025!$AA$3:$AA$1315,DataRegularSeason20242025!$B$3:$B$1315, "&lt;=" &amp; FS$1, DataRegularSeason20242025!$D$3:$D$1315, $A31)+SUMIFS(DataRegularSeason20242025!$AB$3:$AB$1315,DataRegularSeason20242025!$B$3:$B$1315, "&lt;=" &amp; FS$1, DataRegularSeason20242025!$E$3:$E$1315, $A31)</f>
        <v>32</v>
      </c>
      <c r="FT31">
        <f>SUMIFS(DataRegularSeason20242025!$AA$3:$AA$1315,DataRegularSeason20242025!$B$3:$B$1315, "&lt;=" &amp; FT$1, DataRegularSeason20242025!$D$3:$D$1315, $A31)+SUMIFS(DataRegularSeason20242025!$AB$3:$AB$1315,DataRegularSeason20242025!$B$3:$B$1315, "&lt;=" &amp; FT$1, DataRegularSeason20242025!$E$3:$E$1315, $A31)</f>
        <v>32</v>
      </c>
      <c r="FU31">
        <f>SUMIFS(DataRegularSeason20242025!$AA$3:$AA$1315,DataRegularSeason20242025!$B$3:$B$1315, "&lt;=" &amp; FU$1, DataRegularSeason20242025!$D$3:$D$1315, $A31)+SUMIFS(DataRegularSeason20242025!$AB$3:$AB$1315,DataRegularSeason20242025!$B$3:$B$1315, "&lt;=" &amp; FU$1, DataRegularSeason20242025!$E$3:$E$1315, $A31)</f>
        <v>32</v>
      </c>
      <c r="FV31">
        <f>SUMIFS(DataRegularSeason20242025!$AA$3:$AA$1315,DataRegularSeason20242025!$B$3:$B$1315, "&lt;=" &amp; FV$1, DataRegularSeason20242025!$D$3:$D$1315, $A31)+SUMIFS(DataRegularSeason20242025!$AB$3:$AB$1315,DataRegularSeason20242025!$B$3:$B$1315, "&lt;=" &amp; FV$1, DataRegularSeason20242025!$E$3:$E$1315, $A31)</f>
        <v>32</v>
      </c>
      <c r="FW31">
        <f>SUMIFS(DataRegularSeason20242025!$AA$3:$AA$1315,DataRegularSeason20242025!$B$3:$B$1315, "&lt;=" &amp; FW$1, DataRegularSeason20242025!$D$3:$D$1315, $A31)+SUMIFS(DataRegularSeason20242025!$AB$3:$AB$1315,DataRegularSeason20242025!$B$3:$B$1315, "&lt;=" &amp; FW$1, DataRegularSeason20242025!$E$3:$E$1315, $A31)</f>
        <v>32</v>
      </c>
      <c r="FX31">
        <f>SUMIFS(DataRegularSeason20242025!$AA$3:$AA$1315,DataRegularSeason20242025!$B$3:$B$1315, "&lt;=" &amp; FX$1, DataRegularSeason20242025!$D$3:$D$1315, $A31)+SUMIFS(DataRegularSeason20242025!$AB$3:$AB$1315,DataRegularSeason20242025!$B$3:$B$1315, "&lt;=" &amp; FX$1, DataRegularSeason20242025!$E$3:$E$1315, $A31)</f>
        <v>32</v>
      </c>
      <c r="FY31">
        <f>SUMIFS(DataRegularSeason20242025!$AA$3:$AA$1315,DataRegularSeason20242025!$B$3:$B$1315, "&lt;=" &amp; FY$1, DataRegularSeason20242025!$D$3:$D$1315, $A31)+SUMIFS(DataRegularSeason20242025!$AB$3:$AB$1315,DataRegularSeason20242025!$B$3:$B$1315, "&lt;=" &amp; FY$1, DataRegularSeason20242025!$E$3:$E$1315, $A31)</f>
        <v>32</v>
      </c>
      <c r="FZ31">
        <f>SUMIFS(DataRegularSeason20242025!$AA$3:$AA$1315,DataRegularSeason20242025!$B$3:$B$1315, "&lt;=" &amp; FZ$1, DataRegularSeason20242025!$D$3:$D$1315, $A31)+SUMIFS(DataRegularSeason20242025!$AB$3:$AB$1315,DataRegularSeason20242025!$B$3:$B$1315, "&lt;=" &amp; FZ$1, DataRegularSeason20242025!$E$3:$E$1315, $A31)</f>
        <v>32</v>
      </c>
      <c r="GA31">
        <f>SUMIFS(DataRegularSeason20242025!$AA$3:$AA$1315,DataRegularSeason20242025!$B$3:$B$1315, "&lt;=" &amp; GA$1, DataRegularSeason20242025!$D$3:$D$1315, $A31)+SUMIFS(DataRegularSeason20242025!$AB$3:$AB$1315,DataRegularSeason20242025!$B$3:$B$1315, "&lt;=" &amp; GA$1, DataRegularSeason20242025!$E$3:$E$1315, $A31)</f>
        <v>32</v>
      </c>
      <c r="GB31">
        <f>SUMIFS(DataRegularSeason20242025!$AA$3:$AA$1315,DataRegularSeason20242025!$B$3:$B$1315, "&lt;=" &amp; GB$1, DataRegularSeason20242025!$D$3:$D$1315, $A31)+SUMIFS(DataRegularSeason20242025!$AB$3:$AB$1315,DataRegularSeason20242025!$B$3:$B$1315, "&lt;=" &amp; GB$1, DataRegularSeason20242025!$E$3:$E$1315, $A31)</f>
        <v>32</v>
      </c>
      <c r="GC31">
        <f>SUMIFS(DataRegularSeason20242025!$AA$3:$AA$1315,DataRegularSeason20242025!$B$3:$B$1315, "&lt;=" &amp; GC$1, DataRegularSeason20242025!$D$3:$D$1315, $A31)+SUMIFS(DataRegularSeason20242025!$AB$3:$AB$1315,DataRegularSeason20242025!$B$3:$B$1315, "&lt;=" &amp; GC$1, DataRegularSeason20242025!$E$3:$E$1315, $A31)</f>
        <v>32</v>
      </c>
      <c r="GD31">
        <f>SUMIFS(DataRegularSeason20242025!$AA$3:$AA$1315,DataRegularSeason20242025!$B$3:$B$1315, "&lt;=" &amp; GD$1, DataRegularSeason20242025!$D$3:$D$1315, $A31)+SUMIFS(DataRegularSeason20242025!$AB$3:$AB$1315,DataRegularSeason20242025!$B$3:$B$1315, "&lt;=" &amp; GD$1, DataRegularSeason20242025!$E$3:$E$1315, $A31)</f>
        <v>32</v>
      </c>
      <c r="GE31">
        <f>SUMIFS(DataRegularSeason20242025!$AA$3:$AA$1315,DataRegularSeason20242025!$B$3:$B$1315, "&lt;=" &amp; GE$1, DataRegularSeason20242025!$D$3:$D$1315, $A31)+SUMIFS(DataRegularSeason20242025!$AB$3:$AB$1315,DataRegularSeason20242025!$B$3:$B$1315, "&lt;=" &amp; GE$1, DataRegularSeason20242025!$E$3:$E$1315, $A31)</f>
        <v>32</v>
      </c>
      <c r="GF31">
        <f>SUMIFS(DataRegularSeason20242025!$AA$3:$AA$1315,DataRegularSeason20242025!$B$3:$B$1315, "&lt;=" &amp; GF$1, DataRegularSeason20242025!$D$3:$D$1315, $A31)+SUMIFS(DataRegularSeason20242025!$AB$3:$AB$1315,DataRegularSeason20242025!$B$3:$B$1315, "&lt;=" &amp; GF$1, DataRegularSeason20242025!$E$3:$E$1315, $A31)</f>
        <v>32</v>
      </c>
      <c r="GG31">
        <f>SUMIFS(DataRegularSeason20242025!$AA$3:$AA$1315,DataRegularSeason20242025!$B$3:$B$1315, "&lt;=" &amp; GG$1, DataRegularSeason20242025!$D$3:$D$1315, $A31)+SUMIFS(DataRegularSeason20242025!$AB$3:$AB$1315,DataRegularSeason20242025!$B$3:$B$1315, "&lt;=" &amp; GG$1, DataRegularSeason20242025!$E$3:$E$1315, $A31)</f>
        <v>32</v>
      </c>
      <c r="GH31">
        <f>SUMIFS(DataRegularSeason20242025!$AA$3:$AA$1315,DataRegularSeason20242025!$B$3:$B$1315, "&lt;=" &amp; GH$1, DataRegularSeason20242025!$D$3:$D$1315, $A31)+SUMIFS(DataRegularSeason20242025!$AB$3:$AB$1315,DataRegularSeason20242025!$B$3:$B$1315, "&lt;=" &amp; GH$1, DataRegularSeason20242025!$E$3:$E$1315, $A31)</f>
        <v>32</v>
      </c>
      <c r="GI31">
        <f>SUMIFS(DataRegularSeason20242025!$AA$3:$AA$1315,DataRegularSeason20242025!$B$3:$B$1315, "&lt;=" &amp; GI$1, DataRegularSeason20242025!$D$3:$D$1315, $A31)+SUMIFS(DataRegularSeason20242025!$AB$3:$AB$1315,DataRegularSeason20242025!$B$3:$B$1315, "&lt;=" &amp; GI$1, DataRegularSeason20242025!$E$3:$E$1315, $A31)</f>
        <v>32</v>
      </c>
      <c r="GJ31">
        <f>SUMIFS(DataRegularSeason20242025!$AA$3:$AA$1315,DataRegularSeason20242025!$B$3:$B$1315, "&lt;=" &amp; GJ$1, DataRegularSeason20242025!$D$3:$D$1315, $A31)+SUMIFS(DataRegularSeason20242025!$AB$3:$AB$1315,DataRegularSeason20242025!$B$3:$B$1315, "&lt;=" &amp; GJ$1, DataRegularSeason20242025!$E$3:$E$1315, $A31)</f>
        <v>32</v>
      </c>
      <c r="GK31">
        <f>SUMIFS(DataRegularSeason20242025!$AA$3:$AA$1315,DataRegularSeason20242025!$B$3:$B$1315, "&lt;=" &amp; GK$1, DataRegularSeason20242025!$D$3:$D$1315, $A31)+SUMIFS(DataRegularSeason20242025!$AB$3:$AB$1315,DataRegularSeason20242025!$B$3:$B$1315, "&lt;=" &amp; GK$1, DataRegularSeason20242025!$E$3:$E$1315, $A31)</f>
        <v>32</v>
      </c>
      <c r="GL31">
        <f>SUMIFS(DataRegularSeason20242025!$AA$3:$AA$1315,DataRegularSeason20242025!$B$3:$B$1315, "&lt;=" &amp; GL$1, DataRegularSeason20242025!$D$3:$D$1315, $A31)+SUMIFS(DataRegularSeason20242025!$AB$3:$AB$1315,DataRegularSeason20242025!$B$3:$B$1315, "&lt;=" &amp; GL$1, DataRegularSeason20242025!$E$3:$E$1315, $A31)</f>
        <v>32</v>
      </c>
      <c r="GM31">
        <f>SUMIFS(DataRegularSeason20242025!$AA$3:$AA$1315,DataRegularSeason20242025!$B$3:$B$1315, "&lt;=" &amp; GM$1, DataRegularSeason20242025!$D$3:$D$1315, $A31)+SUMIFS(DataRegularSeason20242025!$AB$3:$AB$1315,DataRegularSeason20242025!$B$3:$B$1315, "&lt;=" &amp; GM$1, DataRegularSeason20242025!$E$3:$E$1315, $A31)</f>
        <v>32</v>
      </c>
      <c r="GN31">
        <f>SUMIFS(DataRegularSeason20242025!$AA$3:$AA$1315,DataRegularSeason20242025!$B$3:$B$1315, "&lt;=" &amp; GN$1, DataRegularSeason20242025!$D$3:$D$1315, $A31)+SUMIFS(DataRegularSeason20242025!$AB$3:$AB$1315,DataRegularSeason20242025!$B$3:$B$1315, "&lt;=" &amp; GN$1, DataRegularSeason20242025!$E$3:$E$1315, $A31)</f>
        <v>32</v>
      </c>
      <c r="GO31">
        <f>SUMIFS(DataRegularSeason20242025!$AA$3:$AA$1315,DataRegularSeason20242025!$B$3:$B$1315, "&lt;=" &amp; GO$1, DataRegularSeason20242025!$D$3:$D$1315, $A31)+SUMIFS(DataRegularSeason20242025!$AB$3:$AB$1315,DataRegularSeason20242025!$B$3:$B$1315, "&lt;=" &amp; GO$1, DataRegularSeason20242025!$E$3:$E$1315, $A31)</f>
        <v>32</v>
      </c>
      <c r="GP31">
        <f>SUMIFS(DataRegularSeason20242025!$AA$3:$AA$1315,DataRegularSeason20242025!$B$3:$B$1315, "&lt;=" &amp; GP$1, DataRegularSeason20242025!$D$3:$D$1315, $A31)+SUMIFS(DataRegularSeason20242025!$AB$3:$AB$1315,DataRegularSeason20242025!$B$3:$B$1315, "&lt;=" &amp; GP$1, DataRegularSeason20242025!$E$3:$E$1315, $A31)</f>
        <v>32</v>
      </c>
      <c r="GQ31">
        <f>SUMIFS(DataRegularSeason20242025!$AA$3:$AA$1315,DataRegularSeason20242025!$B$3:$B$1315, "&lt;=" &amp; GQ$1, DataRegularSeason20242025!$D$3:$D$1315, $A31)+SUMIFS(DataRegularSeason20242025!$AB$3:$AB$1315,DataRegularSeason20242025!$B$3:$B$1315, "&lt;=" &amp; GQ$1, DataRegularSeason20242025!$E$3:$E$1315, $A31)</f>
        <v>32</v>
      </c>
      <c r="GR31">
        <f>SUMIFS(DataRegularSeason20242025!$AA$3:$AA$1315,DataRegularSeason20242025!$B$3:$B$1315, "&lt;=" &amp; GR$1, DataRegularSeason20242025!$D$3:$D$1315, $A31)+SUMIFS(DataRegularSeason20242025!$AB$3:$AB$1315,DataRegularSeason20242025!$B$3:$B$1315, "&lt;=" &amp; GR$1, DataRegularSeason20242025!$E$3:$E$1315, $A31)</f>
        <v>32</v>
      </c>
      <c r="GS31">
        <f>SUMIFS(DataRegularSeason20242025!$AA$3:$AA$1315,DataRegularSeason20242025!$B$3:$B$1315, "&lt;=" &amp; GS$1, DataRegularSeason20242025!$D$3:$D$1315, $A31)+SUMIFS(DataRegularSeason20242025!$AB$3:$AB$1315,DataRegularSeason20242025!$B$3:$B$1315, "&lt;=" &amp; GS$1, DataRegularSeason20242025!$E$3:$E$1315, $A31)</f>
        <v>32</v>
      </c>
      <c r="GT31">
        <f>SUMIFS(DataRegularSeason20242025!$AA$3:$AA$1315,DataRegularSeason20242025!$B$3:$B$1315, "&lt;=" &amp; GT$1, DataRegularSeason20242025!$D$3:$D$1315, $A31)+SUMIFS(DataRegularSeason20242025!$AB$3:$AB$1315,DataRegularSeason20242025!$B$3:$B$1315, "&lt;=" &amp; GT$1, DataRegularSeason20242025!$E$3:$E$1315, $A31)</f>
        <v>32</v>
      </c>
      <c r="GU31">
        <f>SUMIFS(DataRegularSeason20242025!$AA$3:$AA$1315,DataRegularSeason20242025!$B$3:$B$1315, "&lt;=" &amp; GU$1, DataRegularSeason20242025!$D$3:$D$1315, $A31)+SUMIFS(DataRegularSeason20242025!$AB$3:$AB$1315,DataRegularSeason20242025!$B$3:$B$1315, "&lt;=" &amp; GU$1, DataRegularSeason20242025!$E$3:$E$1315, $A31)</f>
        <v>32</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27</v>
      </c>
      <c r="BW32">
        <f>SUMIFS(DataRegularSeason20242025!$AA$3:$AA$1315,DataRegularSeason20242025!$B$3:$B$1315, "&lt;=" &amp; BW$1, DataRegularSeason20242025!$D$3:$D$1315, $A32)+SUMIFS(DataRegularSeason20242025!$AB$3:$AB$1315,DataRegularSeason20242025!$B$3:$B$1315, "&lt;=" &amp; BW$1, DataRegularSeason20242025!$E$3:$E$1315, $A32)</f>
        <v>27</v>
      </c>
      <c r="BX32">
        <f>SUMIFS(DataRegularSeason20242025!$AA$3:$AA$1315,DataRegularSeason20242025!$B$3:$B$1315, "&lt;=" &amp; BX$1, DataRegularSeason20242025!$D$3:$D$1315, $A32)+SUMIFS(DataRegularSeason20242025!$AB$3:$AB$1315,DataRegularSeason20242025!$B$3:$B$1315, "&lt;=" &amp; BX$1, DataRegularSeason20242025!$E$3:$E$1315, $A32)</f>
        <v>27</v>
      </c>
      <c r="BY32">
        <f>SUMIFS(DataRegularSeason20242025!$AA$3:$AA$1315,DataRegularSeason20242025!$B$3:$B$1315, "&lt;=" &amp; BY$1, DataRegularSeason20242025!$D$3:$D$1315, $A32)+SUMIFS(DataRegularSeason20242025!$AB$3:$AB$1315,DataRegularSeason20242025!$B$3:$B$1315, "&lt;=" &amp; BY$1, DataRegularSeason20242025!$E$3:$E$1315, $A32)</f>
        <v>27</v>
      </c>
      <c r="BZ32">
        <f>SUMIFS(DataRegularSeason20242025!$AA$3:$AA$1315,DataRegularSeason20242025!$B$3:$B$1315, "&lt;=" &amp; BZ$1, DataRegularSeason20242025!$D$3:$D$1315, $A32)+SUMIFS(DataRegularSeason20242025!$AB$3:$AB$1315,DataRegularSeason20242025!$B$3:$B$1315, "&lt;=" &amp; BZ$1, DataRegularSeason20242025!$E$3:$E$1315, $A32)</f>
        <v>27</v>
      </c>
      <c r="CA32">
        <f>SUMIFS(DataRegularSeason20242025!$AA$3:$AA$1315,DataRegularSeason20242025!$B$3:$B$1315, "&lt;=" &amp; CA$1, DataRegularSeason20242025!$D$3:$D$1315, $A32)+SUMIFS(DataRegularSeason20242025!$AB$3:$AB$1315,DataRegularSeason20242025!$B$3:$B$1315, "&lt;=" &amp; CA$1, DataRegularSeason20242025!$E$3:$E$1315, $A32)</f>
        <v>27</v>
      </c>
      <c r="CB32">
        <f>SUMIFS(DataRegularSeason20242025!$AA$3:$AA$1315,DataRegularSeason20242025!$B$3:$B$1315, "&lt;=" &amp; CB$1, DataRegularSeason20242025!$D$3:$D$1315, $A32)+SUMIFS(DataRegularSeason20242025!$AB$3:$AB$1315,DataRegularSeason20242025!$B$3:$B$1315, "&lt;=" &amp; CB$1, DataRegularSeason20242025!$E$3:$E$1315, $A32)</f>
        <v>27</v>
      </c>
      <c r="CC32">
        <f>SUMIFS(DataRegularSeason20242025!$AA$3:$AA$1315,DataRegularSeason20242025!$B$3:$B$1315, "&lt;=" &amp; CC$1, DataRegularSeason20242025!$D$3:$D$1315, $A32)+SUMIFS(DataRegularSeason20242025!$AB$3:$AB$1315,DataRegularSeason20242025!$B$3:$B$1315, "&lt;=" &amp; CC$1, DataRegularSeason20242025!$E$3:$E$1315, $A32)</f>
        <v>27</v>
      </c>
      <c r="CD32">
        <f>SUMIFS(DataRegularSeason20242025!$AA$3:$AA$1315,DataRegularSeason20242025!$B$3:$B$1315, "&lt;=" &amp; CD$1, DataRegularSeason20242025!$D$3:$D$1315, $A32)+SUMIFS(DataRegularSeason20242025!$AB$3:$AB$1315,DataRegularSeason20242025!$B$3:$B$1315, "&lt;=" &amp; CD$1, DataRegularSeason20242025!$E$3:$E$1315, $A32)</f>
        <v>27</v>
      </c>
      <c r="CE32">
        <f>SUMIFS(DataRegularSeason20242025!$AA$3:$AA$1315,DataRegularSeason20242025!$B$3:$B$1315, "&lt;=" &amp; CE$1, DataRegularSeason20242025!$D$3:$D$1315, $A32)+SUMIFS(DataRegularSeason20242025!$AB$3:$AB$1315,DataRegularSeason20242025!$B$3:$B$1315, "&lt;=" &amp; CE$1, DataRegularSeason20242025!$E$3:$E$1315, $A32)</f>
        <v>27</v>
      </c>
      <c r="CF32">
        <f>SUMIFS(DataRegularSeason20242025!$AA$3:$AA$1315,DataRegularSeason20242025!$B$3:$B$1315, "&lt;=" &amp; CF$1, DataRegularSeason20242025!$D$3:$D$1315, $A32)+SUMIFS(DataRegularSeason20242025!$AB$3:$AB$1315,DataRegularSeason20242025!$B$3:$B$1315, "&lt;=" &amp; CF$1, DataRegularSeason20242025!$E$3:$E$1315, $A32)</f>
        <v>27</v>
      </c>
      <c r="CG32">
        <f>SUMIFS(DataRegularSeason20242025!$AA$3:$AA$1315,DataRegularSeason20242025!$B$3:$B$1315, "&lt;=" &amp; CG$1, DataRegularSeason20242025!$D$3:$D$1315, $A32)+SUMIFS(DataRegularSeason20242025!$AB$3:$AB$1315,DataRegularSeason20242025!$B$3:$B$1315, "&lt;=" &amp; CG$1, DataRegularSeason20242025!$E$3:$E$1315, $A32)</f>
        <v>27</v>
      </c>
      <c r="CH32">
        <f>SUMIFS(DataRegularSeason20242025!$AA$3:$AA$1315,DataRegularSeason20242025!$B$3:$B$1315, "&lt;=" &amp; CH$1, DataRegularSeason20242025!$D$3:$D$1315, $A32)+SUMIFS(DataRegularSeason20242025!$AB$3:$AB$1315,DataRegularSeason20242025!$B$3:$B$1315, "&lt;=" &amp; CH$1, DataRegularSeason20242025!$E$3:$E$1315, $A32)</f>
        <v>27</v>
      </c>
      <c r="CI32">
        <f>SUMIFS(DataRegularSeason20242025!$AA$3:$AA$1315,DataRegularSeason20242025!$B$3:$B$1315, "&lt;=" &amp; CI$1, DataRegularSeason20242025!$D$3:$D$1315, $A32)+SUMIFS(DataRegularSeason20242025!$AB$3:$AB$1315,DataRegularSeason20242025!$B$3:$B$1315, "&lt;=" &amp; CI$1, DataRegularSeason20242025!$E$3:$E$1315, $A32)</f>
        <v>27</v>
      </c>
      <c r="CJ32">
        <f>SUMIFS(DataRegularSeason20242025!$AA$3:$AA$1315,DataRegularSeason20242025!$B$3:$B$1315, "&lt;=" &amp; CJ$1, DataRegularSeason20242025!$D$3:$D$1315, $A32)+SUMIFS(DataRegularSeason20242025!$AB$3:$AB$1315,DataRegularSeason20242025!$B$3:$B$1315, "&lt;=" &amp; CJ$1, DataRegularSeason20242025!$E$3:$E$1315, $A32)</f>
        <v>27</v>
      </c>
      <c r="CK32">
        <f>SUMIFS(DataRegularSeason20242025!$AA$3:$AA$1315,DataRegularSeason20242025!$B$3:$B$1315, "&lt;=" &amp; CK$1, DataRegularSeason20242025!$D$3:$D$1315, $A32)+SUMIFS(DataRegularSeason20242025!$AB$3:$AB$1315,DataRegularSeason20242025!$B$3:$B$1315, "&lt;=" &amp; CK$1, DataRegularSeason20242025!$E$3:$E$1315, $A32)</f>
        <v>27</v>
      </c>
      <c r="CL32">
        <f>SUMIFS(DataRegularSeason20242025!$AA$3:$AA$1315,DataRegularSeason20242025!$B$3:$B$1315, "&lt;=" &amp; CL$1, DataRegularSeason20242025!$D$3:$D$1315, $A32)+SUMIFS(DataRegularSeason20242025!$AB$3:$AB$1315,DataRegularSeason20242025!$B$3:$B$1315, "&lt;=" &amp; CL$1, DataRegularSeason20242025!$E$3:$E$1315, $A32)</f>
        <v>27</v>
      </c>
      <c r="CM32">
        <f>SUMIFS(DataRegularSeason20242025!$AA$3:$AA$1315,DataRegularSeason20242025!$B$3:$B$1315, "&lt;=" &amp; CM$1, DataRegularSeason20242025!$D$3:$D$1315, $A32)+SUMIFS(DataRegularSeason20242025!$AB$3:$AB$1315,DataRegularSeason20242025!$B$3:$B$1315, "&lt;=" &amp; CM$1, DataRegularSeason20242025!$E$3:$E$1315, $A32)</f>
        <v>27</v>
      </c>
      <c r="CN32">
        <f>SUMIFS(DataRegularSeason20242025!$AA$3:$AA$1315,DataRegularSeason20242025!$B$3:$B$1315, "&lt;=" &amp; CN$1, DataRegularSeason20242025!$D$3:$D$1315, $A32)+SUMIFS(DataRegularSeason20242025!$AB$3:$AB$1315,DataRegularSeason20242025!$B$3:$B$1315, "&lt;=" &amp; CN$1, DataRegularSeason20242025!$E$3:$E$1315, $A32)</f>
        <v>27</v>
      </c>
      <c r="CO32">
        <f>SUMIFS(DataRegularSeason20242025!$AA$3:$AA$1315,DataRegularSeason20242025!$B$3:$B$1315, "&lt;=" &amp; CO$1, DataRegularSeason20242025!$D$3:$D$1315, $A32)+SUMIFS(DataRegularSeason20242025!$AB$3:$AB$1315,DataRegularSeason20242025!$B$3:$B$1315, "&lt;=" &amp; CO$1, DataRegularSeason20242025!$E$3:$E$1315, $A32)</f>
        <v>27</v>
      </c>
      <c r="CP32">
        <f>SUMIFS(DataRegularSeason20242025!$AA$3:$AA$1315,DataRegularSeason20242025!$B$3:$B$1315, "&lt;=" &amp; CP$1, DataRegularSeason20242025!$D$3:$D$1315, $A32)+SUMIFS(DataRegularSeason20242025!$AB$3:$AB$1315,DataRegularSeason20242025!$B$3:$B$1315, "&lt;=" &amp; CP$1, DataRegularSeason20242025!$E$3:$E$1315, $A32)</f>
        <v>27</v>
      </c>
      <c r="CQ32">
        <f>SUMIFS(DataRegularSeason20242025!$AA$3:$AA$1315,DataRegularSeason20242025!$B$3:$B$1315, "&lt;=" &amp; CQ$1, DataRegularSeason20242025!$D$3:$D$1315, $A32)+SUMIFS(DataRegularSeason20242025!$AB$3:$AB$1315,DataRegularSeason20242025!$B$3:$B$1315, "&lt;=" &amp; CQ$1, DataRegularSeason20242025!$E$3:$E$1315, $A32)</f>
        <v>27</v>
      </c>
      <c r="CR32">
        <f>SUMIFS(DataRegularSeason20242025!$AA$3:$AA$1315,DataRegularSeason20242025!$B$3:$B$1315, "&lt;=" &amp; CR$1, DataRegularSeason20242025!$D$3:$D$1315, $A32)+SUMIFS(DataRegularSeason20242025!$AB$3:$AB$1315,DataRegularSeason20242025!$B$3:$B$1315, "&lt;=" &amp; CR$1, DataRegularSeason20242025!$E$3:$E$1315, $A32)</f>
        <v>27</v>
      </c>
      <c r="CS32">
        <f>SUMIFS(DataRegularSeason20242025!$AA$3:$AA$1315,DataRegularSeason20242025!$B$3:$B$1315, "&lt;=" &amp; CS$1, DataRegularSeason20242025!$D$3:$D$1315, $A32)+SUMIFS(DataRegularSeason20242025!$AB$3:$AB$1315,DataRegularSeason20242025!$B$3:$B$1315, "&lt;=" &amp; CS$1, DataRegularSeason20242025!$E$3:$E$1315, $A32)</f>
        <v>27</v>
      </c>
      <c r="CT32">
        <f>SUMIFS(DataRegularSeason20242025!$AA$3:$AA$1315,DataRegularSeason20242025!$B$3:$B$1315, "&lt;=" &amp; CT$1, DataRegularSeason20242025!$D$3:$D$1315, $A32)+SUMIFS(DataRegularSeason20242025!$AB$3:$AB$1315,DataRegularSeason20242025!$B$3:$B$1315, "&lt;=" &amp; CT$1, DataRegularSeason20242025!$E$3:$E$1315, $A32)</f>
        <v>27</v>
      </c>
      <c r="CU32">
        <f>SUMIFS(DataRegularSeason20242025!$AA$3:$AA$1315,DataRegularSeason20242025!$B$3:$B$1315, "&lt;=" &amp; CU$1, DataRegularSeason20242025!$D$3:$D$1315, $A32)+SUMIFS(DataRegularSeason20242025!$AB$3:$AB$1315,DataRegularSeason20242025!$B$3:$B$1315, "&lt;=" &amp; CU$1, DataRegularSeason20242025!$E$3:$E$1315, $A32)</f>
        <v>27</v>
      </c>
      <c r="CV32">
        <f>SUMIFS(DataRegularSeason20242025!$AA$3:$AA$1315,DataRegularSeason20242025!$B$3:$B$1315, "&lt;=" &amp; CV$1, DataRegularSeason20242025!$D$3:$D$1315, $A32)+SUMIFS(DataRegularSeason20242025!$AB$3:$AB$1315,DataRegularSeason20242025!$B$3:$B$1315, "&lt;=" &amp; CV$1, DataRegularSeason20242025!$E$3:$E$1315, $A32)</f>
        <v>27</v>
      </c>
      <c r="CW32">
        <f>SUMIFS(DataRegularSeason20242025!$AA$3:$AA$1315,DataRegularSeason20242025!$B$3:$B$1315, "&lt;=" &amp; CW$1, DataRegularSeason20242025!$D$3:$D$1315, $A32)+SUMIFS(DataRegularSeason20242025!$AB$3:$AB$1315,DataRegularSeason20242025!$B$3:$B$1315, "&lt;=" &amp; CW$1, DataRegularSeason20242025!$E$3:$E$1315, $A32)</f>
        <v>27</v>
      </c>
      <c r="CX32">
        <f>SUMIFS(DataRegularSeason20242025!$AA$3:$AA$1315,DataRegularSeason20242025!$B$3:$B$1315, "&lt;=" &amp; CX$1, DataRegularSeason20242025!$D$3:$D$1315, $A32)+SUMIFS(DataRegularSeason20242025!$AB$3:$AB$1315,DataRegularSeason20242025!$B$3:$B$1315, "&lt;=" &amp; CX$1, DataRegularSeason20242025!$E$3:$E$1315, $A32)</f>
        <v>27</v>
      </c>
      <c r="CY32">
        <f>SUMIFS(DataRegularSeason20242025!$AA$3:$AA$1315,DataRegularSeason20242025!$B$3:$B$1315, "&lt;=" &amp; CY$1, DataRegularSeason20242025!$D$3:$D$1315, $A32)+SUMIFS(DataRegularSeason20242025!$AB$3:$AB$1315,DataRegularSeason20242025!$B$3:$B$1315, "&lt;=" &amp; CY$1, DataRegularSeason20242025!$E$3:$E$1315, $A32)</f>
        <v>27</v>
      </c>
      <c r="CZ32">
        <f>SUMIFS(DataRegularSeason20242025!$AA$3:$AA$1315,DataRegularSeason20242025!$B$3:$B$1315, "&lt;=" &amp; CZ$1, DataRegularSeason20242025!$D$3:$D$1315, $A32)+SUMIFS(DataRegularSeason20242025!$AB$3:$AB$1315,DataRegularSeason20242025!$B$3:$B$1315, "&lt;=" &amp; CZ$1, DataRegularSeason20242025!$E$3:$E$1315, $A32)</f>
        <v>27</v>
      </c>
      <c r="DA32">
        <f>SUMIFS(DataRegularSeason20242025!$AA$3:$AA$1315,DataRegularSeason20242025!$B$3:$B$1315, "&lt;=" &amp; DA$1, DataRegularSeason20242025!$D$3:$D$1315, $A32)+SUMIFS(DataRegularSeason20242025!$AB$3:$AB$1315,DataRegularSeason20242025!$B$3:$B$1315, "&lt;=" &amp; DA$1, DataRegularSeason20242025!$E$3:$E$1315, $A32)</f>
        <v>27</v>
      </c>
      <c r="DB32">
        <f>SUMIFS(DataRegularSeason20242025!$AA$3:$AA$1315,DataRegularSeason20242025!$B$3:$B$1315, "&lt;=" &amp; DB$1, DataRegularSeason20242025!$D$3:$D$1315, $A32)+SUMIFS(DataRegularSeason20242025!$AB$3:$AB$1315,DataRegularSeason20242025!$B$3:$B$1315, "&lt;=" &amp; DB$1, DataRegularSeason20242025!$E$3:$E$1315, $A32)</f>
        <v>27</v>
      </c>
      <c r="DC32">
        <f>SUMIFS(DataRegularSeason20242025!$AA$3:$AA$1315,DataRegularSeason20242025!$B$3:$B$1315, "&lt;=" &amp; DC$1, DataRegularSeason20242025!$D$3:$D$1315, $A32)+SUMIFS(DataRegularSeason20242025!$AB$3:$AB$1315,DataRegularSeason20242025!$B$3:$B$1315, "&lt;=" &amp; DC$1, DataRegularSeason20242025!$E$3:$E$1315, $A32)</f>
        <v>27</v>
      </c>
      <c r="DD32">
        <f>SUMIFS(DataRegularSeason20242025!$AA$3:$AA$1315,DataRegularSeason20242025!$B$3:$B$1315, "&lt;=" &amp; DD$1, DataRegularSeason20242025!$D$3:$D$1315, $A32)+SUMIFS(DataRegularSeason20242025!$AB$3:$AB$1315,DataRegularSeason20242025!$B$3:$B$1315, "&lt;=" &amp; DD$1, DataRegularSeason20242025!$E$3:$E$1315, $A32)</f>
        <v>27</v>
      </c>
      <c r="DE32">
        <f>SUMIFS(DataRegularSeason20242025!$AA$3:$AA$1315,DataRegularSeason20242025!$B$3:$B$1315, "&lt;=" &amp; DE$1, DataRegularSeason20242025!$D$3:$D$1315, $A32)+SUMIFS(DataRegularSeason20242025!$AB$3:$AB$1315,DataRegularSeason20242025!$B$3:$B$1315, "&lt;=" &amp; DE$1, DataRegularSeason20242025!$E$3:$E$1315, $A32)</f>
        <v>27</v>
      </c>
      <c r="DF32">
        <f>SUMIFS(DataRegularSeason20242025!$AA$3:$AA$1315,DataRegularSeason20242025!$B$3:$B$1315, "&lt;=" &amp; DF$1, DataRegularSeason20242025!$D$3:$D$1315, $A32)+SUMIFS(DataRegularSeason20242025!$AB$3:$AB$1315,DataRegularSeason20242025!$B$3:$B$1315, "&lt;=" &amp; DF$1, DataRegularSeason20242025!$E$3:$E$1315, $A32)</f>
        <v>27</v>
      </c>
      <c r="DG32">
        <f>SUMIFS(DataRegularSeason20242025!$AA$3:$AA$1315,DataRegularSeason20242025!$B$3:$B$1315, "&lt;=" &amp; DG$1, DataRegularSeason20242025!$D$3:$D$1315, $A32)+SUMIFS(DataRegularSeason20242025!$AB$3:$AB$1315,DataRegularSeason20242025!$B$3:$B$1315, "&lt;=" &amp; DG$1, DataRegularSeason20242025!$E$3:$E$1315, $A32)</f>
        <v>27</v>
      </c>
      <c r="DH32">
        <f>SUMIFS(DataRegularSeason20242025!$AA$3:$AA$1315,DataRegularSeason20242025!$B$3:$B$1315, "&lt;=" &amp; DH$1, DataRegularSeason20242025!$D$3:$D$1315, $A32)+SUMIFS(DataRegularSeason20242025!$AB$3:$AB$1315,DataRegularSeason20242025!$B$3:$B$1315, "&lt;=" &amp; DH$1, DataRegularSeason20242025!$E$3:$E$1315, $A32)</f>
        <v>27</v>
      </c>
      <c r="DI32">
        <f>SUMIFS(DataRegularSeason20242025!$AA$3:$AA$1315,DataRegularSeason20242025!$B$3:$B$1315, "&lt;=" &amp; DI$1, DataRegularSeason20242025!$D$3:$D$1315, $A32)+SUMIFS(DataRegularSeason20242025!$AB$3:$AB$1315,DataRegularSeason20242025!$B$3:$B$1315, "&lt;=" &amp; DI$1, DataRegularSeason20242025!$E$3:$E$1315, $A32)</f>
        <v>27</v>
      </c>
      <c r="DJ32">
        <f>SUMIFS(DataRegularSeason20242025!$AA$3:$AA$1315,DataRegularSeason20242025!$B$3:$B$1315, "&lt;=" &amp; DJ$1, DataRegularSeason20242025!$D$3:$D$1315, $A32)+SUMIFS(DataRegularSeason20242025!$AB$3:$AB$1315,DataRegularSeason20242025!$B$3:$B$1315, "&lt;=" &amp; DJ$1, DataRegularSeason20242025!$E$3:$E$1315, $A32)</f>
        <v>27</v>
      </c>
      <c r="DK32">
        <f>SUMIFS(DataRegularSeason20242025!$AA$3:$AA$1315,DataRegularSeason20242025!$B$3:$B$1315, "&lt;=" &amp; DK$1, DataRegularSeason20242025!$D$3:$D$1315, $A32)+SUMIFS(DataRegularSeason20242025!$AB$3:$AB$1315,DataRegularSeason20242025!$B$3:$B$1315, "&lt;=" &amp; DK$1, DataRegularSeason20242025!$E$3:$E$1315, $A32)</f>
        <v>27</v>
      </c>
      <c r="DL32">
        <f>SUMIFS(DataRegularSeason20242025!$AA$3:$AA$1315,DataRegularSeason20242025!$B$3:$B$1315, "&lt;=" &amp; DL$1, DataRegularSeason20242025!$D$3:$D$1315, $A32)+SUMIFS(DataRegularSeason20242025!$AB$3:$AB$1315,DataRegularSeason20242025!$B$3:$B$1315, "&lt;=" &amp; DL$1, DataRegularSeason20242025!$E$3:$E$1315, $A32)</f>
        <v>27</v>
      </c>
      <c r="DM32">
        <f>SUMIFS(DataRegularSeason20242025!$AA$3:$AA$1315,DataRegularSeason20242025!$B$3:$B$1315, "&lt;=" &amp; DM$1, DataRegularSeason20242025!$D$3:$D$1315, $A32)+SUMIFS(DataRegularSeason20242025!$AB$3:$AB$1315,DataRegularSeason20242025!$B$3:$B$1315, "&lt;=" &amp; DM$1, DataRegularSeason20242025!$E$3:$E$1315, $A32)</f>
        <v>27</v>
      </c>
      <c r="DN32">
        <f>SUMIFS(DataRegularSeason20242025!$AA$3:$AA$1315,DataRegularSeason20242025!$B$3:$B$1315, "&lt;=" &amp; DN$1, DataRegularSeason20242025!$D$3:$D$1315, $A32)+SUMIFS(DataRegularSeason20242025!$AB$3:$AB$1315,DataRegularSeason20242025!$B$3:$B$1315, "&lt;=" &amp; DN$1, DataRegularSeason20242025!$E$3:$E$1315, $A32)</f>
        <v>27</v>
      </c>
      <c r="DO32">
        <f>SUMIFS(DataRegularSeason20242025!$AA$3:$AA$1315,DataRegularSeason20242025!$B$3:$B$1315, "&lt;=" &amp; DO$1, DataRegularSeason20242025!$D$3:$D$1315, $A32)+SUMIFS(DataRegularSeason20242025!$AB$3:$AB$1315,DataRegularSeason20242025!$B$3:$B$1315, "&lt;=" &amp; DO$1, DataRegularSeason20242025!$E$3:$E$1315, $A32)</f>
        <v>27</v>
      </c>
      <c r="DP32">
        <f>SUMIFS(DataRegularSeason20242025!$AA$3:$AA$1315,DataRegularSeason20242025!$B$3:$B$1315, "&lt;=" &amp; DP$1, DataRegularSeason20242025!$D$3:$D$1315, $A32)+SUMIFS(DataRegularSeason20242025!$AB$3:$AB$1315,DataRegularSeason20242025!$B$3:$B$1315, "&lt;=" &amp; DP$1, DataRegularSeason20242025!$E$3:$E$1315, $A32)</f>
        <v>27</v>
      </c>
      <c r="DQ32">
        <f>SUMIFS(DataRegularSeason20242025!$AA$3:$AA$1315,DataRegularSeason20242025!$B$3:$B$1315, "&lt;=" &amp; DQ$1, DataRegularSeason20242025!$D$3:$D$1315, $A32)+SUMIFS(DataRegularSeason20242025!$AB$3:$AB$1315,DataRegularSeason20242025!$B$3:$B$1315, "&lt;=" &amp; DQ$1, DataRegularSeason20242025!$E$3:$E$1315, $A32)</f>
        <v>27</v>
      </c>
      <c r="DR32">
        <f>SUMIFS(DataRegularSeason20242025!$AA$3:$AA$1315,DataRegularSeason20242025!$B$3:$B$1315, "&lt;=" &amp; DR$1, DataRegularSeason20242025!$D$3:$D$1315, $A32)+SUMIFS(DataRegularSeason20242025!$AB$3:$AB$1315,DataRegularSeason20242025!$B$3:$B$1315, "&lt;=" &amp; DR$1, DataRegularSeason20242025!$E$3:$E$1315, $A32)</f>
        <v>27</v>
      </c>
      <c r="DS32">
        <f>SUMIFS(DataRegularSeason20242025!$AA$3:$AA$1315,DataRegularSeason20242025!$B$3:$B$1315, "&lt;=" &amp; DS$1, DataRegularSeason20242025!$D$3:$D$1315, $A32)+SUMIFS(DataRegularSeason20242025!$AB$3:$AB$1315,DataRegularSeason20242025!$B$3:$B$1315, "&lt;=" &amp; DS$1, DataRegularSeason20242025!$E$3:$E$1315, $A32)</f>
        <v>27</v>
      </c>
      <c r="DT32">
        <f>SUMIFS(DataRegularSeason20242025!$AA$3:$AA$1315,DataRegularSeason20242025!$B$3:$B$1315, "&lt;=" &amp; DT$1, DataRegularSeason20242025!$D$3:$D$1315, $A32)+SUMIFS(DataRegularSeason20242025!$AB$3:$AB$1315,DataRegularSeason20242025!$B$3:$B$1315, "&lt;=" &amp; DT$1, DataRegularSeason20242025!$E$3:$E$1315, $A32)</f>
        <v>27</v>
      </c>
      <c r="DU32">
        <f>SUMIFS(DataRegularSeason20242025!$AA$3:$AA$1315,DataRegularSeason20242025!$B$3:$B$1315, "&lt;=" &amp; DU$1, DataRegularSeason20242025!$D$3:$D$1315, $A32)+SUMIFS(DataRegularSeason20242025!$AB$3:$AB$1315,DataRegularSeason20242025!$B$3:$B$1315, "&lt;=" &amp; DU$1, DataRegularSeason20242025!$E$3:$E$1315, $A32)</f>
        <v>27</v>
      </c>
      <c r="DV32">
        <f>SUMIFS(DataRegularSeason20242025!$AA$3:$AA$1315,DataRegularSeason20242025!$B$3:$B$1315, "&lt;=" &amp; DV$1, DataRegularSeason20242025!$D$3:$D$1315, $A32)+SUMIFS(DataRegularSeason20242025!$AB$3:$AB$1315,DataRegularSeason20242025!$B$3:$B$1315, "&lt;=" &amp; DV$1, DataRegularSeason20242025!$E$3:$E$1315, $A32)</f>
        <v>27</v>
      </c>
      <c r="DW32">
        <f>SUMIFS(DataRegularSeason20242025!$AA$3:$AA$1315,DataRegularSeason20242025!$B$3:$B$1315, "&lt;=" &amp; DW$1, DataRegularSeason20242025!$D$3:$D$1315, $A32)+SUMIFS(DataRegularSeason20242025!$AB$3:$AB$1315,DataRegularSeason20242025!$B$3:$B$1315, "&lt;=" &amp; DW$1, DataRegularSeason20242025!$E$3:$E$1315, $A32)</f>
        <v>27</v>
      </c>
      <c r="DX32">
        <f>SUMIFS(DataRegularSeason20242025!$AA$3:$AA$1315,DataRegularSeason20242025!$B$3:$B$1315, "&lt;=" &amp; DX$1, DataRegularSeason20242025!$D$3:$D$1315, $A32)+SUMIFS(DataRegularSeason20242025!$AB$3:$AB$1315,DataRegularSeason20242025!$B$3:$B$1315, "&lt;=" &amp; DX$1, DataRegularSeason20242025!$E$3:$E$1315, $A32)</f>
        <v>27</v>
      </c>
      <c r="DY32">
        <f>SUMIFS(DataRegularSeason20242025!$AA$3:$AA$1315,DataRegularSeason20242025!$B$3:$B$1315, "&lt;=" &amp; DY$1, DataRegularSeason20242025!$D$3:$D$1315, $A32)+SUMIFS(DataRegularSeason20242025!$AB$3:$AB$1315,DataRegularSeason20242025!$B$3:$B$1315, "&lt;=" &amp; DY$1, DataRegularSeason20242025!$E$3:$E$1315, $A32)</f>
        <v>27</v>
      </c>
      <c r="DZ32">
        <f>SUMIFS(DataRegularSeason20242025!$AA$3:$AA$1315,DataRegularSeason20242025!$B$3:$B$1315, "&lt;=" &amp; DZ$1, DataRegularSeason20242025!$D$3:$D$1315, $A32)+SUMIFS(DataRegularSeason20242025!$AB$3:$AB$1315,DataRegularSeason20242025!$B$3:$B$1315, "&lt;=" &amp; DZ$1, DataRegularSeason20242025!$E$3:$E$1315, $A32)</f>
        <v>27</v>
      </c>
      <c r="EA32">
        <f>SUMIFS(DataRegularSeason20242025!$AA$3:$AA$1315,DataRegularSeason20242025!$B$3:$B$1315, "&lt;=" &amp; EA$1, DataRegularSeason20242025!$D$3:$D$1315, $A32)+SUMIFS(DataRegularSeason20242025!$AB$3:$AB$1315,DataRegularSeason20242025!$B$3:$B$1315, "&lt;=" &amp; EA$1, DataRegularSeason20242025!$E$3:$E$1315, $A32)</f>
        <v>27</v>
      </c>
      <c r="EB32">
        <f>SUMIFS(DataRegularSeason20242025!$AA$3:$AA$1315,DataRegularSeason20242025!$B$3:$B$1315, "&lt;=" &amp; EB$1, DataRegularSeason20242025!$D$3:$D$1315, $A32)+SUMIFS(DataRegularSeason20242025!$AB$3:$AB$1315,DataRegularSeason20242025!$B$3:$B$1315, "&lt;=" &amp; EB$1, DataRegularSeason20242025!$E$3:$E$1315, $A32)</f>
        <v>27</v>
      </c>
      <c r="EC32">
        <f>SUMIFS(DataRegularSeason20242025!$AA$3:$AA$1315,DataRegularSeason20242025!$B$3:$B$1315, "&lt;=" &amp; EC$1, DataRegularSeason20242025!$D$3:$D$1315, $A32)+SUMIFS(DataRegularSeason20242025!$AB$3:$AB$1315,DataRegularSeason20242025!$B$3:$B$1315, "&lt;=" &amp; EC$1, DataRegularSeason20242025!$E$3:$E$1315, $A32)</f>
        <v>27</v>
      </c>
      <c r="ED32">
        <f>SUMIFS(DataRegularSeason20242025!$AA$3:$AA$1315,DataRegularSeason20242025!$B$3:$B$1315, "&lt;=" &amp; ED$1, DataRegularSeason20242025!$D$3:$D$1315, $A32)+SUMIFS(DataRegularSeason20242025!$AB$3:$AB$1315,DataRegularSeason20242025!$B$3:$B$1315, "&lt;=" &amp; ED$1, DataRegularSeason20242025!$E$3:$E$1315, $A32)</f>
        <v>27</v>
      </c>
      <c r="EE32">
        <f>SUMIFS(DataRegularSeason20242025!$AA$3:$AA$1315,DataRegularSeason20242025!$B$3:$B$1315, "&lt;=" &amp; EE$1, DataRegularSeason20242025!$D$3:$D$1315, $A32)+SUMIFS(DataRegularSeason20242025!$AB$3:$AB$1315,DataRegularSeason20242025!$B$3:$B$1315, "&lt;=" &amp; EE$1, DataRegularSeason20242025!$E$3:$E$1315, $A32)</f>
        <v>27</v>
      </c>
      <c r="EF32">
        <f>SUMIFS(DataRegularSeason20242025!$AA$3:$AA$1315,DataRegularSeason20242025!$B$3:$B$1315, "&lt;=" &amp; EF$1, DataRegularSeason20242025!$D$3:$D$1315, $A32)+SUMIFS(DataRegularSeason20242025!$AB$3:$AB$1315,DataRegularSeason20242025!$B$3:$B$1315, "&lt;=" &amp; EF$1, DataRegularSeason20242025!$E$3:$E$1315, $A32)</f>
        <v>27</v>
      </c>
      <c r="EG32">
        <f>SUMIFS(DataRegularSeason20242025!$AA$3:$AA$1315,DataRegularSeason20242025!$B$3:$B$1315, "&lt;=" &amp; EG$1, DataRegularSeason20242025!$D$3:$D$1315, $A32)+SUMIFS(DataRegularSeason20242025!$AB$3:$AB$1315,DataRegularSeason20242025!$B$3:$B$1315, "&lt;=" &amp; EG$1, DataRegularSeason20242025!$E$3:$E$1315, $A32)</f>
        <v>27</v>
      </c>
      <c r="EH32">
        <f>SUMIFS(DataRegularSeason20242025!$AA$3:$AA$1315,DataRegularSeason20242025!$B$3:$B$1315, "&lt;=" &amp; EH$1, DataRegularSeason20242025!$D$3:$D$1315, $A32)+SUMIFS(DataRegularSeason20242025!$AB$3:$AB$1315,DataRegularSeason20242025!$B$3:$B$1315, "&lt;=" &amp; EH$1, DataRegularSeason20242025!$E$3:$E$1315, $A32)</f>
        <v>27</v>
      </c>
      <c r="EI32">
        <f>SUMIFS(DataRegularSeason20242025!$AA$3:$AA$1315,DataRegularSeason20242025!$B$3:$B$1315, "&lt;=" &amp; EI$1, DataRegularSeason20242025!$D$3:$D$1315, $A32)+SUMIFS(DataRegularSeason20242025!$AB$3:$AB$1315,DataRegularSeason20242025!$B$3:$B$1315, "&lt;=" &amp; EI$1, DataRegularSeason20242025!$E$3:$E$1315, $A32)</f>
        <v>27</v>
      </c>
      <c r="EJ32">
        <f>SUMIFS(DataRegularSeason20242025!$AA$3:$AA$1315,DataRegularSeason20242025!$B$3:$B$1315, "&lt;=" &amp; EJ$1, DataRegularSeason20242025!$D$3:$D$1315, $A32)+SUMIFS(DataRegularSeason20242025!$AB$3:$AB$1315,DataRegularSeason20242025!$B$3:$B$1315, "&lt;=" &amp; EJ$1, DataRegularSeason20242025!$E$3:$E$1315, $A32)</f>
        <v>27</v>
      </c>
      <c r="EK32">
        <f>SUMIFS(DataRegularSeason20242025!$AA$3:$AA$1315,DataRegularSeason20242025!$B$3:$B$1315, "&lt;=" &amp; EK$1, DataRegularSeason20242025!$D$3:$D$1315, $A32)+SUMIFS(DataRegularSeason20242025!$AB$3:$AB$1315,DataRegularSeason20242025!$B$3:$B$1315, "&lt;=" &amp; EK$1, DataRegularSeason20242025!$E$3:$E$1315, $A32)</f>
        <v>27</v>
      </c>
      <c r="EL32">
        <f>SUMIFS(DataRegularSeason20242025!$AA$3:$AA$1315,DataRegularSeason20242025!$B$3:$B$1315, "&lt;=" &amp; EL$1, DataRegularSeason20242025!$D$3:$D$1315, $A32)+SUMIFS(DataRegularSeason20242025!$AB$3:$AB$1315,DataRegularSeason20242025!$B$3:$B$1315, "&lt;=" &amp; EL$1, DataRegularSeason20242025!$E$3:$E$1315, $A32)</f>
        <v>27</v>
      </c>
      <c r="EM32">
        <f>SUMIFS(DataRegularSeason20242025!$AA$3:$AA$1315,DataRegularSeason20242025!$B$3:$B$1315, "&lt;=" &amp; EM$1, DataRegularSeason20242025!$D$3:$D$1315, $A32)+SUMIFS(DataRegularSeason20242025!$AB$3:$AB$1315,DataRegularSeason20242025!$B$3:$B$1315, "&lt;=" &amp; EM$1, DataRegularSeason20242025!$E$3:$E$1315, $A32)</f>
        <v>27</v>
      </c>
      <c r="EN32">
        <f>SUMIFS(DataRegularSeason20242025!$AA$3:$AA$1315,DataRegularSeason20242025!$B$3:$B$1315, "&lt;=" &amp; EN$1, DataRegularSeason20242025!$D$3:$D$1315, $A32)+SUMIFS(DataRegularSeason20242025!$AB$3:$AB$1315,DataRegularSeason20242025!$B$3:$B$1315, "&lt;=" &amp; EN$1, DataRegularSeason20242025!$E$3:$E$1315, $A32)</f>
        <v>27</v>
      </c>
      <c r="EO32">
        <f>SUMIFS(DataRegularSeason20242025!$AA$3:$AA$1315,DataRegularSeason20242025!$B$3:$B$1315, "&lt;=" &amp; EO$1, DataRegularSeason20242025!$D$3:$D$1315, $A32)+SUMIFS(DataRegularSeason20242025!$AB$3:$AB$1315,DataRegularSeason20242025!$B$3:$B$1315, "&lt;=" &amp; EO$1, DataRegularSeason20242025!$E$3:$E$1315, $A32)</f>
        <v>27</v>
      </c>
      <c r="EP32">
        <f>SUMIFS(DataRegularSeason20242025!$AA$3:$AA$1315,DataRegularSeason20242025!$B$3:$B$1315, "&lt;=" &amp; EP$1, DataRegularSeason20242025!$D$3:$D$1315, $A32)+SUMIFS(DataRegularSeason20242025!$AB$3:$AB$1315,DataRegularSeason20242025!$B$3:$B$1315, "&lt;=" &amp; EP$1, DataRegularSeason20242025!$E$3:$E$1315, $A32)</f>
        <v>27</v>
      </c>
      <c r="EQ32">
        <f>SUMIFS(DataRegularSeason20242025!$AA$3:$AA$1315,DataRegularSeason20242025!$B$3:$B$1315, "&lt;=" &amp; EQ$1, DataRegularSeason20242025!$D$3:$D$1315, $A32)+SUMIFS(DataRegularSeason20242025!$AB$3:$AB$1315,DataRegularSeason20242025!$B$3:$B$1315, "&lt;=" &amp; EQ$1, DataRegularSeason20242025!$E$3:$E$1315, $A32)</f>
        <v>27</v>
      </c>
      <c r="ER32">
        <f>SUMIFS(DataRegularSeason20242025!$AA$3:$AA$1315,DataRegularSeason20242025!$B$3:$B$1315, "&lt;=" &amp; ER$1, DataRegularSeason20242025!$D$3:$D$1315, $A32)+SUMIFS(DataRegularSeason20242025!$AB$3:$AB$1315,DataRegularSeason20242025!$B$3:$B$1315, "&lt;=" &amp; ER$1, DataRegularSeason20242025!$E$3:$E$1315, $A32)</f>
        <v>27</v>
      </c>
      <c r="ES32">
        <f>SUMIFS(DataRegularSeason20242025!$AA$3:$AA$1315,DataRegularSeason20242025!$B$3:$B$1315, "&lt;=" &amp; ES$1, DataRegularSeason20242025!$D$3:$D$1315, $A32)+SUMIFS(DataRegularSeason20242025!$AB$3:$AB$1315,DataRegularSeason20242025!$B$3:$B$1315, "&lt;=" &amp; ES$1, DataRegularSeason20242025!$E$3:$E$1315, $A32)</f>
        <v>27</v>
      </c>
      <c r="ET32">
        <f>SUMIFS(DataRegularSeason20242025!$AA$3:$AA$1315,DataRegularSeason20242025!$B$3:$B$1315, "&lt;=" &amp; ET$1, DataRegularSeason20242025!$D$3:$D$1315, $A32)+SUMIFS(DataRegularSeason20242025!$AB$3:$AB$1315,DataRegularSeason20242025!$B$3:$B$1315, "&lt;=" &amp; ET$1, DataRegularSeason20242025!$E$3:$E$1315, $A32)</f>
        <v>27</v>
      </c>
      <c r="EU32">
        <f>SUMIFS(DataRegularSeason20242025!$AA$3:$AA$1315,DataRegularSeason20242025!$B$3:$B$1315, "&lt;=" &amp; EU$1, DataRegularSeason20242025!$D$3:$D$1315, $A32)+SUMIFS(DataRegularSeason20242025!$AB$3:$AB$1315,DataRegularSeason20242025!$B$3:$B$1315, "&lt;=" &amp; EU$1, DataRegularSeason20242025!$E$3:$E$1315, $A32)</f>
        <v>27</v>
      </c>
      <c r="EV32">
        <f>SUMIFS(DataRegularSeason20242025!$AA$3:$AA$1315,DataRegularSeason20242025!$B$3:$B$1315, "&lt;=" &amp; EV$1, DataRegularSeason20242025!$D$3:$D$1315, $A32)+SUMIFS(DataRegularSeason20242025!$AB$3:$AB$1315,DataRegularSeason20242025!$B$3:$B$1315, "&lt;=" &amp; EV$1, DataRegularSeason20242025!$E$3:$E$1315, $A32)</f>
        <v>27</v>
      </c>
      <c r="EW32">
        <f>SUMIFS(DataRegularSeason20242025!$AA$3:$AA$1315,DataRegularSeason20242025!$B$3:$B$1315, "&lt;=" &amp; EW$1, DataRegularSeason20242025!$D$3:$D$1315, $A32)+SUMIFS(DataRegularSeason20242025!$AB$3:$AB$1315,DataRegularSeason20242025!$B$3:$B$1315, "&lt;=" &amp; EW$1, DataRegularSeason20242025!$E$3:$E$1315, $A32)</f>
        <v>27</v>
      </c>
      <c r="EX32">
        <f>SUMIFS(DataRegularSeason20242025!$AA$3:$AA$1315,DataRegularSeason20242025!$B$3:$B$1315, "&lt;=" &amp; EX$1, DataRegularSeason20242025!$D$3:$D$1315, $A32)+SUMIFS(DataRegularSeason20242025!$AB$3:$AB$1315,DataRegularSeason20242025!$B$3:$B$1315, "&lt;=" &amp; EX$1, DataRegularSeason20242025!$E$3:$E$1315, $A32)</f>
        <v>27</v>
      </c>
      <c r="EY32">
        <f>SUMIFS(DataRegularSeason20242025!$AA$3:$AA$1315,DataRegularSeason20242025!$B$3:$B$1315, "&lt;=" &amp; EY$1, DataRegularSeason20242025!$D$3:$D$1315, $A32)+SUMIFS(DataRegularSeason20242025!$AB$3:$AB$1315,DataRegularSeason20242025!$B$3:$B$1315, "&lt;=" &amp; EY$1, DataRegularSeason20242025!$E$3:$E$1315, $A32)</f>
        <v>27</v>
      </c>
      <c r="EZ32">
        <f>SUMIFS(DataRegularSeason20242025!$AA$3:$AA$1315,DataRegularSeason20242025!$B$3:$B$1315, "&lt;=" &amp; EZ$1, DataRegularSeason20242025!$D$3:$D$1315, $A32)+SUMIFS(DataRegularSeason20242025!$AB$3:$AB$1315,DataRegularSeason20242025!$B$3:$B$1315, "&lt;=" &amp; EZ$1, DataRegularSeason20242025!$E$3:$E$1315, $A32)</f>
        <v>27</v>
      </c>
      <c r="FA32">
        <f>SUMIFS(DataRegularSeason20242025!$AA$3:$AA$1315,DataRegularSeason20242025!$B$3:$B$1315, "&lt;=" &amp; FA$1, DataRegularSeason20242025!$D$3:$D$1315, $A32)+SUMIFS(DataRegularSeason20242025!$AB$3:$AB$1315,DataRegularSeason20242025!$B$3:$B$1315, "&lt;=" &amp; FA$1, DataRegularSeason20242025!$E$3:$E$1315, $A32)</f>
        <v>27</v>
      </c>
      <c r="FB32">
        <f>SUMIFS(DataRegularSeason20242025!$AA$3:$AA$1315,DataRegularSeason20242025!$B$3:$B$1315, "&lt;=" &amp; FB$1, DataRegularSeason20242025!$D$3:$D$1315, $A32)+SUMIFS(DataRegularSeason20242025!$AB$3:$AB$1315,DataRegularSeason20242025!$B$3:$B$1315, "&lt;=" &amp; FB$1, DataRegularSeason20242025!$E$3:$E$1315, $A32)</f>
        <v>27</v>
      </c>
      <c r="FC32">
        <f>SUMIFS(DataRegularSeason20242025!$AA$3:$AA$1315,DataRegularSeason20242025!$B$3:$B$1315, "&lt;=" &amp; FC$1, DataRegularSeason20242025!$D$3:$D$1315, $A32)+SUMIFS(DataRegularSeason20242025!$AB$3:$AB$1315,DataRegularSeason20242025!$B$3:$B$1315, "&lt;=" &amp; FC$1, DataRegularSeason20242025!$E$3:$E$1315, $A32)</f>
        <v>27</v>
      </c>
      <c r="FD32">
        <f>SUMIFS(DataRegularSeason20242025!$AA$3:$AA$1315,DataRegularSeason20242025!$B$3:$B$1315, "&lt;=" &amp; FD$1, DataRegularSeason20242025!$D$3:$D$1315, $A32)+SUMIFS(DataRegularSeason20242025!$AB$3:$AB$1315,DataRegularSeason20242025!$B$3:$B$1315, "&lt;=" &amp; FD$1, DataRegularSeason20242025!$E$3:$E$1315, $A32)</f>
        <v>27</v>
      </c>
      <c r="FE32">
        <f>SUMIFS(DataRegularSeason20242025!$AA$3:$AA$1315,DataRegularSeason20242025!$B$3:$B$1315, "&lt;=" &amp; FE$1, DataRegularSeason20242025!$D$3:$D$1315, $A32)+SUMIFS(DataRegularSeason20242025!$AB$3:$AB$1315,DataRegularSeason20242025!$B$3:$B$1315, "&lt;=" &amp; FE$1, DataRegularSeason20242025!$E$3:$E$1315, $A32)</f>
        <v>27</v>
      </c>
      <c r="FF32">
        <f>SUMIFS(DataRegularSeason20242025!$AA$3:$AA$1315,DataRegularSeason20242025!$B$3:$B$1315, "&lt;=" &amp; FF$1, DataRegularSeason20242025!$D$3:$D$1315, $A32)+SUMIFS(DataRegularSeason20242025!$AB$3:$AB$1315,DataRegularSeason20242025!$B$3:$B$1315, "&lt;=" &amp; FF$1, DataRegularSeason20242025!$E$3:$E$1315, $A32)</f>
        <v>27</v>
      </c>
      <c r="FG32">
        <f>SUMIFS(DataRegularSeason20242025!$AA$3:$AA$1315,DataRegularSeason20242025!$B$3:$B$1315, "&lt;=" &amp; FG$1, DataRegularSeason20242025!$D$3:$D$1315, $A32)+SUMIFS(DataRegularSeason20242025!$AB$3:$AB$1315,DataRegularSeason20242025!$B$3:$B$1315, "&lt;=" &amp; FG$1, DataRegularSeason20242025!$E$3:$E$1315, $A32)</f>
        <v>27</v>
      </c>
      <c r="FH32">
        <f>SUMIFS(DataRegularSeason20242025!$AA$3:$AA$1315,DataRegularSeason20242025!$B$3:$B$1315, "&lt;=" &amp; FH$1, DataRegularSeason20242025!$D$3:$D$1315, $A32)+SUMIFS(DataRegularSeason20242025!$AB$3:$AB$1315,DataRegularSeason20242025!$B$3:$B$1315, "&lt;=" &amp; FH$1, DataRegularSeason20242025!$E$3:$E$1315, $A32)</f>
        <v>27</v>
      </c>
      <c r="FI32">
        <f>SUMIFS(DataRegularSeason20242025!$AA$3:$AA$1315,DataRegularSeason20242025!$B$3:$B$1315, "&lt;=" &amp; FI$1, DataRegularSeason20242025!$D$3:$D$1315, $A32)+SUMIFS(DataRegularSeason20242025!$AB$3:$AB$1315,DataRegularSeason20242025!$B$3:$B$1315, "&lt;=" &amp; FI$1, DataRegularSeason20242025!$E$3:$E$1315, $A32)</f>
        <v>27</v>
      </c>
      <c r="FJ32">
        <f>SUMIFS(DataRegularSeason20242025!$AA$3:$AA$1315,DataRegularSeason20242025!$B$3:$B$1315, "&lt;=" &amp; FJ$1, DataRegularSeason20242025!$D$3:$D$1315, $A32)+SUMIFS(DataRegularSeason20242025!$AB$3:$AB$1315,DataRegularSeason20242025!$B$3:$B$1315, "&lt;=" &amp; FJ$1, DataRegularSeason20242025!$E$3:$E$1315, $A32)</f>
        <v>27</v>
      </c>
      <c r="FK32">
        <f>SUMIFS(DataRegularSeason20242025!$AA$3:$AA$1315,DataRegularSeason20242025!$B$3:$B$1315, "&lt;=" &amp; FK$1, DataRegularSeason20242025!$D$3:$D$1315, $A32)+SUMIFS(DataRegularSeason20242025!$AB$3:$AB$1315,DataRegularSeason20242025!$B$3:$B$1315, "&lt;=" &amp; FK$1, DataRegularSeason20242025!$E$3:$E$1315, $A32)</f>
        <v>27</v>
      </c>
      <c r="FL32">
        <f>SUMIFS(DataRegularSeason20242025!$AA$3:$AA$1315,DataRegularSeason20242025!$B$3:$B$1315, "&lt;=" &amp; FL$1, DataRegularSeason20242025!$D$3:$D$1315, $A32)+SUMIFS(DataRegularSeason20242025!$AB$3:$AB$1315,DataRegularSeason20242025!$B$3:$B$1315, "&lt;=" &amp; FL$1, DataRegularSeason20242025!$E$3:$E$1315, $A32)</f>
        <v>27</v>
      </c>
      <c r="FM32">
        <f>SUMIFS(DataRegularSeason20242025!$AA$3:$AA$1315,DataRegularSeason20242025!$B$3:$B$1315, "&lt;=" &amp; FM$1, DataRegularSeason20242025!$D$3:$D$1315, $A32)+SUMIFS(DataRegularSeason20242025!$AB$3:$AB$1315,DataRegularSeason20242025!$B$3:$B$1315, "&lt;=" &amp; FM$1, DataRegularSeason20242025!$E$3:$E$1315, $A32)</f>
        <v>27</v>
      </c>
      <c r="FN32">
        <f>SUMIFS(DataRegularSeason20242025!$AA$3:$AA$1315,DataRegularSeason20242025!$B$3:$B$1315, "&lt;=" &amp; FN$1, DataRegularSeason20242025!$D$3:$D$1315, $A32)+SUMIFS(DataRegularSeason20242025!$AB$3:$AB$1315,DataRegularSeason20242025!$B$3:$B$1315, "&lt;=" &amp; FN$1, DataRegularSeason20242025!$E$3:$E$1315, $A32)</f>
        <v>27</v>
      </c>
      <c r="FO32">
        <f>SUMIFS(DataRegularSeason20242025!$AA$3:$AA$1315,DataRegularSeason20242025!$B$3:$B$1315, "&lt;=" &amp; FO$1, DataRegularSeason20242025!$D$3:$D$1315, $A32)+SUMIFS(DataRegularSeason20242025!$AB$3:$AB$1315,DataRegularSeason20242025!$B$3:$B$1315, "&lt;=" &amp; FO$1, DataRegularSeason20242025!$E$3:$E$1315, $A32)</f>
        <v>27</v>
      </c>
      <c r="FP32">
        <f>SUMIFS(DataRegularSeason20242025!$AA$3:$AA$1315,DataRegularSeason20242025!$B$3:$B$1315, "&lt;=" &amp; FP$1, DataRegularSeason20242025!$D$3:$D$1315, $A32)+SUMIFS(DataRegularSeason20242025!$AB$3:$AB$1315,DataRegularSeason20242025!$B$3:$B$1315, "&lt;=" &amp; FP$1, DataRegularSeason20242025!$E$3:$E$1315, $A32)</f>
        <v>27</v>
      </c>
      <c r="FQ32">
        <f>SUMIFS(DataRegularSeason20242025!$AA$3:$AA$1315,DataRegularSeason20242025!$B$3:$B$1315, "&lt;=" &amp; FQ$1, DataRegularSeason20242025!$D$3:$D$1315, $A32)+SUMIFS(DataRegularSeason20242025!$AB$3:$AB$1315,DataRegularSeason20242025!$B$3:$B$1315, "&lt;=" &amp; FQ$1, DataRegularSeason20242025!$E$3:$E$1315, $A32)</f>
        <v>27</v>
      </c>
      <c r="FR32">
        <f>SUMIFS(DataRegularSeason20242025!$AA$3:$AA$1315,DataRegularSeason20242025!$B$3:$B$1315, "&lt;=" &amp; FR$1, DataRegularSeason20242025!$D$3:$D$1315, $A32)+SUMIFS(DataRegularSeason20242025!$AB$3:$AB$1315,DataRegularSeason20242025!$B$3:$B$1315, "&lt;=" &amp; FR$1, DataRegularSeason20242025!$E$3:$E$1315, $A32)</f>
        <v>27</v>
      </c>
      <c r="FS32">
        <f>SUMIFS(DataRegularSeason20242025!$AA$3:$AA$1315,DataRegularSeason20242025!$B$3:$B$1315, "&lt;=" &amp; FS$1, DataRegularSeason20242025!$D$3:$D$1315, $A32)+SUMIFS(DataRegularSeason20242025!$AB$3:$AB$1315,DataRegularSeason20242025!$B$3:$B$1315, "&lt;=" &amp; FS$1, DataRegularSeason20242025!$E$3:$E$1315, $A32)</f>
        <v>27</v>
      </c>
      <c r="FT32">
        <f>SUMIFS(DataRegularSeason20242025!$AA$3:$AA$1315,DataRegularSeason20242025!$B$3:$B$1315, "&lt;=" &amp; FT$1, DataRegularSeason20242025!$D$3:$D$1315, $A32)+SUMIFS(DataRegularSeason20242025!$AB$3:$AB$1315,DataRegularSeason20242025!$B$3:$B$1315, "&lt;=" &amp; FT$1, DataRegularSeason20242025!$E$3:$E$1315, $A32)</f>
        <v>27</v>
      </c>
      <c r="FU32">
        <f>SUMIFS(DataRegularSeason20242025!$AA$3:$AA$1315,DataRegularSeason20242025!$B$3:$B$1315, "&lt;=" &amp; FU$1, DataRegularSeason20242025!$D$3:$D$1315, $A32)+SUMIFS(DataRegularSeason20242025!$AB$3:$AB$1315,DataRegularSeason20242025!$B$3:$B$1315, "&lt;=" &amp; FU$1, DataRegularSeason20242025!$E$3:$E$1315, $A32)</f>
        <v>27</v>
      </c>
      <c r="FV32">
        <f>SUMIFS(DataRegularSeason20242025!$AA$3:$AA$1315,DataRegularSeason20242025!$B$3:$B$1315, "&lt;=" &amp; FV$1, DataRegularSeason20242025!$D$3:$D$1315, $A32)+SUMIFS(DataRegularSeason20242025!$AB$3:$AB$1315,DataRegularSeason20242025!$B$3:$B$1315, "&lt;=" &amp; FV$1, DataRegularSeason20242025!$E$3:$E$1315, $A32)</f>
        <v>27</v>
      </c>
      <c r="FW32">
        <f>SUMIFS(DataRegularSeason20242025!$AA$3:$AA$1315,DataRegularSeason20242025!$B$3:$B$1315, "&lt;=" &amp; FW$1, DataRegularSeason20242025!$D$3:$D$1315, $A32)+SUMIFS(DataRegularSeason20242025!$AB$3:$AB$1315,DataRegularSeason20242025!$B$3:$B$1315, "&lt;=" &amp; FW$1, DataRegularSeason20242025!$E$3:$E$1315, $A32)</f>
        <v>27</v>
      </c>
      <c r="FX32">
        <f>SUMIFS(DataRegularSeason20242025!$AA$3:$AA$1315,DataRegularSeason20242025!$B$3:$B$1315, "&lt;=" &amp; FX$1, DataRegularSeason20242025!$D$3:$D$1315, $A32)+SUMIFS(DataRegularSeason20242025!$AB$3:$AB$1315,DataRegularSeason20242025!$B$3:$B$1315, "&lt;=" &amp; FX$1, DataRegularSeason20242025!$E$3:$E$1315, $A32)</f>
        <v>27</v>
      </c>
      <c r="FY32">
        <f>SUMIFS(DataRegularSeason20242025!$AA$3:$AA$1315,DataRegularSeason20242025!$B$3:$B$1315, "&lt;=" &amp; FY$1, DataRegularSeason20242025!$D$3:$D$1315, $A32)+SUMIFS(DataRegularSeason20242025!$AB$3:$AB$1315,DataRegularSeason20242025!$B$3:$B$1315, "&lt;=" &amp; FY$1, DataRegularSeason20242025!$E$3:$E$1315, $A32)</f>
        <v>27</v>
      </c>
      <c r="FZ32">
        <f>SUMIFS(DataRegularSeason20242025!$AA$3:$AA$1315,DataRegularSeason20242025!$B$3:$B$1315, "&lt;=" &amp; FZ$1, DataRegularSeason20242025!$D$3:$D$1315, $A32)+SUMIFS(DataRegularSeason20242025!$AB$3:$AB$1315,DataRegularSeason20242025!$B$3:$B$1315, "&lt;=" &amp; FZ$1, DataRegularSeason20242025!$E$3:$E$1315, $A32)</f>
        <v>27</v>
      </c>
      <c r="GA32">
        <f>SUMIFS(DataRegularSeason20242025!$AA$3:$AA$1315,DataRegularSeason20242025!$B$3:$B$1315, "&lt;=" &amp; GA$1, DataRegularSeason20242025!$D$3:$D$1315, $A32)+SUMIFS(DataRegularSeason20242025!$AB$3:$AB$1315,DataRegularSeason20242025!$B$3:$B$1315, "&lt;=" &amp; GA$1, DataRegularSeason20242025!$E$3:$E$1315, $A32)</f>
        <v>27</v>
      </c>
      <c r="GB32">
        <f>SUMIFS(DataRegularSeason20242025!$AA$3:$AA$1315,DataRegularSeason20242025!$B$3:$B$1315, "&lt;=" &amp; GB$1, DataRegularSeason20242025!$D$3:$D$1315, $A32)+SUMIFS(DataRegularSeason20242025!$AB$3:$AB$1315,DataRegularSeason20242025!$B$3:$B$1315, "&lt;=" &amp; GB$1, DataRegularSeason20242025!$E$3:$E$1315, $A32)</f>
        <v>27</v>
      </c>
      <c r="GC32">
        <f>SUMIFS(DataRegularSeason20242025!$AA$3:$AA$1315,DataRegularSeason20242025!$B$3:$B$1315, "&lt;=" &amp; GC$1, DataRegularSeason20242025!$D$3:$D$1315, $A32)+SUMIFS(DataRegularSeason20242025!$AB$3:$AB$1315,DataRegularSeason20242025!$B$3:$B$1315, "&lt;=" &amp; GC$1, DataRegularSeason20242025!$E$3:$E$1315, $A32)</f>
        <v>27</v>
      </c>
      <c r="GD32">
        <f>SUMIFS(DataRegularSeason20242025!$AA$3:$AA$1315,DataRegularSeason20242025!$B$3:$B$1315, "&lt;=" &amp; GD$1, DataRegularSeason20242025!$D$3:$D$1315, $A32)+SUMIFS(DataRegularSeason20242025!$AB$3:$AB$1315,DataRegularSeason20242025!$B$3:$B$1315, "&lt;=" &amp; GD$1, DataRegularSeason20242025!$E$3:$E$1315, $A32)</f>
        <v>27</v>
      </c>
      <c r="GE32">
        <f>SUMIFS(DataRegularSeason20242025!$AA$3:$AA$1315,DataRegularSeason20242025!$B$3:$B$1315, "&lt;=" &amp; GE$1, DataRegularSeason20242025!$D$3:$D$1315, $A32)+SUMIFS(DataRegularSeason20242025!$AB$3:$AB$1315,DataRegularSeason20242025!$B$3:$B$1315, "&lt;=" &amp; GE$1, DataRegularSeason20242025!$E$3:$E$1315, $A32)</f>
        <v>27</v>
      </c>
      <c r="GF32">
        <f>SUMIFS(DataRegularSeason20242025!$AA$3:$AA$1315,DataRegularSeason20242025!$B$3:$B$1315, "&lt;=" &amp; GF$1, DataRegularSeason20242025!$D$3:$D$1315, $A32)+SUMIFS(DataRegularSeason20242025!$AB$3:$AB$1315,DataRegularSeason20242025!$B$3:$B$1315, "&lt;=" &amp; GF$1, DataRegularSeason20242025!$E$3:$E$1315, $A32)</f>
        <v>27</v>
      </c>
      <c r="GG32">
        <f>SUMIFS(DataRegularSeason20242025!$AA$3:$AA$1315,DataRegularSeason20242025!$B$3:$B$1315, "&lt;=" &amp; GG$1, DataRegularSeason20242025!$D$3:$D$1315, $A32)+SUMIFS(DataRegularSeason20242025!$AB$3:$AB$1315,DataRegularSeason20242025!$B$3:$B$1315, "&lt;=" &amp; GG$1, DataRegularSeason20242025!$E$3:$E$1315, $A32)</f>
        <v>27</v>
      </c>
      <c r="GH32">
        <f>SUMIFS(DataRegularSeason20242025!$AA$3:$AA$1315,DataRegularSeason20242025!$B$3:$B$1315, "&lt;=" &amp; GH$1, DataRegularSeason20242025!$D$3:$D$1315, $A32)+SUMIFS(DataRegularSeason20242025!$AB$3:$AB$1315,DataRegularSeason20242025!$B$3:$B$1315, "&lt;=" &amp; GH$1, DataRegularSeason20242025!$E$3:$E$1315, $A32)</f>
        <v>27</v>
      </c>
      <c r="GI32">
        <f>SUMIFS(DataRegularSeason20242025!$AA$3:$AA$1315,DataRegularSeason20242025!$B$3:$B$1315, "&lt;=" &amp; GI$1, DataRegularSeason20242025!$D$3:$D$1315, $A32)+SUMIFS(DataRegularSeason20242025!$AB$3:$AB$1315,DataRegularSeason20242025!$B$3:$B$1315, "&lt;=" &amp; GI$1, DataRegularSeason20242025!$E$3:$E$1315, $A32)</f>
        <v>27</v>
      </c>
      <c r="GJ32">
        <f>SUMIFS(DataRegularSeason20242025!$AA$3:$AA$1315,DataRegularSeason20242025!$B$3:$B$1315, "&lt;=" &amp; GJ$1, DataRegularSeason20242025!$D$3:$D$1315, $A32)+SUMIFS(DataRegularSeason20242025!$AB$3:$AB$1315,DataRegularSeason20242025!$B$3:$B$1315, "&lt;=" &amp; GJ$1, DataRegularSeason20242025!$E$3:$E$1315, $A32)</f>
        <v>27</v>
      </c>
      <c r="GK32">
        <f>SUMIFS(DataRegularSeason20242025!$AA$3:$AA$1315,DataRegularSeason20242025!$B$3:$B$1315, "&lt;=" &amp; GK$1, DataRegularSeason20242025!$D$3:$D$1315, $A32)+SUMIFS(DataRegularSeason20242025!$AB$3:$AB$1315,DataRegularSeason20242025!$B$3:$B$1315, "&lt;=" &amp; GK$1, DataRegularSeason20242025!$E$3:$E$1315, $A32)</f>
        <v>27</v>
      </c>
      <c r="GL32">
        <f>SUMIFS(DataRegularSeason20242025!$AA$3:$AA$1315,DataRegularSeason20242025!$B$3:$B$1315, "&lt;=" &amp; GL$1, DataRegularSeason20242025!$D$3:$D$1315, $A32)+SUMIFS(DataRegularSeason20242025!$AB$3:$AB$1315,DataRegularSeason20242025!$B$3:$B$1315, "&lt;=" &amp; GL$1, DataRegularSeason20242025!$E$3:$E$1315, $A32)</f>
        <v>27</v>
      </c>
      <c r="GM32">
        <f>SUMIFS(DataRegularSeason20242025!$AA$3:$AA$1315,DataRegularSeason20242025!$B$3:$B$1315, "&lt;=" &amp; GM$1, DataRegularSeason20242025!$D$3:$D$1315, $A32)+SUMIFS(DataRegularSeason20242025!$AB$3:$AB$1315,DataRegularSeason20242025!$B$3:$B$1315, "&lt;=" &amp; GM$1, DataRegularSeason20242025!$E$3:$E$1315, $A32)</f>
        <v>27</v>
      </c>
      <c r="GN32">
        <f>SUMIFS(DataRegularSeason20242025!$AA$3:$AA$1315,DataRegularSeason20242025!$B$3:$B$1315, "&lt;=" &amp; GN$1, DataRegularSeason20242025!$D$3:$D$1315, $A32)+SUMIFS(DataRegularSeason20242025!$AB$3:$AB$1315,DataRegularSeason20242025!$B$3:$B$1315, "&lt;=" &amp; GN$1, DataRegularSeason20242025!$E$3:$E$1315, $A32)</f>
        <v>27</v>
      </c>
      <c r="GO32">
        <f>SUMIFS(DataRegularSeason20242025!$AA$3:$AA$1315,DataRegularSeason20242025!$B$3:$B$1315, "&lt;=" &amp; GO$1, DataRegularSeason20242025!$D$3:$D$1315, $A32)+SUMIFS(DataRegularSeason20242025!$AB$3:$AB$1315,DataRegularSeason20242025!$B$3:$B$1315, "&lt;=" &amp; GO$1, DataRegularSeason20242025!$E$3:$E$1315, $A32)</f>
        <v>27</v>
      </c>
      <c r="GP32">
        <f>SUMIFS(DataRegularSeason20242025!$AA$3:$AA$1315,DataRegularSeason20242025!$B$3:$B$1315, "&lt;=" &amp; GP$1, DataRegularSeason20242025!$D$3:$D$1315, $A32)+SUMIFS(DataRegularSeason20242025!$AB$3:$AB$1315,DataRegularSeason20242025!$B$3:$B$1315, "&lt;=" &amp; GP$1, DataRegularSeason20242025!$E$3:$E$1315, $A32)</f>
        <v>27</v>
      </c>
      <c r="GQ32">
        <f>SUMIFS(DataRegularSeason20242025!$AA$3:$AA$1315,DataRegularSeason20242025!$B$3:$B$1315, "&lt;=" &amp; GQ$1, DataRegularSeason20242025!$D$3:$D$1315, $A32)+SUMIFS(DataRegularSeason20242025!$AB$3:$AB$1315,DataRegularSeason20242025!$B$3:$B$1315, "&lt;=" &amp; GQ$1, DataRegularSeason20242025!$E$3:$E$1315, $A32)</f>
        <v>27</v>
      </c>
      <c r="GR32">
        <f>SUMIFS(DataRegularSeason20242025!$AA$3:$AA$1315,DataRegularSeason20242025!$B$3:$B$1315, "&lt;=" &amp; GR$1, DataRegularSeason20242025!$D$3:$D$1315, $A32)+SUMIFS(DataRegularSeason20242025!$AB$3:$AB$1315,DataRegularSeason20242025!$B$3:$B$1315, "&lt;=" &amp; GR$1, DataRegularSeason20242025!$E$3:$E$1315, $A32)</f>
        <v>27</v>
      </c>
      <c r="GS32">
        <f>SUMIFS(DataRegularSeason20242025!$AA$3:$AA$1315,DataRegularSeason20242025!$B$3:$B$1315, "&lt;=" &amp; GS$1, DataRegularSeason20242025!$D$3:$D$1315, $A32)+SUMIFS(DataRegularSeason20242025!$AB$3:$AB$1315,DataRegularSeason20242025!$B$3:$B$1315, "&lt;=" &amp; GS$1, DataRegularSeason20242025!$E$3:$E$1315, $A32)</f>
        <v>27</v>
      </c>
      <c r="GT32">
        <f>SUMIFS(DataRegularSeason20242025!$AA$3:$AA$1315,DataRegularSeason20242025!$B$3:$B$1315, "&lt;=" &amp; GT$1, DataRegularSeason20242025!$D$3:$D$1315, $A32)+SUMIFS(DataRegularSeason20242025!$AB$3:$AB$1315,DataRegularSeason20242025!$B$3:$B$1315, "&lt;=" &amp; GT$1, DataRegularSeason20242025!$E$3:$E$1315, $A32)</f>
        <v>27</v>
      </c>
      <c r="GU32">
        <f>SUMIFS(DataRegularSeason20242025!$AA$3:$AA$1315,DataRegularSeason20242025!$B$3:$B$1315, "&lt;=" &amp; GU$1, DataRegularSeason20242025!$D$3:$D$1315, $A32)+SUMIFS(DataRegularSeason20242025!$AB$3:$AB$1315,DataRegularSeason20242025!$B$3:$B$1315, "&lt;=" &amp; GU$1, DataRegularSeason20242025!$E$3:$E$1315, $A32)</f>
        <v>27</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26</v>
      </c>
      <c r="BY33">
        <f>SUMIFS(DataRegularSeason20242025!$AA$3:$AA$1315,DataRegularSeason20242025!$B$3:$B$1315, "&lt;=" &amp; BY$1, DataRegularSeason20242025!$D$3:$D$1315, $A33)+SUMIFS(DataRegularSeason20242025!$AB$3:$AB$1315,DataRegularSeason20242025!$B$3:$B$1315, "&lt;=" &amp; BY$1, DataRegularSeason20242025!$E$3:$E$1315, $A33)</f>
        <v>26</v>
      </c>
      <c r="BZ33">
        <f>SUMIFS(DataRegularSeason20242025!$AA$3:$AA$1315,DataRegularSeason20242025!$B$3:$B$1315, "&lt;=" &amp; BZ$1, DataRegularSeason20242025!$D$3:$D$1315, $A33)+SUMIFS(DataRegularSeason20242025!$AB$3:$AB$1315,DataRegularSeason20242025!$B$3:$B$1315, "&lt;=" &amp; BZ$1, DataRegularSeason20242025!$E$3:$E$1315, $A33)</f>
        <v>26</v>
      </c>
      <c r="CA33">
        <f>SUMIFS(DataRegularSeason20242025!$AA$3:$AA$1315,DataRegularSeason20242025!$B$3:$B$1315, "&lt;=" &amp; CA$1, DataRegularSeason20242025!$D$3:$D$1315, $A33)+SUMIFS(DataRegularSeason20242025!$AB$3:$AB$1315,DataRegularSeason20242025!$B$3:$B$1315, "&lt;=" &amp; CA$1, DataRegularSeason20242025!$E$3:$E$1315, $A33)</f>
        <v>26</v>
      </c>
      <c r="CB33">
        <f>SUMIFS(DataRegularSeason20242025!$AA$3:$AA$1315,DataRegularSeason20242025!$B$3:$B$1315, "&lt;=" &amp; CB$1, DataRegularSeason20242025!$D$3:$D$1315, $A33)+SUMIFS(DataRegularSeason20242025!$AB$3:$AB$1315,DataRegularSeason20242025!$B$3:$B$1315, "&lt;=" &amp; CB$1, DataRegularSeason20242025!$E$3:$E$1315, $A33)</f>
        <v>26</v>
      </c>
      <c r="CC33">
        <f>SUMIFS(DataRegularSeason20242025!$AA$3:$AA$1315,DataRegularSeason20242025!$B$3:$B$1315, "&lt;=" &amp; CC$1, DataRegularSeason20242025!$D$3:$D$1315, $A33)+SUMIFS(DataRegularSeason20242025!$AB$3:$AB$1315,DataRegularSeason20242025!$B$3:$B$1315, "&lt;=" &amp; CC$1, DataRegularSeason20242025!$E$3:$E$1315, $A33)</f>
        <v>26</v>
      </c>
      <c r="CD33">
        <f>SUMIFS(DataRegularSeason20242025!$AA$3:$AA$1315,DataRegularSeason20242025!$B$3:$B$1315, "&lt;=" &amp; CD$1, DataRegularSeason20242025!$D$3:$D$1315, $A33)+SUMIFS(DataRegularSeason20242025!$AB$3:$AB$1315,DataRegularSeason20242025!$B$3:$B$1315, "&lt;=" &amp; CD$1, DataRegularSeason20242025!$E$3:$E$1315, $A33)</f>
        <v>26</v>
      </c>
      <c r="CE33">
        <f>SUMIFS(DataRegularSeason20242025!$AA$3:$AA$1315,DataRegularSeason20242025!$B$3:$B$1315, "&lt;=" &amp; CE$1, DataRegularSeason20242025!$D$3:$D$1315, $A33)+SUMIFS(DataRegularSeason20242025!$AB$3:$AB$1315,DataRegularSeason20242025!$B$3:$B$1315, "&lt;=" &amp; CE$1, DataRegularSeason20242025!$E$3:$E$1315, $A33)</f>
        <v>26</v>
      </c>
      <c r="CF33">
        <f>SUMIFS(DataRegularSeason20242025!$AA$3:$AA$1315,DataRegularSeason20242025!$B$3:$B$1315, "&lt;=" &amp; CF$1, DataRegularSeason20242025!$D$3:$D$1315, $A33)+SUMIFS(DataRegularSeason20242025!$AB$3:$AB$1315,DataRegularSeason20242025!$B$3:$B$1315, "&lt;=" &amp; CF$1, DataRegularSeason20242025!$E$3:$E$1315, $A33)</f>
        <v>26</v>
      </c>
      <c r="CG33">
        <f>SUMIFS(DataRegularSeason20242025!$AA$3:$AA$1315,DataRegularSeason20242025!$B$3:$B$1315, "&lt;=" &amp; CG$1, DataRegularSeason20242025!$D$3:$D$1315, $A33)+SUMIFS(DataRegularSeason20242025!$AB$3:$AB$1315,DataRegularSeason20242025!$B$3:$B$1315, "&lt;=" &amp; CG$1, DataRegularSeason20242025!$E$3:$E$1315, $A33)</f>
        <v>26</v>
      </c>
      <c r="CH33">
        <f>SUMIFS(DataRegularSeason20242025!$AA$3:$AA$1315,DataRegularSeason20242025!$B$3:$B$1315, "&lt;=" &amp; CH$1, DataRegularSeason20242025!$D$3:$D$1315, $A33)+SUMIFS(DataRegularSeason20242025!$AB$3:$AB$1315,DataRegularSeason20242025!$B$3:$B$1315, "&lt;=" &amp; CH$1, DataRegularSeason20242025!$E$3:$E$1315, $A33)</f>
        <v>26</v>
      </c>
      <c r="CI33">
        <f>SUMIFS(DataRegularSeason20242025!$AA$3:$AA$1315,DataRegularSeason20242025!$B$3:$B$1315, "&lt;=" &amp; CI$1, DataRegularSeason20242025!$D$3:$D$1315, $A33)+SUMIFS(DataRegularSeason20242025!$AB$3:$AB$1315,DataRegularSeason20242025!$B$3:$B$1315, "&lt;=" &amp; CI$1, DataRegularSeason20242025!$E$3:$E$1315, $A33)</f>
        <v>26</v>
      </c>
      <c r="CJ33">
        <f>SUMIFS(DataRegularSeason20242025!$AA$3:$AA$1315,DataRegularSeason20242025!$B$3:$B$1315, "&lt;=" &amp; CJ$1, DataRegularSeason20242025!$D$3:$D$1315, $A33)+SUMIFS(DataRegularSeason20242025!$AB$3:$AB$1315,DataRegularSeason20242025!$B$3:$B$1315, "&lt;=" &amp; CJ$1, DataRegularSeason20242025!$E$3:$E$1315, $A33)</f>
        <v>26</v>
      </c>
      <c r="CK33">
        <f>SUMIFS(DataRegularSeason20242025!$AA$3:$AA$1315,DataRegularSeason20242025!$B$3:$B$1315, "&lt;=" &amp; CK$1, DataRegularSeason20242025!$D$3:$D$1315, $A33)+SUMIFS(DataRegularSeason20242025!$AB$3:$AB$1315,DataRegularSeason20242025!$B$3:$B$1315, "&lt;=" &amp; CK$1, DataRegularSeason20242025!$E$3:$E$1315, $A33)</f>
        <v>26</v>
      </c>
      <c r="CL33">
        <f>SUMIFS(DataRegularSeason20242025!$AA$3:$AA$1315,DataRegularSeason20242025!$B$3:$B$1315, "&lt;=" &amp; CL$1, DataRegularSeason20242025!$D$3:$D$1315, $A33)+SUMIFS(DataRegularSeason20242025!$AB$3:$AB$1315,DataRegularSeason20242025!$B$3:$B$1315, "&lt;=" &amp; CL$1, DataRegularSeason20242025!$E$3:$E$1315, $A33)</f>
        <v>26</v>
      </c>
      <c r="CM33">
        <f>SUMIFS(DataRegularSeason20242025!$AA$3:$AA$1315,DataRegularSeason20242025!$B$3:$B$1315, "&lt;=" &amp; CM$1, DataRegularSeason20242025!$D$3:$D$1315, $A33)+SUMIFS(DataRegularSeason20242025!$AB$3:$AB$1315,DataRegularSeason20242025!$B$3:$B$1315, "&lt;=" &amp; CM$1, DataRegularSeason20242025!$E$3:$E$1315, $A33)</f>
        <v>26</v>
      </c>
      <c r="CN33">
        <f>SUMIFS(DataRegularSeason20242025!$AA$3:$AA$1315,DataRegularSeason20242025!$B$3:$B$1315, "&lt;=" &amp; CN$1, DataRegularSeason20242025!$D$3:$D$1315, $A33)+SUMIFS(DataRegularSeason20242025!$AB$3:$AB$1315,DataRegularSeason20242025!$B$3:$B$1315, "&lt;=" &amp; CN$1, DataRegularSeason20242025!$E$3:$E$1315, $A33)</f>
        <v>26</v>
      </c>
      <c r="CO33">
        <f>SUMIFS(DataRegularSeason20242025!$AA$3:$AA$1315,DataRegularSeason20242025!$B$3:$B$1315, "&lt;=" &amp; CO$1, DataRegularSeason20242025!$D$3:$D$1315, $A33)+SUMIFS(DataRegularSeason20242025!$AB$3:$AB$1315,DataRegularSeason20242025!$B$3:$B$1315, "&lt;=" &amp; CO$1, DataRegularSeason20242025!$E$3:$E$1315, $A33)</f>
        <v>26</v>
      </c>
      <c r="CP33">
        <f>SUMIFS(DataRegularSeason20242025!$AA$3:$AA$1315,DataRegularSeason20242025!$B$3:$B$1315, "&lt;=" &amp; CP$1, DataRegularSeason20242025!$D$3:$D$1315, $A33)+SUMIFS(DataRegularSeason20242025!$AB$3:$AB$1315,DataRegularSeason20242025!$B$3:$B$1315, "&lt;=" &amp; CP$1, DataRegularSeason20242025!$E$3:$E$1315, $A33)</f>
        <v>26</v>
      </c>
      <c r="CQ33">
        <f>SUMIFS(DataRegularSeason20242025!$AA$3:$AA$1315,DataRegularSeason20242025!$B$3:$B$1315, "&lt;=" &amp; CQ$1, DataRegularSeason20242025!$D$3:$D$1315, $A33)+SUMIFS(DataRegularSeason20242025!$AB$3:$AB$1315,DataRegularSeason20242025!$B$3:$B$1315, "&lt;=" &amp; CQ$1, DataRegularSeason20242025!$E$3:$E$1315, $A33)</f>
        <v>26</v>
      </c>
      <c r="CR33">
        <f>SUMIFS(DataRegularSeason20242025!$AA$3:$AA$1315,DataRegularSeason20242025!$B$3:$B$1315, "&lt;=" &amp; CR$1, DataRegularSeason20242025!$D$3:$D$1315, $A33)+SUMIFS(DataRegularSeason20242025!$AB$3:$AB$1315,DataRegularSeason20242025!$B$3:$B$1315, "&lt;=" &amp; CR$1, DataRegularSeason20242025!$E$3:$E$1315, $A33)</f>
        <v>26</v>
      </c>
      <c r="CS33">
        <f>SUMIFS(DataRegularSeason20242025!$AA$3:$AA$1315,DataRegularSeason20242025!$B$3:$B$1315, "&lt;=" &amp; CS$1, DataRegularSeason20242025!$D$3:$D$1315, $A33)+SUMIFS(DataRegularSeason20242025!$AB$3:$AB$1315,DataRegularSeason20242025!$B$3:$B$1315, "&lt;=" &amp; CS$1, DataRegularSeason20242025!$E$3:$E$1315, $A33)</f>
        <v>26</v>
      </c>
      <c r="CT33">
        <f>SUMIFS(DataRegularSeason20242025!$AA$3:$AA$1315,DataRegularSeason20242025!$B$3:$B$1315, "&lt;=" &amp; CT$1, DataRegularSeason20242025!$D$3:$D$1315, $A33)+SUMIFS(DataRegularSeason20242025!$AB$3:$AB$1315,DataRegularSeason20242025!$B$3:$B$1315, "&lt;=" &amp; CT$1, DataRegularSeason20242025!$E$3:$E$1315, $A33)</f>
        <v>26</v>
      </c>
      <c r="CU33">
        <f>SUMIFS(DataRegularSeason20242025!$AA$3:$AA$1315,DataRegularSeason20242025!$B$3:$B$1315, "&lt;=" &amp; CU$1, DataRegularSeason20242025!$D$3:$D$1315, $A33)+SUMIFS(DataRegularSeason20242025!$AB$3:$AB$1315,DataRegularSeason20242025!$B$3:$B$1315, "&lt;=" &amp; CU$1, DataRegularSeason20242025!$E$3:$E$1315, $A33)</f>
        <v>26</v>
      </c>
      <c r="CV33">
        <f>SUMIFS(DataRegularSeason20242025!$AA$3:$AA$1315,DataRegularSeason20242025!$B$3:$B$1315, "&lt;=" &amp; CV$1, DataRegularSeason20242025!$D$3:$D$1315, $A33)+SUMIFS(DataRegularSeason20242025!$AB$3:$AB$1315,DataRegularSeason20242025!$B$3:$B$1315, "&lt;=" &amp; CV$1, DataRegularSeason20242025!$E$3:$E$1315, $A33)</f>
        <v>26</v>
      </c>
      <c r="CW33">
        <f>SUMIFS(DataRegularSeason20242025!$AA$3:$AA$1315,DataRegularSeason20242025!$B$3:$B$1315, "&lt;=" &amp; CW$1, DataRegularSeason20242025!$D$3:$D$1315, $A33)+SUMIFS(DataRegularSeason20242025!$AB$3:$AB$1315,DataRegularSeason20242025!$B$3:$B$1315, "&lt;=" &amp; CW$1, DataRegularSeason20242025!$E$3:$E$1315, $A33)</f>
        <v>26</v>
      </c>
      <c r="CX33">
        <f>SUMIFS(DataRegularSeason20242025!$AA$3:$AA$1315,DataRegularSeason20242025!$B$3:$B$1315, "&lt;=" &amp; CX$1, DataRegularSeason20242025!$D$3:$D$1315, $A33)+SUMIFS(DataRegularSeason20242025!$AB$3:$AB$1315,DataRegularSeason20242025!$B$3:$B$1315, "&lt;=" &amp; CX$1, DataRegularSeason20242025!$E$3:$E$1315, $A33)</f>
        <v>26</v>
      </c>
      <c r="CY33">
        <f>SUMIFS(DataRegularSeason20242025!$AA$3:$AA$1315,DataRegularSeason20242025!$B$3:$B$1315, "&lt;=" &amp; CY$1, DataRegularSeason20242025!$D$3:$D$1315, $A33)+SUMIFS(DataRegularSeason20242025!$AB$3:$AB$1315,DataRegularSeason20242025!$B$3:$B$1315, "&lt;=" &amp; CY$1, DataRegularSeason20242025!$E$3:$E$1315, $A33)</f>
        <v>26</v>
      </c>
      <c r="CZ33">
        <f>SUMIFS(DataRegularSeason20242025!$AA$3:$AA$1315,DataRegularSeason20242025!$B$3:$B$1315, "&lt;=" &amp; CZ$1, DataRegularSeason20242025!$D$3:$D$1315, $A33)+SUMIFS(DataRegularSeason20242025!$AB$3:$AB$1315,DataRegularSeason20242025!$B$3:$B$1315, "&lt;=" &amp; CZ$1, DataRegularSeason20242025!$E$3:$E$1315, $A33)</f>
        <v>26</v>
      </c>
      <c r="DA33">
        <f>SUMIFS(DataRegularSeason20242025!$AA$3:$AA$1315,DataRegularSeason20242025!$B$3:$B$1315, "&lt;=" &amp; DA$1, DataRegularSeason20242025!$D$3:$D$1315, $A33)+SUMIFS(DataRegularSeason20242025!$AB$3:$AB$1315,DataRegularSeason20242025!$B$3:$B$1315, "&lt;=" &amp; DA$1, DataRegularSeason20242025!$E$3:$E$1315, $A33)</f>
        <v>26</v>
      </c>
      <c r="DB33">
        <f>SUMIFS(DataRegularSeason20242025!$AA$3:$AA$1315,DataRegularSeason20242025!$B$3:$B$1315, "&lt;=" &amp; DB$1, DataRegularSeason20242025!$D$3:$D$1315, $A33)+SUMIFS(DataRegularSeason20242025!$AB$3:$AB$1315,DataRegularSeason20242025!$B$3:$B$1315, "&lt;=" &amp; DB$1, DataRegularSeason20242025!$E$3:$E$1315, $A33)</f>
        <v>26</v>
      </c>
      <c r="DC33">
        <f>SUMIFS(DataRegularSeason20242025!$AA$3:$AA$1315,DataRegularSeason20242025!$B$3:$B$1315, "&lt;=" &amp; DC$1, DataRegularSeason20242025!$D$3:$D$1315, $A33)+SUMIFS(DataRegularSeason20242025!$AB$3:$AB$1315,DataRegularSeason20242025!$B$3:$B$1315, "&lt;=" &amp; DC$1, DataRegularSeason20242025!$E$3:$E$1315, $A33)</f>
        <v>26</v>
      </c>
      <c r="DD33">
        <f>SUMIFS(DataRegularSeason20242025!$AA$3:$AA$1315,DataRegularSeason20242025!$B$3:$B$1315, "&lt;=" &amp; DD$1, DataRegularSeason20242025!$D$3:$D$1315, $A33)+SUMIFS(DataRegularSeason20242025!$AB$3:$AB$1315,DataRegularSeason20242025!$B$3:$B$1315, "&lt;=" &amp; DD$1, DataRegularSeason20242025!$E$3:$E$1315, $A33)</f>
        <v>26</v>
      </c>
      <c r="DE33">
        <f>SUMIFS(DataRegularSeason20242025!$AA$3:$AA$1315,DataRegularSeason20242025!$B$3:$B$1315, "&lt;=" &amp; DE$1, DataRegularSeason20242025!$D$3:$D$1315, $A33)+SUMIFS(DataRegularSeason20242025!$AB$3:$AB$1315,DataRegularSeason20242025!$B$3:$B$1315, "&lt;=" &amp; DE$1, DataRegularSeason20242025!$E$3:$E$1315, $A33)</f>
        <v>26</v>
      </c>
      <c r="DF33">
        <f>SUMIFS(DataRegularSeason20242025!$AA$3:$AA$1315,DataRegularSeason20242025!$B$3:$B$1315, "&lt;=" &amp; DF$1, DataRegularSeason20242025!$D$3:$D$1315, $A33)+SUMIFS(DataRegularSeason20242025!$AB$3:$AB$1315,DataRegularSeason20242025!$B$3:$B$1315, "&lt;=" &amp; DF$1, DataRegularSeason20242025!$E$3:$E$1315, $A33)</f>
        <v>26</v>
      </c>
      <c r="DG33">
        <f>SUMIFS(DataRegularSeason20242025!$AA$3:$AA$1315,DataRegularSeason20242025!$B$3:$B$1315, "&lt;=" &amp; DG$1, DataRegularSeason20242025!$D$3:$D$1315, $A33)+SUMIFS(DataRegularSeason20242025!$AB$3:$AB$1315,DataRegularSeason20242025!$B$3:$B$1315, "&lt;=" &amp; DG$1, DataRegularSeason20242025!$E$3:$E$1315, $A33)</f>
        <v>26</v>
      </c>
      <c r="DH33">
        <f>SUMIFS(DataRegularSeason20242025!$AA$3:$AA$1315,DataRegularSeason20242025!$B$3:$B$1315, "&lt;=" &amp; DH$1, DataRegularSeason20242025!$D$3:$D$1315, $A33)+SUMIFS(DataRegularSeason20242025!$AB$3:$AB$1315,DataRegularSeason20242025!$B$3:$B$1315, "&lt;=" &amp; DH$1, DataRegularSeason20242025!$E$3:$E$1315, $A33)</f>
        <v>26</v>
      </c>
      <c r="DI33">
        <f>SUMIFS(DataRegularSeason20242025!$AA$3:$AA$1315,DataRegularSeason20242025!$B$3:$B$1315, "&lt;=" &amp; DI$1, DataRegularSeason20242025!$D$3:$D$1315, $A33)+SUMIFS(DataRegularSeason20242025!$AB$3:$AB$1315,DataRegularSeason20242025!$B$3:$B$1315, "&lt;=" &amp; DI$1, DataRegularSeason20242025!$E$3:$E$1315, $A33)</f>
        <v>26</v>
      </c>
      <c r="DJ33">
        <f>SUMIFS(DataRegularSeason20242025!$AA$3:$AA$1315,DataRegularSeason20242025!$B$3:$B$1315, "&lt;=" &amp; DJ$1, DataRegularSeason20242025!$D$3:$D$1315, $A33)+SUMIFS(DataRegularSeason20242025!$AB$3:$AB$1315,DataRegularSeason20242025!$B$3:$B$1315, "&lt;=" &amp; DJ$1, DataRegularSeason20242025!$E$3:$E$1315, $A33)</f>
        <v>26</v>
      </c>
      <c r="DK33">
        <f>SUMIFS(DataRegularSeason20242025!$AA$3:$AA$1315,DataRegularSeason20242025!$B$3:$B$1315, "&lt;=" &amp; DK$1, DataRegularSeason20242025!$D$3:$D$1315, $A33)+SUMIFS(DataRegularSeason20242025!$AB$3:$AB$1315,DataRegularSeason20242025!$B$3:$B$1315, "&lt;=" &amp; DK$1, DataRegularSeason20242025!$E$3:$E$1315, $A33)</f>
        <v>26</v>
      </c>
      <c r="DL33">
        <f>SUMIFS(DataRegularSeason20242025!$AA$3:$AA$1315,DataRegularSeason20242025!$B$3:$B$1315, "&lt;=" &amp; DL$1, DataRegularSeason20242025!$D$3:$D$1315, $A33)+SUMIFS(DataRegularSeason20242025!$AB$3:$AB$1315,DataRegularSeason20242025!$B$3:$B$1315, "&lt;=" &amp; DL$1, DataRegularSeason20242025!$E$3:$E$1315, $A33)</f>
        <v>26</v>
      </c>
      <c r="DM33">
        <f>SUMIFS(DataRegularSeason20242025!$AA$3:$AA$1315,DataRegularSeason20242025!$B$3:$B$1315, "&lt;=" &amp; DM$1, DataRegularSeason20242025!$D$3:$D$1315, $A33)+SUMIFS(DataRegularSeason20242025!$AB$3:$AB$1315,DataRegularSeason20242025!$B$3:$B$1315, "&lt;=" &amp; DM$1, DataRegularSeason20242025!$E$3:$E$1315, $A33)</f>
        <v>26</v>
      </c>
      <c r="DN33">
        <f>SUMIFS(DataRegularSeason20242025!$AA$3:$AA$1315,DataRegularSeason20242025!$B$3:$B$1315, "&lt;=" &amp; DN$1, DataRegularSeason20242025!$D$3:$D$1315, $A33)+SUMIFS(DataRegularSeason20242025!$AB$3:$AB$1315,DataRegularSeason20242025!$B$3:$B$1315, "&lt;=" &amp; DN$1, DataRegularSeason20242025!$E$3:$E$1315, $A33)</f>
        <v>26</v>
      </c>
      <c r="DO33">
        <f>SUMIFS(DataRegularSeason20242025!$AA$3:$AA$1315,DataRegularSeason20242025!$B$3:$B$1315, "&lt;=" &amp; DO$1, DataRegularSeason20242025!$D$3:$D$1315, $A33)+SUMIFS(DataRegularSeason20242025!$AB$3:$AB$1315,DataRegularSeason20242025!$B$3:$B$1315, "&lt;=" &amp; DO$1, DataRegularSeason20242025!$E$3:$E$1315, $A33)</f>
        <v>26</v>
      </c>
      <c r="DP33">
        <f>SUMIFS(DataRegularSeason20242025!$AA$3:$AA$1315,DataRegularSeason20242025!$B$3:$B$1315, "&lt;=" &amp; DP$1, DataRegularSeason20242025!$D$3:$D$1315, $A33)+SUMIFS(DataRegularSeason20242025!$AB$3:$AB$1315,DataRegularSeason20242025!$B$3:$B$1315, "&lt;=" &amp; DP$1, DataRegularSeason20242025!$E$3:$E$1315, $A33)</f>
        <v>26</v>
      </c>
      <c r="DQ33">
        <f>SUMIFS(DataRegularSeason20242025!$AA$3:$AA$1315,DataRegularSeason20242025!$B$3:$B$1315, "&lt;=" &amp; DQ$1, DataRegularSeason20242025!$D$3:$D$1315, $A33)+SUMIFS(DataRegularSeason20242025!$AB$3:$AB$1315,DataRegularSeason20242025!$B$3:$B$1315, "&lt;=" &amp; DQ$1, DataRegularSeason20242025!$E$3:$E$1315, $A33)</f>
        <v>26</v>
      </c>
      <c r="DR33">
        <f>SUMIFS(DataRegularSeason20242025!$AA$3:$AA$1315,DataRegularSeason20242025!$B$3:$B$1315, "&lt;=" &amp; DR$1, DataRegularSeason20242025!$D$3:$D$1315, $A33)+SUMIFS(DataRegularSeason20242025!$AB$3:$AB$1315,DataRegularSeason20242025!$B$3:$B$1315, "&lt;=" &amp; DR$1, DataRegularSeason20242025!$E$3:$E$1315, $A33)</f>
        <v>26</v>
      </c>
      <c r="DS33">
        <f>SUMIFS(DataRegularSeason20242025!$AA$3:$AA$1315,DataRegularSeason20242025!$B$3:$B$1315, "&lt;=" &amp; DS$1, DataRegularSeason20242025!$D$3:$D$1315, $A33)+SUMIFS(DataRegularSeason20242025!$AB$3:$AB$1315,DataRegularSeason20242025!$B$3:$B$1315, "&lt;=" &amp; DS$1, DataRegularSeason20242025!$E$3:$E$1315, $A33)</f>
        <v>26</v>
      </c>
      <c r="DT33">
        <f>SUMIFS(DataRegularSeason20242025!$AA$3:$AA$1315,DataRegularSeason20242025!$B$3:$B$1315, "&lt;=" &amp; DT$1, DataRegularSeason20242025!$D$3:$D$1315, $A33)+SUMIFS(DataRegularSeason20242025!$AB$3:$AB$1315,DataRegularSeason20242025!$B$3:$B$1315, "&lt;=" &amp; DT$1, DataRegularSeason20242025!$E$3:$E$1315, $A33)</f>
        <v>26</v>
      </c>
      <c r="DU33">
        <f>SUMIFS(DataRegularSeason20242025!$AA$3:$AA$1315,DataRegularSeason20242025!$B$3:$B$1315, "&lt;=" &amp; DU$1, DataRegularSeason20242025!$D$3:$D$1315, $A33)+SUMIFS(DataRegularSeason20242025!$AB$3:$AB$1315,DataRegularSeason20242025!$B$3:$B$1315, "&lt;=" &amp; DU$1, DataRegularSeason20242025!$E$3:$E$1315, $A33)</f>
        <v>26</v>
      </c>
      <c r="DV33">
        <f>SUMIFS(DataRegularSeason20242025!$AA$3:$AA$1315,DataRegularSeason20242025!$B$3:$B$1315, "&lt;=" &amp; DV$1, DataRegularSeason20242025!$D$3:$D$1315, $A33)+SUMIFS(DataRegularSeason20242025!$AB$3:$AB$1315,DataRegularSeason20242025!$B$3:$B$1315, "&lt;=" &amp; DV$1, DataRegularSeason20242025!$E$3:$E$1315, $A33)</f>
        <v>26</v>
      </c>
      <c r="DW33">
        <f>SUMIFS(DataRegularSeason20242025!$AA$3:$AA$1315,DataRegularSeason20242025!$B$3:$B$1315, "&lt;=" &amp; DW$1, DataRegularSeason20242025!$D$3:$D$1315, $A33)+SUMIFS(DataRegularSeason20242025!$AB$3:$AB$1315,DataRegularSeason20242025!$B$3:$B$1315, "&lt;=" &amp; DW$1, DataRegularSeason20242025!$E$3:$E$1315, $A33)</f>
        <v>26</v>
      </c>
      <c r="DX33">
        <f>SUMIFS(DataRegularSeason20242025!$AA$3:$AA$1315,DataRegularSeason20242025!$B$3:$B$1315, "&lt;=" &amp; DX$1, DataRegularSeason20242025!$D$3:$D$1315, $A33)+SUMIFS(DataRegularSeason20242025!$AB$3:$AB$1315,DataRegularSeason20242025!$B$3:$B$1315, "&lt;=" &amp; DX$1, DataRegularSeason20242025!$E$3:$E$1315, $A33)</f>
        <v>26</v>
      </c>
      <c r="DY33">
        <f>SUMIFS(DataRegularSeason20242025!$AA$3:$AA$1315,DataRegularSeason20242025!$B$3:$B$1315, "&lt;=" &amp; DY$1, DataRegularSeason20242025!$D$3:$D$1315, $A33)+SUMIFS(DataRegularSeason20242025!$AB$3:$AB$1315,DataRegularSeason20242025!$B$3:$B$1315, "&lt;=" &amp; DY$1, DataRegularSeason20242025!$E$3:$E$1315, $A33)</f>
        <v>26</v>
      </c>
      <c r="DZ33">
        <f>SUMIFS(DataRegularSeason20242025!$AA$3:$AA$1315,DataRegularSeason20242025!$B$3:$B$1315, "&lt;=" &amp; DZ$1, DataRegularSeason20242025!$D$3:$D$1315, $A33)+SUMIFS(DataRegularSeason20242025!$AB$3:$AB$1315,DataRegularSeason20242025!$B$3:$B$1315, "&lt;=" &amp; DZ$1, DataRegularSeason20242025!$E$3:$E$1315, $A33)</f>
        <v>26</v>
      </c>
      <c r="EA33">
        <f>SUMIFS(DataRegularSeason20242025!$AA$3:$AA$1315,DataRegularSeason20242025!$B$3:$B$1315, "&lt;=" &amp; EA$1, DataRegularSeason20242025!$D$3:$D$1315, $A33)+SUMIFS(DataRegularSeason20242025!$AB$3:$AB$1315,DataRegularSeason20242025!$B$3:$B$1315, "&lt;=" &amp; EA$1, DataRegularSeason20242025!$E$3:$E$1315, $A33)</f>
        <v>26</v>
      </c>
      <c r="EB33">
        <f>SUMIFS(DataRegularSeason20242025!$AA$3:$AA$1315,DataRegularSeason20242025!$B$3:$B$1315, "&lt;=" &amp; EB$1, DataRegularSeason20242025!$D$3:$D$1315, $A33)+SUMIFS(DataRegularSeason20242025!$AB$3:$AB$1315,DataRegularSeason20242025!$B$3:$B$1315, "&lt;=" &amp; EB$1, DataRegularSeason20242025!$E$3:$E$1315, $A33)</f>
        <v>26</v>
      </c>
      <c r="EC33">
        <f>SUMIFS(DataRegularSeason20242025!$AA$3:$AA$1315,DataRegularSeason20242025!$B$3:$B$1315, "&lt;=" &amp; EC$1, DataRegularSeason20242025!$D$3:$D$1315, $A33)+SUMIFS(DataRegularSeason20242025!$AB$3:$AB$1315,DataRegularSeason20242025!$B$3:$B$1315, "&lt;=" &amp; EC$1, DataRegularSeason20242025!$E$3:$E$1315, $A33)</f>
        <v>26</v>
      </c>
      <c r="ED33">
        <f>SUMIFS(DataRegularSeason20242025!$AA$3:$AA$1315,DataRegularSeason20242025!$B$3:$B$1315, "&lt;=" &amp; ED$1, DataRegularSeason20242025!$D$3:$D$1315, $A33)+SUMIFS(DataRegularSeason20242025!$AB$3:$AB$1315,DataRegularSeason20242025!$B$3:$B$1315, "&lt;=" &amp; ED$1, DataRegularSeason20242025!$E$3:$E$1315, $A33)</f>
        <v>26</v>
      </c>
      <c r="EE33">
        <f>SUMIFS(DataRegularSeason20242025!$AA$3:$AA$1315,DataRegularSeason20242025!$B$3:$B$1315, "&lt;=" &amp; EE$1, DataRegularSeason20242025!$D$3:$D$1315, $A33)+SUMIFS(DataRegularSeason20242025!$AB$3:$AB$1315,DataRegularSeason20242025!$B$3:$B$1315, "&lt;=" &amp; EE$1, DataRegularSeason20242025!$E$3:$E$1315, $A33)</f>
        <v>26</v>
      </c>
      <c r="EF33">
        <f>SUMIFS(DataRegularSeason20242025!$AA$3:$AA$1315,DataRegularSeason20242025!$B$3:$B$1315, "&lt;=" &amp; EF$1, DataRegularSeason20242025!$D$3:$D$1315, $A33)+SUMIFS(DataRegularSeason20242025!$AB$3:$AB$1315,DataRegularSeason20242025!$B$3:$B$1315, "&lt;=" &amp; EF$1, DataRegularSeason20242025!$E$3:$E$1315, $A33)</f>
        <v>26</v>
      </c>
      <c r="EG33">
        <f>SUMIFS(DataRegularSeason20242025!$AA$3:$AA$1315,DataRegularSeason20242025!$B$3:$B$1315, "&lt;=" &amp; EG$1, DataRegularSeason20242025!$D$3:$D$1315, $A33)+SUMIFS(DataRegularSeason20242025!$AB$3:$AB$1315,DataRegularSeason20242025!$B$3:$B$1315, "&lt;=" &amp; EG$1, DataRegularSeason20242025!$E$3:$E$1315, $A33)</f>
        <v>26</v>
      </c>
      <c r="EH33">
        <f>SUMIFS(DataRegularSeason20242025!$AA$3:$AA$1315,DataRegularSeason20242025!$B$3:$B$1315, "&lt;=" &amp; EH$1, DataRegularSeason20242025!$D$3:$D$1315, $A33)+SUMIFS(DataRegularSeason20242025!$AB$3:$AB$1315,DataRegularSeason20242025!$B$3:$B$1315, "&lt;=" &amp; EH$1, DataRegularSeason20242025!$E$3:$E$1315, $A33)</f>
        <v>26</v>
      </c>
      <c r="EI33">
        <f>SUMIFS(DataRegularSeason20242025!$AA$3:$AA$1315,DataRegularSeason20242025!$B$3:$B$1315, "&lt;=" &amp; EI$1, DataRegularSeason20242025!$D$3:$D$1315, $A33)+SUMIFS(DataRegularSeason20242025!$AB$3:$AB$1315,DataRegularSeason20242025!$B$3:$B$1315, "&lt;=" &amp; EI$1, DataRegularSeason20242025!$E$3:$E$1315, $A33)</f>
        <v>26</v>
      </c>
      <c r="EJ33">
        <f>SUMIFS(DataRegularSeason20242025!$AA$3:$AA$1315,DataRegularSeason20242025!$B$3:$B$1315, "&lt;=" &amp; EJ$1, DataRegularSeason20242025!$D$3:$D$1315, $A33)+SUMIFS(DataRegularSeason20242025!$AB$3:$AB$1315,DataRegularSeason20242025!$B$3:$B$1315, "&lt;=" &amp; EJ$1, DataRegularSeason20242025!$E$3:$E$1315, $A33)</f>
        <v>26</v>
      </c>
      <c r="EK33">
        <f>SUMIFS(DataRegularSeason20242025!$AA$3:$AA$1315,DataRegularSeason20242025!$B$3:$B$1315, "&lt;=" &amp; EK$1, DataRegularSeason20242025!$D$3:$D$1315, $A33)+SUMIFS(DataRegularSeason20242025!$AB$3:$AB$1315,DataRegularSeason20242025!$B$3:$B$1315, "&lt;=" &amp; EK$1, DataRegularSeason20242025!$E$3:$E$1315, $A33)</f>
        <v>26</v>
      </c>
      <c r="EL33">
        <f>SUMIFS(DataRegularSeason20242025!$AA$3:$AA$1315,DataRegularSeason20242025!$B$3:$B$1315, "&lt;=" &amp; EL$1, DataRegularSeason20242025!$D$3:$D$1315, $A33)+SUMIFS(DataRegularSeason20242025!$AB$3:$AB$1315,DataRegularSeason20242025!$B$3:$B$1315, "&lt;=" &amp; EL$1, DataRegularSeason20242025!$E$3:$E$1315, $A33)</f>
        <v>26</v>
      </c>
      <c r="EM33">
        <f>SUMIFS(DataRegularSeason20242025!$AA$3:$AA$1315,DataRegularSeason20242025!$B$3:$B$1315, "&lt;=" &amp; EM$1, DataRegularSeason20242025!$D$3:$D$1315, $A33)+SUMIFS(DataRegularSeason20242025!$AB$3:$AB$1315,DataRegularSeason20242025!$B$3:$B$1315, "&lt;=" &amp; EM$1, DataRegularSeason20242025!$E$3:$E$1315, $A33)</f>
        <v>26</v>
      </c>
      <c r="EN33">
        <f>SUMIFS(DataRegularSeason20242025!$AA$3:$AA$1315,DataRegularSeason20242025!$B$3:$B$1315, "&lt;=" &amp; EN$1, DataRegularSeason20242025!$D$3:$D$1315, $A33)+SUMIFS(DataRegularSeason20242025!$AB$3:$AB$1315,DataRegularSeason20242025!$B$3:$B$1315, "&lt;=" &amp; EN$1, DataRegularSeason20242025!$E$3:$E$1315, $A33)</f>
        <v>26</v>
      </c>
      <c r="EO33">
        <f>SUMIFS(DataRegularSeason20242025!$AA$3:$AA$1315,DataRegularSeason20242025!$B$3:$B$1315, "&lt;=" &amp; EO$1, DataRegularSeason20242025!$D$3:$D$1315, $A33)+SUMIFS(DataRegularSeason20242025!$AB$3:$AB$1315,DataRegularSeason20242025!$B$3:$B$1315, "&lt;=" &amp; EO$1, DataRegularSeason20242025!$E$3:$E$1315, $A33)</f>
        <v>26</v>
      </c>
      <c r="EP33">
        <f>SUMIFS(DataRegularSeason20242025!$AA$3:$AA$1315,DataRegularSeason20242025!$B$3:$B$1315, "&lt;=" &amp; EP$1, DataRegularSeason20242025!$D$3:$D$1315, $A33)+SUMIFS(DataRegularSeason20242025!$AB$3:$AB$1315,DataRegularSeason20242025!$B$3:$B$1315, "&lt;=" &amp; EP$1, DataRegularSeason20242025!$E$3:$E$1315, $A33)</f>
        <v>26</v>
      </c>
      <c r="EQ33">
        <f>SUMIFS(DataRegularSeason20242025!$AA$3:$AA$1315,DataRegularSeason20242025!$B$3:$B$1315, "&lt;=" &amp; EQ$1, DataRegularSeason20242025!$D$3:$D$1315, $A33)+SUMIFS(DataRegularSeason20242025!$AB$3:$AB$1315,DataRegularSeason20242025!$B$3:$B$1315, "&lt;=" &amp; EQ$1, DataRegularSeason20242025!$E$3:$E$1315, $A33)</f>
        <v>26</v>
      </c>
      <c r="ER33">
        <f>SUMIFS(DataRegularSeason20242025!$AA$3:$AA$1315,DataRegularSeason20242025!$B$3:$B$1315, "&lt;=" &amp; ER$1, DataRegularSeason20242025!$D$3:$D$1315, $A33)+SUMIFS(DataRegularSeason20242025!$AB$3:$AB$1315,DataRegularSeason20242025!$B$3:$B$1315, "&lt;=" &amp; ER$1, DataRegularSeason20242025!$E$3:$E$1315, $A33)</f>
        <v>26</v>
      </c>
      <c r="ES33">
        <f>SUMIFS(DataRegularSeason20242025!$AA$3:$AA$1315,DataRegularSeason20242025!$B$3:$B$1315, "&lt;=" &amp; ES$1, DataRegularSeason20242025!$D$3:$D$1315, $A33)+SUMIFS(DataRegularSeason20242025!$AB$3:$AB$1315,DataRegularSeason20242025!$B$3:$B$1315, "&lt;=" &amp; ES$1, DataRegularSeason20242025!$E$3:$E$1315, $A33)</f>
        <v>26</v>
      </c>
      <c r="ET33">
        <f>SUMIFS(DataRegularSeason20242025!$AA$3:$AA$1315,DataRegularSeason20242025!$B$3:$B$1315, "&lt;=" &amp; ET$1, DataRegularSeason20242025!$D$3:$D$1315, $A33)+SUMIFS(DataRegularSeason20242025!$AB$3:$AB$1315,DataRegularSeason20242025!$B$3:$B$1315, "&lt;=" &amp; ET$1, DataRegularSeason20242025!$E$3:$E$1315, $A33)</f>
        <v>26</v>
      </c>
      <c r="EU33">
        <f>SUMIFS(DataRegularSeason20242025!$AA$3:$AA$1315,DataRegularSeason20242025!$B$3:$B$1315, "&lt;=" &amp; EU$1, DataRegularSeason20242025!$D$3:$D$1315, $A33)+SUMIFS(DataRegularSeason20242025!$AB$3:$AB$1315,DataRegularSeason20242025!$B$3:$B$1315, "&lt;=" &amp; EU$1, DataRegularSeason20242025!$E$3:$E$1315, $A33)</f>
        <v>26</v>
      </c>
      <c r="EV33">
        <f>SUMIFS(DataRegularSeason20242025!$AA$3:$AA$1315,DataRegularSeason20242025!$B$3:$B$1315, "&lt;=" &amp; EV$1, DataRegularSeason20242025!$D$3:$D$1315, $A33)+SUMIFS(DataRegularSeason20242025!$AB$3:$AB$1315,DataRegularSeason20242025!$B$3:$B$1315, "&lt;=" &amp; EV$1, DataRegularSeason20242025!$E$3:$E$1315, $A33)</f>
        <v>26</v>
      </c>
      <c r="EW33">
        <f>SUMIFS(DataRegularSeason20242025!$AA$3:$AA$1315,DataRegularSeason20242025!$B$3:$B$1315, "&lt;=" &amp; EW$1, DataRegularSeason20242025!$D$3:$D$1315, $A33)+SUMIFS(DataRegularSeason20242025!$AB$3:$AB$1315,DataRegularSeason20242025!$B$3:$B$1315, "&lt;=" &amp; EW$1, DataRegularSeason20242025!$E$3:$E$1315, $A33)</f>
        <v>26</v>
      </c>
      <c r="EX33">
        <f>SUMIFS(DataRegularSeason20242025!$AA$3:$AA$1315,DataRegularSeason20242025!$B$3:$B$1315, "&lt;=" &amp; EX$1, DataRegularSeason20242025!$D$3:$D$1315, $A33)+SUMIFS(DataRegularSeason20242025!$AB$3:$AB$1315,DataRegularSeason20242025!$B$3:$B$1315, "&lt;=" &amp; EX$1, DataRegularSeason20242025!$E$3:$E$1315, $A33)</f>
        <v>26</v>
      </c>
      <c r="EY33">
        <f>SUMIFS(DataRegularSeason20242025!$AA$3:$AA$1315,DataRegularSeason20242025!$B$3:$B$1315, "&lt;=" &amp; EY$1, DataRegularSeason20242025!$D$3:$D$1315, $A33)+SUMIFS(DataRegularSeason20242025!$AB$3:$AB$1315,DataRegularSeason20242025!$B$3:$B$1315, "&lt;=" &amp; EY$1, DataRegularSeason20242025!$E$3:$E$1315, $A33)</f>
        <v>26</v>
      </c>
      <c r="EZ33">
        <f>SUMIFS(DataRegularSeason20242025!$AA$3:$AA$1315,DataRegularSeason20242025!$B$3:$B$1315, "&lt;=" &amp; EZ$1, DataRegularSeason20242025!$D$3:$D$1315, $A33)+SUMIFS(DataRegularSeason20242025!$AB$3:$AB$1315,DataRegularSeason20242025!$B$3:$B$1315, "&lt;=" &amp; EZ$1, DataRegularSeason20242025!$E$3:$E$1315, $A33)</f>
        <v>26</v>
      </c>
      <c r="FA33">
        <f>SUMIFS(DataRegularSeason20242025!$AA$3:$AA$1315,DataRegularSeason20242025!$B$3:$B$1315, "&lt;=" &amp; FA$1, DataRegularSeason20242025!$D$3:$D$1315, $A33)+SUMIFS(DataRegularSeason20242025!$AB$3:$AB$1315,DataRegularSeason20242025!$B$3:$B$1315, "&lt;=" &amp; FA$1, DataRegularSeason20242025!$E$3:$E$1315, $A33)</f>
        <v>26</v>
      </c>
      <c r="FB33">
        <f>SUMIFS(DataRegularSeason20242025!$AA$3:$AA$1315,DataRegularSeason20242025!$B$3:$B$1315, "&lt;=" &amp; FB$1, DataRegularSeason20242025!$D$3:$D$1315, $A33)+SUMIFS(DataRegularSeason20242025!$AB$3:$AB$1315,DataRegularSeason20242025!$B$3:$B$1315, "&lt;=" &amp; FB$1, DataRegularSeason20242025!$E$3:$E$1315, $A33)</f>
        <v>26</v>
      </c>
      <c r="FC33">
        <f>SUMIFS(DataRegularSeason20242025!$AA$3:$AA$1315,DataRegularSeason20242025!$B$3:$B$1315, "&lt;=" &amp; FC$1, DataRegularSeason20242025!$D$3:$D$1315, $A33)+SUMIFS(DataRegularSeason20242025!$AB$3:$AB$1315,DataRegularSeason20242025!$B$3:$B$1315, "&lt;=" &amp; FC$1, DataRegularSeason20242025!$E$3:$E$1315, $A33)</f>
        <v>26</v>
      </c>
      <c r="FD33">
        <f>SUMIFS(DataRegularSeason20242025!$AA$3:$AA$1315,DataRegularSeason20242025!$B$3:$B$1315, "&lt;=" &amp; FD$1, DataRegularSeason20242025!$D$3:$D$1315, $A33)+SUMIFS(DataRegularSeason20242025!$AB$3:$AB$1315,DataRegularSeason20242025!$B$3:$B$1315, "&lt;=" &amp; FD$1, DataRegularSeason20242025!$E$3:$E$1315, $A33)</f>
        <v>26</v>
      </c>
      <c r="FE33">
        <f>SUMIFS(DataRegularSeason20242025!$AA$3:$AA$1315,DataRegularSeason20242025!$B$3:$B$1315, "&lt;=" &amp; FE$1, DataRegularSeason20242025!$D$3:$D$1315, $A33)+SUMIFS(DataRegularSeason20242025!$AB$3:$AB$1315,DataRegularSeason20242025!$B$3:$B$1315, "&lt;=" &amp; FE$1, DataRegularSeason20242025!$E$3:$E$1315, $A33)</f>
        <v>26</v>
      </c>
      <c r="FF33">
        <f>SUMIFS(DataRegularSeason20242025!$AA$3:$AA$1315,DataRegularSeason20242025!$B$3:$B$1315, "&lt;=" &amp; FF$1, DataRegularSeason20242025!$D$3:$D$1315, $A33)+SUMIFS(DataRegularSeason20242025!$AB$3:$AB$1315,DataRegularSeason20242025!$B$3:$B$1315, "&lt;=" &amp; FF$1, DataRegularSeason20242025!$E$3:$E$1315, $A33)</f>
        <v>26</v>
      </c>
      <c r="FG33">
        <f>SUMIFS(DataRegularSeason20242025!$AA$3:$AA$1315,DataRegularSeason20242025!$B$3:$B$1315, "&lt;=" &amp; FG$1, DataRegularSeason20242025!$D$3:$D$1315, $A33)+SUMIFS(DataRegularSeason20242025!$AB$3:$AB$1315,DataRegularSeason20242025!$B$3:$B$1315, "&lt;=" &amp; FG$1, DataRegularSeason20242025!$E$3:$E$1315, $A33)</f>
        <v>26</v>
      </c>
      <c r="FH33">
        <f>SUMIFS(DataRegularSeason20242025!$AA$3:$AA$1315,DataRegularSeason20242025!$B$3:$B$1315, "&lt;=" &amp; FH$1, DataRegularSeason20242025!$D$3:$D$1315, $A33)+SUMIFS(DataRegularSeason20242025!$AB$3:$AB$1315,DataRegularSeason20242025!$B$3:$B$1315, "&lt;=" &amp; FH$1, DataRegularSeason20242025!$E$3:$E$1315, $A33)</f>
        <v>26</v>
      </c>
      <c r="FI33">
        <f>SUMIFS(DataRegularSeason20242025!$AA$3:$AA$1315,DataRegularSeason20242025!$B$3:$B$1315, "&lt;=" &amp; FI$1, DataRegularSeason20242025!$D$3:$D$1315, $A33)+SUMIFS(DataRegularSeason20242025!$AB$3:$AB$1315,DataRegularSeason20242025!$B$3:$B$1315, "&lt;=" &amp; FI$1, DataRegularSeason20242025!$E$3:$E$1315, $A33)</f>
        <v>26</v>
      </c>
      <c r="FJ33">
        <f>SUMIFS(DataRegularSeason20242025!$AA$3:$AA$1315,DataRegularSeason20242025!$B$3:$B$1315, "&lt;=" &amp; FJ$1, DataRegularSeason20242025!$D$3:$D$1315, $A33)+SUMIFS(DataRegularSeason20242025!$AB$3:$AB$1315,DataRegularSeason20242025!$B$3:$B$1315, "&lt;=" &amp; FJ$1, DataRegularSeason20242025!$E$3:$E$1315, $A33)</f>
        <v>26</v>
      </c>
      <c r="FK33">
        <f>SUMIFS(DataRegularSeason20242025!$AA$3:$AA$1315,DataRegularSeason20242025!$B$3:$B$1315, "&lt;=" &amp; FK$1, DataRegularSeason20242025!$D$3:$D$1315, $A33)+SUMIFS(DataRegularSeason20242025!$AB$3:$AB$1315,DataRegularSeason20242025!$B$3:$B$1315, "&lt;=" &amp; FK$1, DataRegularSeason20242025!$E$3:$E$1315, $A33)</f>
        <v>26</v>
      </c>
      <c r="FL33">
        <f>SUMIFS(DataRegularSeason20242025!$AA$3:$AA$1315,DataRegularSeason20242025!$B$3:$B$1315, "&lt;=" &amp; FL$1, DataRegularSeason20242025!$D$3:$D$1315, $A33)+SUMIFS(DataRegularSeason20242025!$AB$3:$AB$1315,DataRegularSeason20242025!$B$3:$B$1315, "&lt;=" &amp; FL$1, DataRegularSeason20242025!$E$3:$E$1315, $A33)</f>
        <v>26</v>
      </c>
      <c r="FM33">
        <f>SUMIFS(DataRegularSeason20242025!$AA$3:$AA$1315,DataRegularSeason20242025!$B$3:$B$1315, "&lt;=" &amp; FM$1, DataRegularSeason20242025!$D$3:$D$1315, $A33)+SUMIFS(DataRegularSeason20242025!$AB$3:$AB$1315,DataRegularSeason20242025!$B$3:$B$1315, "&lt;=" &amp; FM$1, DataRegularSeason20242025!$E$3:$E$1315, $A33)</f>
        <v>26</v>
      </c>
      <c r="FN33">
        <f>SUMIFS(DataRegularSeason20242025!$AA$3:$AA$1315,DataRegularSeason20242025!$B$3:$B$1315, "&lt;=" &amp; FN$1, DataRegularSeason20242025!$D$3:$D$1315, $A33)+SUMIFS(DataRegularSeason20242025!$AB$3:$AB$1315,DataRegularSeason20242025!$B$3:$B$1315, "&lt;=" &amp; FN$1, DataRegularSeason20242025!$E$3:$E$1315, $A33)</f>
        <v>26</v>
      </c>
      <c r="FO33">
        <f>SUMIFS(DataRegularSeason20242025!$AA$3:$AA$1315,DataRegularSeason20242025!$B$3:$B$1315, "&lt;=" &amp; FO$1, DataRegularSeason20242025!$D$3:$D$1315, $A33)+SUMIFS(DataRegularSeason20242025!$AB$3:$AB$1315,DataRegularSeason20242025!$B$3:$B$1315, "&lt;=" &amp; FO$1, DataRegularSeason20242025!$E$3:$E$1315, $A33)</f>
        <v>26</v>
      </c>
      <c r="FP33">
        <f>SUMIFS(DataRegularSeason20242025!$AA$3:$AA$1315,DataRegularSeason20242025!$B$3:$B$1315, "&lt;=" &amp; FP$1, DataRegularSeason20242025!$D$3:$D$1315, $A33)+SUMIFS(DataRegularSeason20242025!$AB$3:$AB$1315,DataRegularSeason20242025!$B$3:$B$1315, "&lt;=" &amp; FP$1, DataRegularSeason20242025!$E$3:$E$1315, $A33)</f>
        <v>26</v>
      </c>
      <c r="FQ33">
        <f>SUMIFS(DataRegularSeason20242025!$AA$3:$AA$1315,DataRegularSeason20242025!$B$3:$B$1315, "&lt;=" &amp; FQ$1, DataRegularSeason20242025!$D$3:$D$1315, $A33)+SUMIFS(DataRegularSeason20242025!$AB$3:$AB$1315,DataRegularSeason20242025!$B$3:$B$1315, "&lt;=" &amp; FQ$1, DataRegularSeason20242025!$E$3:$E$1315, $A33)</f>
        <v>26</v>
      </c>
      <c r="FR33">
        <f>SUMIFS(DataRegularSeason20242025!$AA$3:$AA$1315,DataRegularSeason20242025!$B$3:$B$1315, "&lt;=" &amp; FR$1, DataRegularSeason20242025!$D$3:$D$1315, $A33)+SUMIFS(DataRegularSeason20242025!$AB$3:$AB$1315,DataRegularSeason20242025!$B$3:$B$1315, "&lt;=" &amp; FR$1, DataRegularSeason20242025!$E$3:$E$1315, $A33)</f>
        <v>26</v>
      </c>
      <c r="FS33">
        <f>SUMIFS(DataRegularSeason20242025!$AA$3:$AA$1315,DataRegularSeason20242025!$B$3:$B$1315, "&lt;=" &amp; FS$1, DataRegularSeason20242025!$D$3:$D$1315, $A33)+SUMIFS(DataRegularSeason20242025!$AB$3:$AB$1315,DataRegularSeason20242025!$B$3:$B$1315, "&lt;=" &amp; FS$1, DataRegularSeason20242025!$E$3:$E$1315, $A33)</f>
        <v>26</v>
      </c>
      <c r="FT33">
        <f>SUMIFS(DataRegularSeason20242025!$AA$3:$AA$1315,DataRegularSeason20242025!$B$3:$B$1315, "&lt;=" &amp; FT$1, DataRegularSeason20242025!$D$3:$D$1315, $A33)+SUMIFS(DataRegularSeason20242025!$AB$3:$AB$1315,DataRegularSeason20242025!$B$3:$B$1315, "&lt;=" &amp; FT$1, DataRegularSeason20242025!$E$3:$E$1315, $A33)</f>
        <v>26</v>
      </c>
      <c r="FU33">
        <f>SUMIFS(DataRegularSeason20242025!$AA$3:$AA$1315,DataRegularSeason20242025!$B$3:$B$1315, "&lt;=" &amp; FU$1, DataRegularSeason20242025!$D$3:$D$1315, $A33)+SUMIFS(DataRegularSeason20242025!$AB$3:$AB$1315,DataRegularSeason20242025!$B$3:$B$1315, "&lt;=" &amp; FU$1, DataRegularSeason20242025!$E$3:$E$1315, $A33)</f>
        <v>26</v>
      </c>
      <c r="FV33">
        <f>SUMIFS(DataRegularSeason20242025!$AA$3:$AA$1315,DataRegularSeason20242025!$B$3:$B$1315, "&lt;=" &amp; FV$1, DataRegularSeason20242025!$D$3:$D$1315, $A33)+SUMIFS(DataRegularSeason20242025!$AB$3:$AB$1315,DataRegularSeason20242025!$B$3:$B$1315, "&lt;=" &amp; FV$1, DataRegularSeason20242025!$E$3:$E$1315, $A33)</f>
        <v>26</v>
      </c>
      <c r="FW33">
        <f>SUMIFS(DataRegularSeason20242025!$AA$3:$AA$1315,DataRegularSeason20242025!$B$3:$B$1315, "&lt;=" &amp; FW$1, DataRegularSeason20242025!$D$3:$D$1315, $A33)+SUMIFS(DataRegularSeason20242025!$AB$3:$AB$1315,DataRegularSeason20242025!$B$3:$B$1315, "&lt;=" &amp; FW$1, DataRegularSeason20242025!$E$3:$E$1315, $A33)</f>
        <v>26</v>
      </c>
      <c r="FX33">
        <f>SUMIFS(DataRegularSeason20242025!$AA$3:$AA$1315,DataRegularSeason20242025!$B$3:$B$1315, "&lt;=" &amp; FX$1, DataRegularSeason20242025!$D$3:$D$1315, $A33)+SUMIFS(DataRegularSeason20242025!$AB$3:$AB$1315,DataRegularSeason20242025!$B$3:$B$1315, "&lt;=" &amp; FX$1, DataRegularSeason20242025!$E$3:$E$1315, $A33)</f>
        <v>26</v>
      </c>
      <c r="FY33">
        <f>SUMIFS(DataRegularSeason20242025!$AA$3:$AA$1315,DataRegularSeason20242025!$B$3:$B$1315, "&lt;=" &amp; FY$1, DataRegularSeason20242025!$D$3:$D$1315, $A33)+SUMIFS(DataRegularSeason20242025!$AB$3:$AB$1315,DataRegularSeason20242025!$B$3:$B$1315, "&lt;=" &amp; FY$1, DataRegularSeason20242025!$E$3:$E$1315, $A33)</f>
        <v>26</v>
      </c>
      <c r="FZ33">
        <f>SUMIFS(DataRegularSeason20242025!$AA$3:$AA$1315,DataRegularSeason20242025!$B$3:$B$1315, "&lt;=" &amp; FZ$1, DataRegularSeason20242025!$D$3:$D$1315, $A33)+SUMIFS(DataRegularSeason20242025!$AB$3:$AB$1315,DataRegularSeason20242025!$B$3:$B$1315, "&lt;=" &amp; FZ$1, DataRegularSeason20242025!$E$3:$E$1315, $A33)</f>
        <v>26</v>
      </c>
      <c r="GA33">
        <f>SUMIFS(DataRegularSeason20242025!$AA$3:$AA$1315,DataRegularSeason20242025!$B$3:$B$1315, "&lt;=" &amp; GA$1, DataRegularSeason20242025!$D$3:$D$1315, $A33)+SUMIFS(DataRegularSeason20242025!$AB$3:$AB$1315,DataRegularSeason20242025!$B$3:$B$1315, "&lt;=" &amp; GA$1, DataRegularSeason20242025!$E$3:$E$1315, $A33)</f>
        <v>26</v>
      </c>
      <c r="GB33">
        <f>SUMIFS(DataRegularSeason20242025!$AA$3:$AA$1315,DataRegularSeason20242025!$B$3:$B$1315, "&lt;=" &amp; GB$1, DataRegularSeason20242025!$D$3:$D$1315, $A33)+SUMIFS(DataRegularSeason20242025!$AB$3:$AB$1315,DataRegularSeason20242025!$B$3:$B$1315, "&lt;=" &amp; GB$1, DataRegularSeason20242025!$E$3:$E$1315, $A33)</f>
        <v>26</v>
      </c>
      <c r="GC33">
        <f>SUMIFS(DataRegularSeason20242025!$AA$3:$AA$1315,DataRegularSeason20242025!$B$3:$B$1315, "&lt;=" &amp; GC$1, DataRegularSeason20242025!$D$3:$D$1315, $A33)+SUMIFS(DataRegularSeason20242025!$AB$3:$AB$1315,DataRegularSeason20242025!$B$3:$B$1315, "&lt;=" &amp; GC$1, DataRegularSeason20242025!$E$3:$E$1315, $A33)</f>
        <v>26</v>
      </c>
      <c r="GD33">
        <f>SUMIFS(DataRegularSeason20242025!$AA$3:$AA$1315,DataRegularSeason20242025!$B$3:$B$1315, "&lt;=" &amp; GD$1, DataRegularSeason20242025!$D$3:$D$1315, $A33)+SUMIFS(DataRegularSeason20242025!$AB$3:$AB$1315,DataRegularSeason20242025!$B$3:$B$1315, "&lt;=" &amp; GD$1, DataRegularSeason20242025!$E$3:$E$1315, $A33)</f>
        <v>26</v>
      </c>
      <c r="GE33">
        <f>SUMIFS(DataRegularSeason20242025!$AA$3:$AA$1315,DataRegularSeason20242025!$B$3:$B$1315, "&lt;=" &amp; GE$1, DataRegularSeason20242025!$D$3:$D$1315, $A33)+SUMIFS(DataRegularSeason20242025!$AB$3:$AB$1315,DataRegularSeason20242025!$B$3:$B$1315, "&lt;=" &amp; GE$1, DataRegularSeason20242025!$E$3:$E$1315, $A33)</f>
        <v>26</v>
      </c>
      <c r="GF33">
        <f>SUMIFS(DataRegularSeason20242025!$AA$3:$AA$1315,DataRegularSeason20242025!$B$3:$B$1315, "&lt;=" &amp; GF$1, DataRegularSeason20242025!$D$3:$D$1315, $A33)+SUMIFS(DataRegularSeason20242025!$AB$3:$AB$1315,DataRegularSeason20242025!$B$3:$B$1315, "&lt;=" &amp; GF$1, DataRegularSeason20242025!$E$3:$E$1315, $A33)</f>
        <v>26</v>
      </c>
      <c r="GG33">
        <f>SUMIFS(DataRegularSeason20242025!$AA$3:$AA$1315,DataRegularSeason20242025!$B$3:$B$1315, "&lt;=" &amp; GG$1, DataRegularSeason20242025!$D$3:$D$1315, $A33)+SUMIFS(DataRegularSeason20242025!$AB$3:$AB$1315,DataRegularSeason20242025!$B$3:$B$1315, "&lt;=" &amp; GG$1, DataRegularSeason20242025!$E$3:$E$1315, $A33)</f>
        <v>26</v>
      </c>
      <c r="GH33">
        <f>SUMIFS(DataRegularSeason20242025!$AA$3:$AA$1315,DataRegularSeason20242025!$B$3:$B$1315, "&lt;=" &amp; GH$1, DataRegularSeason20242025!$D$3:$D$1315, $A33)+SUMIFS(DataRegularSeason20242025!$AB$3:$AB$1315,DataRegularSeason20242025!$B$3:$B$1315, "&lt;=" &amp; GH$1, DataRegularSeason20242025!$E$3:$E$1315, $A33)</f>
        <v>26</v>
      </c>
      <c r="GI33">
        <f>SUMIFS(DataRegularSeason20242025!$AA$3:$AA$1315,DataRegularSeason20242025!$B$3:$B$1315, "&lt;=" &amp; GI$1, DataRegularSeason20242025!$D$3:$D$1315, $A33)+SUMIFS(DataRegularSeason20242025!$AB$3:$AB$1315,DataRegularSeason20242025!$B$3:$B$1315, "&lt;=" &amp; GI$1, DataRegularSeason20242025!$E$3:$E$1315, $A33)</f>
        <v>26</v>
      </c>
      <c r="GJ33">
        <f>SUMIFS(DataRegularSeason20242025!$AA$3:$AA$1315,DataRegularSeason20242025!$B$3:$B$1315, "&lt;=" &amp; GJ$1, DataRegularSeason20242025!$D$3:$D$1315, $A33)+SUMIFS(DataRegularSeason20242025!$AB$3:$AB$1315,DataRegularSeason20242025!$B$3:$B$1315, "&lt;=" &amp; GJ$1, DataRegularSeason20242025!$E$3:$E$1315, $A33)</f>
        <v>26</v>
      </c>
      <c r="GK33">
        <f>SUMIFS(DataRegularSeason20242025!$AA$3:$AA$1315,DataRegularSeason20242025!$B$3:$B$1315, "&lt;=" &amp; GK$1, DataRegularSeason20242025!$D$3:$D$1315, $A33)+SUMIFS(DataRegularSeason20242025!$AB$3:$AB$1315,DataRegularSeason20242025!$B$3:$B$1315, "&lt;=" &amp; GK$1, DataRegularSeason20242025!$E$3:$E$1315, $A33)</f>
        <v>26</v>
      </c>
      <c r="GL33">
        <f>SUMIFS(DataRegularSeason20242025!$AA$3:$AA$1315,DataRegularSeason20242025!$B$3:$B$1315, "&lt;=" &amp; GL$1, DataRegularSeason20242025!$D$3:$D$1315, $A33)+SUMIFS(DataRegularSeason20242025!$AB$3:$AB$1315,DataRegularSeason20242025!$B$3:$B$1315, "&lt;=" &amp; GL$1, DataRegularSeason20242025!$E$3:$E$1315, $A33)</f>
        <v>26</v>
      </c>
      <c r="GM33">
        <f>SUMIFS(DataRegularSeason20242025!$AA$3:$AA$1315,DataRegularSeason20242025!$B$3:$B$1315, "&lt;=" &amp; GM$1, DataRegularSeason20242025!$D$3:$D$1315, $A33)+SUMIFS(DataRegularSeason20242025!$AB$3:$AB$1315,DataRegularSeason20242025!$B$3:$B$1315, "&lt;=" &amp; GM$1, DataRegularSeason20242025!$E$3:$E$1315, $A33)</f>
        <v>26</v>
      </c>
      <c r="GN33">
        <f>SUMIFS(DataRegularSeason20242025!$AA$3:$AA$1315,DataRegularSeason20242025!$B$3:$B$1315, "&lt;=" &amp; GN$1, DataRegularSeason20242025!$D$3:$D$1315, $A33)+SUMIFS(DataRegularSeason20242025!$AB$3:$AB$1315,DataRegularSeason20242025!$B$3:$B$1315, "&lt;=" &amp; GN$1, DataRegularSeason20242025!$E$3:$E$1315, $A33)</f>
        <v>26</v>
      </c>
      <c r="GO33">
        <f>SUMIFS(DataRegularSeason20242025!$AA$3:$AA$1315,DataRegularSeason20242025!$B$3:$B$1315, "&lt;=" &amp; GO$1, DataRegularSeason20242025!$D$3:$D$1315, $A33)+SUMIFS(DataRegularSeason20242025!$AB$3:$AB$1315,DataRegularSeason20242025!$B$3:$B$1315, "&lt;=" &amp; GO$1, DataRegularSeason20242025!$E$3:$E$1315, $A33)</f>
        <v>26</v>
      </c>
      <c r="GP33">
        <f>SUMIFS(DataRegularSeason20242025!$AA$3:$AA$1315,DataRegularSeason20242025!$B$3:$B$1315, "&lt;=" &amp; GP$1, DataRegularSeason20242025!$D$3:$D$1315, $A33)+SUMIFS(DataRegularSeason20242025!$AB$3:$AB$1315,DataRegularSeason20242025!$B$3:$B$1315, "&lt;=" &amp; GP$1, DataRegularSeason20242025!$E$3:$E$1315, $A33)</f>
        <v>26</v>
      </c>
      <c r="GQ33">
        <f>SUMIFS(DataRegularSeason20242025!$AA$3:$AA$1315,DataRegularSeason20242025!$B$3:$B$1315, "&lt;=" &amp; GQ$1, DataRegularSeason20242025!$D$3:$D$1315, $A33)+SUMIFS(DataRegularSeason20242025!$AB$3:$AB$1315,DataRegularSeason20242025!$B$3:$B$1315, "&lt;=" &amp; GQ$1, DataRegularSeason20242025!$E$3:$E$1315, $A33)</f>
        <v>26</v>
      </c>
      <c r="GR33">
        <f>SUMIFS(DataRegularSeason20242025!$AA$3:$AA$1315,DataRegularSeason20242025!$B$3:$B$1315, "&lt;=" &amp; GR$1, DataRegularSeason20242025!$D$3:$D$1315, $A33)+SUMIFS(DataRegularSeason20242025!$AB$3:$AB$1315,DataRegularSeason20242025!$B$3:$B$1315, "&lt;=" &amp; GR$1, DataRegularSeason20242025!$E$3:$E$1315, $A33)</f>
        <v>26</v>
      </c>
      <c r="GS33">
        <f>SUMIFS(DataRegularSeason20242025!$AA$3:$AA$1315,DataRegularSeason20242025!$B$3:$B$1315, "&lt;=" &amp; GS$1, DataRegularSeason20242025!$D$3:$D$1315, $A33)+SUMIFS(DataRegularSeason20242025!$AB$3:$AB$1315,DataRegularSeason20242025!$B$3:$B$1315, "&lt;=" &amp; GS$1, DataRegularSeason20242025!$E$3:$E$1315, $A33)</f>
        <v>26</v>
      </c>
      <c r="GT33">
        <f>SUMIFS(DataRegularSeason20242025!$AA$3:$AA$1315,DataRegularSeason20242025!$B$3:$B$1315, "&lt;=" &amp; GT$1, DataRegularSeason20242025!$D$3:$D$1315, $A33)+SUMIFS(DataRegularSeason20242025!$AB$3:$AB$1315,DataRegularSeason20242025!$B$3:$B$1315, "&lt;=" &amp; GT$1, DataRegularSeason20242025!$E$3:$E$1315, $A33)</f>
        <v>26</v>
      </c>
      <c r="GU33">
        <f>SUMIFS(DataRegularSeason20242025!$AA$3:$AA$1315,DataRegularSeason20242025!$B$3:$B$1315, "&lt;=" &amp; GU$1, DataRegularSeason20242025!$D$3:$D$1315, $A33)+SUMIFS(DataRegularSeason20242025!$AB$3:$AB$1315,DataRegularSeason20242025!$B$3:$B$1315, "&lt;=" &amp; GU$1, DataRegularSeason20242025!$E$3:$E$1315, $A33)</f>
        <v>26</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34.46875</v>
      </c>
      <c r="CB34">
        <f>SUBTOTAL(101,Table4[2024-12-18])</f>
        <v>34.46875</v>
      </c>
      <c r="CC34">
        <f>SUBTOTAL(101,Table4[2024-12-19])</f>
        <v>34.46875</v>
      </c>
      <c r="CD34">
        <f>SUBTOTAL(101,Table4[2024-12-20])</f>
        <v>34.46875</v>
      </c>
      <c r="CE34">
        <f>SUBTOTAL(101,Table4[2024-12-21])</f>
        <v>34.46875</v>
      </c>
      <c r="CF34">
        <f>SUBTOTAL(101,Table4[2024-12-22])</f>
        <v>34.46875</v>
      </c>
      <c r="CG34">
        <f>SUBTOTAL(101,Table4[2024-12-23])</f>
        <v>34.46875</v>
      </c>
      <c r="CH34">
        <f>SUBTOTAL(101,Table4[2024-12-24])</f>
        <v>34.46875</v>
      </c>
      <c r="CI34">
        <f>SUBTOTAL(101,Table4[2024-12-25])</f>
        <v>34.46875</v>
      </c>
      <c r="CJ34">
        <f>SUBTOTAL(101,Table4[2024-12-26])</f>
        <v>34.46875</v>
      </c>
      <c r="CK34">
        <f>SUBTOTAL(101,Table4[2024-12-27])</f>
        <v>34.46875</v>
      </c>
      <c r="CL34">
        <f>SUBTOTAL(101,Table4[2024-12-28])</f>
        <v>34.46875</v>
      </c>
      <c r="CM34">
        <f>SUBTOTAL(101,Table4[2024-12-29])</f>
        <v>34.46875</v>
      </c>
      <c r="CN34">
        <f>SUBTOTAL(101,Table4[2024-12-30])</f>
        <v>34.46875</v>
      </c>
      <c r="CO34">
        <f>SUBTOTAL(101,Table4[2024-12-31])</f>
        <v>34.46875</v>
      </c>
      <c r="CP34">
        <f>SUBTOTAL(101,Table4[2025-01-01])</f>
        <v>34.46875</v>
      </c>
      <c r="CQ34">
        <f>SUBTOTAL(101,Table4[2025-01-02])</f>
        <v>34.46875</v>
      </c>
      <c r="CR34">
        <f>SUBTOTAL(101,Table4[2025-01-03])</f>
        <v>34.46875</v>
      </c>
      <c r="CS34">
        <f>SUBTOTAL(101,Table4[2025-01-04])</f>
        <v>34.46875</v>
      </c>
      <c r="CT34">
        <f>SUBTOTAL(101,Table4[2025-01-05])</f>
        <v>34.46875</v>
      </c>
      <c r="CU34">
        <f>SUBTOTAL(101,Table4[2025-01-06])</f>
        <v>34.46875</v>
      </c>
      <c r="CV34">
        <f>SUBTOTAL(101,Table4[2025-01-07])</f>
        <v>34.46875</v>
      </c>
      <c r="CW34">
        <f>SUBTOTAL(101,Table4[2025-01-08])</f>
        <v>34.46875</v>
      </c>
      <c r="CX34">
        <f>SUBTOTAL(101,Table4[2025-01-09])</f>
        <v>34.46875</v>
      </c>
      <c r="CY34">
        <f>SUBTOTAL(101,Table4[2025-01-10])</f>
        <v>34.46875</v>
      </c>
      <c r="CZ34">
        <f>SUBTOTAL(101,Table4[2025-01-11])</f>
        <v>34.46875</v>
      </c>
      <c r="DA34">
        <f>SUBTOTAL(101,Table4[2025-01-12])</f>
        <v>34.46875</v>
      </c>
      <c r="DB34">
        <f>SUBTOTAL(101,Table4[2025-01-13])</f>
        <v>34.46875</v>
      </c>
      <c r="DC34">
        <f>SUBTOTAL(101,Table4[2025-01-14])</f>
        <v>34.46875</v>
      </c>
      <c r="DD34">
        <f>SUBTOTAL(101,Table4[2025-01-15])</f>
        <v>34.46875</v>
      </c>
      <c r="DE34">
        <f>SUBTOTAL(101,Table4[2025-01-16])</f>
        <v>34.46875</v>
      </c>
      <c r="DF34">
        <f>SUBTOTAL(101,Table4[2025-01-17])</f>
        <v>34.46875</v>
      </c>
      <c r="DG34">
        <f>SUBTOTAL(101,Table4[2025-01-18])</f>
        <v>34.46875</v>
      </c>
      <c r="DH34">
        <f>SUBTOTAL(101,Table4[2025-01-19])</f>
        <v>34.46875</v>
      </c>
      <c r="DI34">
        <f>SUBTOTAL(101,Table4[2025-01-20])</f>
        <v>34.46875</v>
      </c>
      <c r="DJ34">
        <f>SUBTOTAL(101,Table4[2025-01-21])</f>
        <v>34.46875</v>
      </c>
      <c r="DK34">
        <f>SUBTOTAL(101,Table4[2025-01-22])</f>
        <v>34.46875</v>
      </c>
      <c r="DL34">
        <f>SUBTOTAL(101,Table4[2025-01-23])</f>
        <v>34.46875</v>
      </c>
      <c r="DM34">
        <f>SUBTOTAL(101,Table4[2025-01-24])</f>
        <v>34.46875</v>
      </c>
      <c r="DN34">
        <f>SUBTOTAL(101,Table4[2025-01-25])</f>
        <v>34.46875</v>
      </c>
      <c r="DO34">
        <f>SUBTOTAL(101,Table4[2025-01-26])</f>
        <v>34.46875</v>
      </c>
      <c r="DP34">
        <f>SUBTOTAL(101,Table4[2025-01-27])</f>
        <v>34.46875</v>
      </c>
      <c r="DQ34">
        <f>SUBTOTAL(101,Table4[2025-01-28])</f>
        <v>34.46875</v>
      </c>
      <c r="DR34">
        <f>SUBTOTAL(101,Table4[2025-01-29])</f>
        <v>34.46875</v>
      </c>
      <c r="DS34">
        <f>SUBTOTAL(101,Table4[2025-01-30])</f>
        <v>34.46875</v>
      </c>
      <c r="DT34">
        <f>SUBTOTAL(101,Table4[2025-01-31])</f>
        <v>34.46875</v>
      </c>
      <c r="DU34">
        <f>SUBTOTAL(101,Table4[2025-02-01])</f>
        <v>34.46875</v>
      </c>
      <c r="DV34">
        <f>SUBTOTAL(101,Table4[2025-02-02])</f>
        <v>34.46875</v>
      </c>
      <c r="DW34">
        <f>SUBTOTAL(101,Table4[2025-02-03])</f>
        <v>34.46875</v>
      </c>
      <c r="DX34">
        <f>SUBTOTAL(101,Table4[2025-02-04])</f>
        <v>34.46875</v>
      </c>
      <c r="DY34">
        <f>SUBTOTAL(101,Table4[2025-02-05])</f>
        <v>34.46875</v>
      </c>
      <c r="DZ34">
        <f>SUBTOTAL(101,Table4[2025-02-06])</f>
        <v>34.46875</v>
      </c>
      <c r="EA34">
        <f>SUBTOTAL(101,Table4[2025-02-07])</f>
        <v>34.46875</v>
      </c>
      <c r="EB34">
        <f>SUBTOTAL(101,Table4[2025-02-08])</f>
        <v>34.46875</v>
      </c>
      <c r="EC34">
        <f>SUBTOTAL(101,Table4[2025-02-09])</f>
        <v>34.46875</v>
      </c>
      <c r="ED34">
        <f>SUBTOTAL(101,Table4[2025-02-10])</f>
        <v>34.46875</v>
      </c>
      <c r="EE34">
        <f>SUBTOTAL(101,Table4[2025-02-11])</f>
        <v>34.46875</v>
      </c>
      <c r="EF34">
        <f>SUBTOTAL(101,Table4[2025-02-12])</f>
        <v>34.46875</v>
      </c>
      <c r="EG34">
        <f>SUBTOTAL(101,Table4[2025-02-13])</f>
        <v>34.46875</v>
      </c>
      <c r="EH34">
        <f>SUBTOTAL(101,Table4[2025-02-14])</f>
        <v>34.46875</v>
      </c>
      <c r="EI34">
        <f>SUBTOTAL(101,Table4[2025-02-15])</f>
        <v>34.46875</v>
      </c>
      <c r="EJ34">
        <f>SUBTOTAL(101,Table4[2025-02-16])</f>
        <v>34.46875</v>
      </c>
      <c r="EK34">
        <f>SUBTOTAL(101,Table4[2025-02-17])</f>
        <v>34.46875</v>
      </c>
      <c r="EL34">
        <f>SUBTOTAL(101,Table4[2025-02-18])</f>
        <v>34.46875</v>
      </c>
      <c r="EM34">
        <f>SUBTOTAL(101,Table4[2025-02-19])</f>
        <v>34.46875</v>
      </c>
      <c r="EN34">
        <f>SUBTOTAL(101,Table4[2025-02-20])</f>
        <v>34.46875</v>
      </c>
      <c r="EO34">
        <f>SUBTOTAL(101,Table4[2025-02-21])</f>
        <v>34.46875</v>
      </c>
      <c r="EP34">
        <f>SUBTOTAL(101,Table4[2025-02-22])</f>
        <v>34.46875</v>
      </c>
      <c r="EQ34">
        <f>SUBTOTAL(101,Table4[2025-02-23])</f>
        <v>34.46875</v>
      </c>
      <c r="ER34">
        <f>SUBTOTAL(101,Table4[2025-02-24])</f>
        <v>34.46875</v>
      </c>
      <c r="ES34">
        <f>SUBTOTAL(101,Table4[2025-02-25])</f>
        <v>34.46875</v>
      </c>
      <c r="ET34">
        <f>SUBTOTAL(101,Table4[2025-02-26])</f>
        <v>34.46875</v>
      </c>
      <c r="EU34">
        <f>SUBTOTAL(101,Table4[2025-02-27])</f>
        <v>34.46875</v>
      </c>
      <c r="EV34">
        <f>SUBTOTAL(101,Table4[2025-02-28])</f>
        <v>34.46875</v>
      </c>
      <c r="EW34">
        <f>SUBTOTAL(101,Table4[2025-03-01])</f>
        <v>34.46875</v>
      </c>
      <c r="EX34">
        <f>SUBTOTAL(101,Table4[2025-03-02])</f>
        <v>34.46875</v>
      </c>
      <c r="EY34">
        <f>SUBTOTAL(101,Table4[2025-03-03])</f>
        <v>34.46875</v>
      </c>
      <c r="EZ34">
        <f>SUBTOTAL(101,Table4[2025-03-04])</f>
        <v>34.46875</v>
      </c>
      <c r="FA34">
        <f>SUBTOTAL(101,Table4[2025-03-05])</f>
        <v>34.46875</v>
      </c>
      <c r="FB34">
        <f>SUBTOTAL(101,Table4[2025-03-06])</f>
        <v>34.46875</v>
      </c>
      <c r="FC34">
        <f>SUBTOTAL(101,Table4[2025-03-07])</f>
        <v>34.46875</v>
      </c>
      <c r="FD34">
        <f>SUBTOTAL(101,Table4[2025-03-08])</f>
        <v>34.46875</v>
      </c>
      <c r="FE34">
        <f>SUBTOTAL(101,Table4[2025-03-09])</f>
        <v>34.46875</v>
      </c>
      <c r="FF34">
        <f>SUBTOTAL(101,Table4[2025-03-10])</f>
        <v>34.46875</v>
      </c>
      <c r="FG34">
        <f>SUBTOTAL(101,Table4[2025-03-11])</f>
        <v>34.46875</v>
      </c>
      <c r="FH34">
        <f>SUBTOTAL(101,Table4[2025-03-12])</f>
        <v>34.46875</v>
      </c>
      <c r="FI34">
        <f>SUBTOTAL(101,Table4[2025-03-13])</f>
        <v>34.46875</v>
      </c>
      <c r="FJ34">
        <f>SUBTOTAL(101,Table4[2025-03-14])</f>
        <v>34.46875</v>
      </c>
      <c r="FK34">
        <f>SUBTOTAL(101,Table4[2025-03-15])</f>
        <v>34.46875</v>
      </c>
      <c r="FL34">
        <f>SUBTOTAL(101,Table4[2025-03-16])</f>
        <v>34.46875</v>
      </c>
      <c r="FM34">
        <f>SUBTOTAL(101,Table4[2025-03-17])</f>
        <v>34.46875</v>
      </c>
      <c r="FN34">
        <f>SUBTOTAL(101,Table4[2025-03-18])</f>
        <v>34.46875</v>
      </c>
      <c r="FO34">
        <f>SUBTOTAL(101,Table4[2025-03-19])</f>
        <v>34.46875</v>
      </c>
      <c r="FP34">
        <f>SUBTOTAL(101,Table4[2025-03-20])</f>
        <v>34.46875</v>
      </c>
      <c r="FQ34">
        <f>SUBTOTAL(101,Table4[2025-03-21])</f>
        <v>34.46875</v>
      </c>
      <c r="FR34">
        <f>SUBTOTAL(101,Table4[2025-03-22])</f>
        <v>34.46875</v>
      </c>
      <c r="FS34">
        <f>SUBTOTAL(101,Table4[2025-03-23])</f>
        <v>34.46875</v>
      </c>
      <c r="FT34">
        <f>SUBTOTAL(101,Table4[2025-03-24])</f>
        <v>34.46875</v>
      </c>
      <c r="FU34">
        <f>SUBTOTAL(101,Table4[2025-03-25])</f>
        <v>34.46875</v>
      </c>
      <c r="FV34">
        <f>SUBTOTAL(101,Table4[2025-03-26])</f>
        <v>34.46875</v>
      </c>
      <c r="FW34">
        <f>SUBTOTAL(101,Table4[2025-03-27])</f>
        <v>34.46875</v>
      </c>
      <c r="FX34">
        <f>SUBTOTAL(101,Table4[2025-03-28])</f>
        <v>34.46875</v>
      </c>
      <c r="FY34">
        <f>SUBTOTAL(101,Table4[2025-03-29])</f>
        <v>34.46875</v>
      </c>
      <c r="FZ34">
        <f>SUBTOTAL(101,Table4[2025-03-30])</f>
        <v>34.46875</v>
      </c>
      <c r="GA34">
        <f>SUBTOTAL(101,Table4[2025-03-31])</f>
        <v>34.46875</v>
      </c>
      <c r="GB34">
        <f>SUBTOTAL(101,Table4[2025-04-01])</f>
        <v>34.46875</v>
      </c>
      <c r="GC34">
        <f>SUBTOTAL(101,Table4[2025-04-02])</f>
        <v>34.46875</v>
      </c>
      <c r="GD34">
        <f>SUBTOTAL(101,Table4[2025-04-03])</f>
        <v>34.46875</v>
      </c>
      <c r="GE34">
        <f>SUBTOTAL(101,Table4[2025-04-04])</f>
        <v>34.46875</v>
      </c>
      <c r="GF34">
        <f>SUBTOTAL(101,Table4[2025-04-05])</f>
        <v>34.46875</v>
      </c>
      <c r="GG34">
        <f>SUBTOTAL(101,Table4[2025-04-06])</f>
        <v>34.46875</v>
      </c>
      <c r="GH34">
        <f>SUBTOTAL(101,Table4[2025-04-07])</f>
        <v>34.46875</v>
      </c>
      <c r="GI34">
        <f>SUBTOTAL(101,Table4[2025-04-08])</f>
        <v>34.46875</v>
      </c>
      <c r="GJ34">
        <f>SUBTOTAL(101,Table4[2025-04-09])</f>
        <v>34.46875</v>
      </c>
      <c r="GK34">
        <f>SUBTOTAL(101,Table4[2025-04-10])</f>
        <v>34.46875</v>
      </c>
      <c r="GL34">
        <f>SUBTOTAL(101,Table4[2025-04-11])</f>
        <v>34.46875</v>
      </c>
      <c r="GM34">
        <f>SUBTOTAL(101,Table4[2025-04-12])</f>
        <v>34.46875</v>
      </c>
      <c r="GN34">
        <f>SUBTOTAL(101,Table4[2025-04-13])</f>
        <v>34.46875</v>
      </c>
      <c r="GO34">
        <f>SUBTOTAL(101,Table4[2025-04-14])</f>
        <v>34.46875</v>
      </c>
      <c r="GP34">
        <f>SUBTOTAL(101,Table4[2025-04-15])</f>
        <v>34.46875</v>
      </c>
      <c r="GQ34">
        <f>SUBTOTAL(101,Table4[2025-04-16])</f>
        <v>34.46875</v>
      </c>
      <c r="GR34">
        <f>SUBTOTAL(101,Table4[2025-04-17])</f>
        <v>34.46875</v>
      </c>
      <c r="GS34">
        <f>SUBTOTAL(101,Table4[2025-04-18])</f>
        <v>34.46875</v>
      </c>
      <c r="GT34">
        <f>SUBTOTAL(101,Table4[2025-04-19])</f>
        <v>34.46875</v>
      </c>
      <c r="GU34">
        <f>SUBTOTAL(101,Table4[2025-04-20])</f>
        <v>34.46875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8">
        <f>BO3+BO4</f>
        <v>82</v>
      </c>
    </row>
    <row r="4" spans="1:68" ht="9.9499999999999993" customHeight="1" x14ac:dyDescent="0.25">
      <c r="A4" s="9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8"/>
    </row>
    <row r="5" spans="1:68" ht="9.9499999999999993" customHeight="1" x14ac:dyDescent="0.25">
      <c r="A5" s="8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8">
        <f t="shared" ref="BP5" si="1">BO5+BO6</f>
        <v>82</v>
      </c>
    </row>
    <row r="6" spans="1:68" ht="9.9499999999999993" customHeight="1" x14ac:dyDescent="0.25">
      <c r="A6" s="9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8"/>
    </row>
    <row r="7" spans="1:68" ht="9.9499999999999993" customHeight="1" x14ac:dyDescent="0.25">
      <c r="A7" s="8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8">
        <f t="shared" ref="BP7" si="2">BO7+BO8</f>
        <v>82</v>
      </c>
    </row>
    <row r="8" spans="1:68" ht="9.9499999999999993" customHeight="1" x14ac:dyDescent="0.25">
      <c r="A8" s="9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8"/>
    </row>
    <row r="9" spans="1:68" ht="9.9499999999999993" customHeight="1" x14ac:dyDescent="0.25">
      <c r="A9" s="8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8">
        <f t="shared" ref="BP9" si="3">BO9+BO10</f>
        <v>82</v>
      </c>
    </row>
    <row r="10" spans="1:68" ht="9.9499999999999993" customHeight="1" x14ac:dyDescent="0.25">
      <c r="A10" s="9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8"/>
    </row>
    <row r="11" spans="1:68" ht="9.9499999999999993" customHeight="1" x14ac:dyDescent="0.25">
      <c r="A11" s="8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8">
        <f t="shared" ref="BP11" si="4">BO11+BO12</f>
        <v>82</v>
      </c>
    </row>
    <row r="12" spans="1:68" ht="9.9499999999999993" customHeight="1" x14ac:dyDescent="0.25">
      <c r="A12" s="9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8"/>
    </row>
    <row r="13" spans="1:68" ht="9.9499999999999993" customHeight="1" x14ac:dyDescent="0.25">
      <c r="A13" s="8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8">
        <f t="shared" ref="BP13" si="5">BO13+BO14</f>
        <v>82</v>
      </c>
    </row>
    <row r="14" spans="1:68" ht="9.9499999999999993" customHeight="1" x14ac:dyDescent="0.25">
      <c r="A14" s="9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8"/>
    </row>
    <row r="15" spans="1:68" ht="9.9499999999999993" customHeight="1" x14ac:dyDescent="0.25">
      <c r="A15" s="8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8">
        <f t="shared" ref="BP15" si="6">BO15+BO16</f>
        <v>82</v>
      </c>
    </row>
    <row r="16" spans="1:68" ht="9.9499999999999993" customHeight="1" x14ac:dyDescent="0.25">
      <c r="A16" s="9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8"/>
    </row>
    <row r="17" spans="1:68" ht="9.9499999999999993" customHeight="1" x14ac:dyDescent="0.25">
      <c r="A17" s="8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8">
        <f t="shared" ref="BP17" si="7">BO17+BO18</f>
        <v>82</v>
      </c>
    </row>
    <row r="18" spans="1:68" ht="9.9499999999999993" customHeight="1" x14ac:dyDescent="0.25">
      <c r="A18" s="9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8"/>
    </row>
    <row r="19" spans="1:68" ht="9.9499999999999993" customHeight="1" x14ac:dyDescent="0.25">
      <c r="A19" s="8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8">
        <f t="shared" ref="BP19" si="8">BO19+BO20</f>
        <v>82</v>
      </c>
    </row>
    <row r="20" spans="1:68" ht="9.9499999999999993" customHeight="1" x14ac:dyDescent="0.25">
      <c r="A20" s="9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8"/>
    </row>
    <row r="21" spans="1:68" ht="9.9499999999999993" customHeight="1" x14ac:dyDescent="0.25">
      <c r="A21" s="8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8">
        <f t="shared" ref="BP21" si="9">BO21+BO22</f>
        <v>82</v>
      </c>
    </row>
    <row r="22" spans="1:68" ht="9.9499999999999993" customHeight="1" x14ac:dyDescent="0.25">
      <c r="A22" s="9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8"/>
    </row>
    <row r="23" spans="1:68" ht="9.9499999999999993" customHeight="1" x14ac:dyDescent="0.25">
      <c r="A23" s="8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8">
        <f t="shared" ref="BP23" si="10">BO23+BO24</f>
        <v>82</v>
      </c>
    </row>
    <row r="24" spans="1:68" ht="9.9499999999999993" customHeight="1" x14ac:dyDescent="0.25">
      <c r="A24" s="9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8"/>
    </row>
    <row r="25" spans="1:68" ht="9.9499999999999993" customHeight="1" x14ac:dyDescent="0.25">
      <c r="A25" s="8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8">
        <f t="shared" ref="BP25" si="11">BO25+BO26</f>
        <v>82</v>
      </c>
    </row>
    <row r="26" spans="1:68" ht="9.9499999999999993" customHeight="1" x14ac:dyDescent="0.25">
      <c r="A26" s="9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8"/>
    </row>
    <row r="27" spans="1:68" ht="9.9499999999999993" customHeight="1" x14ac:dyDescent="0.25">
      <c r="A27" s="8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8">
        <f t="shared" ref="BP27" si="12">BO27+BO28</f>
        <v>82</v>
      </c>
    </row>
    <row r="28" spans="1:68" ht="9.9499999999999993" customHeight="1" x14ac:dyDescent="0.25">
      <c r="A28" s="9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8"/>
    </row>
    <row r="29" spans="1:68" ht="9.9499999999999993" customHeight="1" x14ac:dyDescent="0.25">
      <c r="A29" s="8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8">
        <f t="shared" ref="BP29" si="13">BO29+BO30</f>
        <v>82</v>
      </c>
    </row>
    <row r="30" spans="1:68" ht="9.9499999999999993" customHeight="1" x14ac:dyDescent="0.25">
      <c r="A30" s="9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8"/>
    </row>
    <row r="31" spans="1:68" ht="9.9499999999999993" customHeight="1" x14ac:dyDescent="0.25">
      <c r="A31" s="8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8">
        <f t="shared" ref="BP31" si="14">BO31+BO32</f>
        <v>82</v>
      </c>
    </row>
    <row r="32" spans="1:68" ht="9.9499999999999993" customHeight="1" x14ac:dyDescent="0.25">
      <c r="A32" s="9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8"/>
    </row>
    <row r="33" spans="1:68" ht="9.9499999999999993" customHeight="1" x14ac:dyDescent="0.25">
      <c r="A33" s="8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8">
        <f t="shared" ref="BP33" si="15">BO33+BO34</f>
        <v>82</v>
      </c>
    </row>
    <row r="34" spans="1:68" ht="9.9499999999999993" customHeight="1" x14ac:dyDescent="0.25">
      <c r="A34" s="9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8"/>
    </row>
    <row r="35" spans="1:68" ht="9.9499999999999993" customHeight="1" x14ac:dyDescent="0.25">
      <c r="A35" s="8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8">
        <f t="shared" ref="BP35" si="16">BO35+BO36</f>
        <v>82</v>
      </c>
    </row>
    <row r="36" spans="1:68" ht="9.9499999999999993" customHeight="1" x14ac:dyDescent="0.25">
      <c r="A36" s="9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8"/>
    </row>
    <row r="37" spans="1:68" ht="9.9499999999999993" customHeight="1" x14ac:dyDescent="0.25">
      <c r="A37" s="8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8">
        <f t="shared" ref="BP37" si="17">BO37+BO38</f>
        <v>82</v>
      </c>
    </row>
    <row r="38" spans="1:68" ht="9.9499999999999993" customHeight="1" x14ac:dyDescent="0.25">
      <c r="A38" s="9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8"/>
    </row>
    <row r="39" spans="1:68" ht="9.9499999999999993" customHeight="1" x14ac:dyDescent="0.25">
      <c r="A39" s="8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8">
        <f t="shared" ref="BP39" si="18">BO39+BO40</f>
        <v>82</v>
      </c>
    </row>
    <row r="40" spans="1:68" ht="9.9499999999999993" customHeight="1" x14ac:dyDescent="0.25">
      <c r="A40" s="9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8"/>
    </row>
    <row r="41" spans="1:68" ht="9.9499999999999993" customHeight="1" x14ac:dyDescent="0.25">
      <c r="A41" s="8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8">
        <f t="shared" ref="BP41" si="19">BO41+BO42</f>
        <v>82</v>
      </c>
    </row>
    <row r="42" spans="1:68" ht="9.9499999999999993" customHeight="1" x14ac:dyDescent="0.25">
      <c r="A42" s="9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8"/>
    </row>
    <row r="43" spans="1:68" ht="9.9499999999999993" customHeight="1" x14ac:dyDescent="0.25">
      <c r="A43" s="8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8">
        <f t="shared" ref="BP43" si="20">BO43+BO44</f>
        <v>82</v>
      </c>
    </row>
    <row r="44" spans="1:68" ht="9.9499999999999993" customHeight="1" x14ac:dyDescent="0.25">
      <c r="A44" s="9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8"/>
    </row>
    <row r="45" spans="1:68" ht="9.9499999999999993" customHeight="1" x14ac:dyDescent="0.25">
      <c r="A45" s="8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8">
        <f t="shared" ref="BP45" si="21">BO45+BO46</f>
        <v>82</v>
      </c>
    </row>
    <row r="46" spans="1:68" ht="9.9499999999999993" customHeight="1" x14ac:dyDescent="0.25">
      <c r="A46" s="9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8"/>
    </row>
    <row r="47" spans="1:68" ht="9.9499999999999993" customHeight="1" x14ac:dyDescent="0.25">
      <c r="A47" s="8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8">
        <f t="shared" ref="BP47" si="22">BO47+BO48</f>
        <v>82</v>
      </c>
    </row>
    <row r="48" spans="1:68" ht="9.9499999999999993" customHeight="1" x14ac:dyDescent="0.25">
      <c r="A48" s="9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8"/>
    </row>
    <row r="49" spans="1:68" ht="9.9499999999999993" customHeight="1" x14ac:dyDescent="0.25">
      <c r="A49" s="8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8">
        <f t="shared" ref="BP49" si="23">BO49+BO50</f>
        <v>82</v>
      </c>
    </row>
    <row r="50" spans="1:68" ht="9.9499999999999993" customHeight="1" x14ac:dyDescent="0.25">
      <c r="A50" s="9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8"/>
    </row>
    <row r="51" spans="1:68" ht="9.9499999999999993" customHeight="1" x14ac:dyDescent="0.25">
      <c r="A51" s="8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8">
        <f t="shared" ref="BP51" si="24">BO51+BO52</f>
        <v>82</v>
      </c>
    </row>
    <row r="52" spans="1:68" ht="9.9499999999999993" customHeight="1" x14ac:dyDescent="0.25">
      <c r="A52" s="9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8"/>
    </row>
    <row r="53" spans="1:68" ht="9.9499999999999993" customHeight="1" x14ac:dyDescent="0.25">
      <c r="A53" s="8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8">
        <f t="shared" ref="BP53" si="25">BO53+BO54</f>
        <v>82</v>
      </c>
    </row>
    <row r="54" spans="1:68" ht="9.9499999999999993" customHeight="1" x14ac:dyDescent="0.25">
      <c r="A54" s="9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8"/>
    </row>
    <row r="55" spans="1:68" ht="9.9499999999999993" customHeight="1" x14ac:dyDescent="0.25">
      <c r="A55" s="8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8">
        <f t="shared" ref="BP55" si="26">BO55+BO56</f>
        <v>82</v>
      </c>
    </row>
    <row r="56" spans="1:68" ht="9.9499999999999993" customHeight="1" x14ac:dyDescent="0.25">
      <c r="A56" s="9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8"/>
    </row>
    <row r="57" spans="1:68" ht="9.9499999999999993" customHeight="1" x14ac:dyDescent="0.25">
      <c r="A57" s="8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8">
        <f t="shared" ref="BP57" si="27">BO57+BO58</f>
        <v>82</v>
      </c>
    </row>
    <row r="58" spans="1:68" ht="9.9499999999999993" customHeight="1" x14ac:dyDescent="0.25">
      <c r="A58" s="9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8"/>
    </row>
    <row r="59" spans="1:68" ht="9.9499999999999993" customHeight="1" x14ac:dyDescent="0.25">
      <c r="A59" s="8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8">
        <f t="shared" ref="BP59" si="28">BO59+BO60</f>
        <v>82</v>
      </c>
    </row>
    <row r="60" spans="1:68" ht="9.9499999999999993" customHeight="1" x14ac:dyDescent="0.25">
      <c r="A60" s="9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8"/>
    </row>
    <row r="61" spans="1:68" ht="9.9499999999999993" customHeight="1" x14ac:dyDescent="0.25">
      <c r="A61" s="8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8">
        <f t="shared" ref="BP61" si="29">BO61+BO62</f>
        <v>82</v>
      </c>
    </row>
    <row r="62" spans="1:68" ht="9.9499999999999993" customHeight="1" x14ac:dyDescent="0.25">
      <c r="A62" s="9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8"/>
    </row>
    <row r="63" spans="1:68" ht="9.9499999999999993" customHeight="1" x14ac:dyDescent="0.25">
      <c r="A63" s="8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8">
        <f t="shared" ref="BP63" si="30">BO63+BO64</f>
        <v>82</v>
      </c>
    </row>
    <row r="64" spans="1:68" ht="9.9499999999999993" customHeight="1" x14ac:dyDescent="0.25">
      <c r="A64" s="9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8"/>
    </row>
    <row r="65" spans="1:68" ht="9.9499999999999993" customHeight="1" x14ac:dyDescent="0.25">
      <c r="A65" s="8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8">
        <f t="shared" ref="BP65" si="31">BO65+BO66</f>
        <v>82</v>
      </c>
    </row>
    <row r="66" spans="1:68" ht="9.9499999999999993" customHeight="1" x14ac:dyDescent="0.25">
      <c r="A66" s="9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8"/>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X54" sqref="AX5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14</v>
      </c>
      <c r="BP3" s="88">
        <f>BO3+BO4</f>
        <v>29</v>
      </c>
      <c r="BQ3" s="89">
        <f>82-BP3</f>
        <v>53</v>
      </c>
    </row>
    <row r="4" spans="1:69" ht="9.9499999999999993" customHeight="1" x14ac:dyDescent="0.25">
      <c r="A4" s="9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88"/>
      <c r="BQ4" s="89"/>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15</v>
      </c>
      <c r="BP5" s="88">
        <f t="shared" ref="BP5" si="1">BO5+BO6</f>
        <v>32</v>
      </c>
      <c r="BQ5" s="89">
        <f t="shared" ref="BQ5" si="2">82-BP5</f>
        <v>50</v>
      </c>
    </row>
    <row r="6" spans="1:69" ht="9.9499999999999993" customHeight="1" x14ac:dyDescent="0.25">
      <c r="A6" s="9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88"/>
      <c r="BQ6" s="89"/>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14</v>
      </c>
      <c r="BP7" s="88">
        <f t="shared" ref="BP7" si="3">BO7+BO8</f>
        <v>32</v>
      </c>
      <c r="BQ7" s="89">
        <f t="shared" ref="BQ7" si="4">82-BP7</f>
        <v>50</v>
      </c>
    </row>
    <row r="8" spans="1:69" ht="9.9499999999999993" customHeight="1" x14ac:dyDescent="0.25">
      <c r="A8" s="9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18</v>
      </c>
      <c r="BP8" s="88"/>
      <c r="BQ8" s="89"/>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88">
        <f t="shared" ref="BP9" si="5">BO9+BO10</f>
        <v>31</v>
      </c>
      <c r="BQ9" s="89">
        <f t="shared" ref="BQ9" si="6">82-BP9</f>
        <v>51</v>
      </c>
    </row>
    <row r="10" spans="1:69" ht="9.9499999999999993" customHeight="1" x14ac:dyDescent="0.25">
      <c r="A10" s="9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17</v>
      </c>
      <c r="BP10" s="88"/>
      <c r="BQ10" s="89"/>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17</v>
      </c>
      <c r="BP11" s="88">
        <f t="shared" ref="BP11" si="7">BO11+BO12</f>
        <v>32</v>
      </c>
      <c r="BQ11" s="89">
        <f t="shared" ref="BQ11" si="8">82-BP11</f>
        <v>50</v>
      </c>
    </row>
    <row r="12" spans="1:69" ht="9.9499999999999993" customHeight="1" x14ac:dyDescent="0.25">
      <c r="A12" s="90"/>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15</v>
      </c>
      <c r="BP12" s="88"/>
      <c r="BQ12" s="89"/>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88">
        <f t="shared" ref="BP13" si="9">BO13+BO14</f>
        <v>31</v>
      </c>
      <c r="BQ13" s="89">
        <f t="shared" ref="BQ13" si="10">82-BP13</f>
        <v>51</v>
      </c>
    </row>
    <row r="14" spans="1:69" ht="9.9499999999999993" customHeight="1" x14ac:dyDescent="0.25">
      <c r="A14" s="9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16</v>
      </c>
      <c r="BP14" s="88"/>
      <c r="BQ14" s="89"/>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18</v>
      </c>
      <c r="BP15" s="88">
        <f t="shared" ref="BP15" si="11">BO15+BO16</f>
        <v>31</v>
      </c>
      <c r="BQ15" s="89">
        <f t="shared" ref="BQ15" si="12">82-BP15</f>
        <v>51</v>
      </c>
    </row>
    <row r="16" spans="1:69" ht="9.9499999999999993" customHeight="1" x14ac:dyDescent="0.25">
      <c r="A16" s="9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13</v>
      </c>
      <c r="BP16" s="88"/>
      <c r="BQ16" s="89"/>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17</v>
      </c>
      <c r="BP17" s="88">
        <f t="shared" ref="BP17" si="13">BO17+BO18</f>
        <v>33</v>
      </c>
      <c r="BQ17" s="89">
        <f t="shared" ref="BQ17" si="14">82-BP17</f>
        <v>49</v>
      </c>
    </row>
    <row r="18" spans="1:69" ht="9.9499999999999993" customHeight="1" x14ac:dyDescent="0.25">
      <c r="A18" s="9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16</v>
      </c>
      <c r="BP18" s="88"/>
      <c r="BQ18" s="89"/>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88">
        <f t="shared" ref="BP19" si="15">BO19+BO20</f>
        <v>30</v>
      </c>
      <c r="BQ19" s="89">
        <f t="shared" ref="BQ19" si="16">82-BP19</f>
        <v>52</v>
      </c>
    </row>
    <row r="20" spans="1:69" ht="9.9499999999999993" customHeight="1" x14ac:dyDescent="0.25">
      <c r="A20" s="9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16</v>
      </c>
      <c r="BP20" s="88"/>
      <c r="BQ20" s="89"/>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15</v>
      </c>
      <c r="BP21" s="88">
        <f t="shared" ref="BP21" si="17">BO21+BO22</f>
        <v>30</v>
      </c>
      <c r="BQ21" s="89">
        <f t="shared" ref="BQ21" si="18">82-BP21</f>
        <v>52</v>
      </c>
    </row>
    <row r="22" spans="1:69" ht="9.9499999999999993" customHeight="1" x14ac:dyDescent="0.25">
      <c r="A22" s="9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1</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15</v>
      </c>
      <c r="BP22" s="88"/>
      <c r="BQ22" s="89"/>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14</v>
      </c>
      <c r="BP23" s="88">
        <f t="shared" ref="BP23" si="19">BO23+BO24</f>
        <v>31</v>
      </c>
      <c r="BQ23" s="89">
        <f t="shared" ref="BQ23" si="20">82-BP23</f>
        <v>51</v>
      </c>
    </row>
    <row r="24" spans="1:69" ht="9.9499999999999993" customHeight="1" x14ac:dyDescent="0.25">
      <c r="A24" s="9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17</v>
      </c>
      <c r="BP24" s="88"/>
      <c r="BQ24" s="89"/>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17</v>
      </c>
      <c r="BP25" s="88">
        <f t="shared" ref="BP25" si="21">BO25+BO26</f>
        <v>32</v>
      </c>
      <c r="BQ25" s="89">
        <f t="shared" ref="BQ25" si="22">82-BP25</f>
        <v>50</v>
      </c>
    </row>
    <row r="26" spans="1:69" ht="9.9499999999999993" customHeight="1" x14ac:dyDescent="0.25">
      <c r="A26" s="9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88"/>
      <c r="BQ26" s="89"/>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18</v>
      </c>
      <c r="BP27" s="88">
        <f t="shared" ref="BP27" si="23">BO27+BO28</f>
        <v>31</v>
      </c>
      <c r="BQ27" s="89">
        <f t="shared" ref="BQ27" si="24">82-BP27</f>
        <v>51</v>
      </c>
    </row>
    <row r="28" spans="1:69" ht="9.9499999999999993" customHeight="1" x14ac:dyDescent="0.25">
      <c r="A28" s="9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88"/>
      <c r="BQ28" s="89"/>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17</v>
      </c>
      <c r="BP29" s="88">
        <f t="shared" ref="BP29" si="25">BO29+BO30</f>
        <v>31</v>
      </c>
      <c r="BQ29" s="89">
        <f t="shared" ref="BQ29" si="26">82-BP29</f>
        <v>51</v>
      </c>
    </row>
    <row r="30" spans="1:69" ht="9.9499999999999993" customHeight="1" x14ac:dyDescent="0.25">
      <c r="A30" s="9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14</v>
      </c>
      <c r="BP30" s="88"/>
      <c r="BQ30" s="89"/>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13</v>
      </c>
      <c r="BP31" s="88">
        <f t="shared" ref="BP31" si="27">BO31+BO32</f>
        <v>31</v>
      </c>
      <c r="BQ31" s="89">
        <f t="shared" ref="BQ31" si="28">82-BP31</f>
        <v>51</v>
      </c>
    </row>
    <row r="32" spans="1:69" ht="9.9499999999999993" customHeight="1" x14ac:dyDescent="0.25">
      <c r="A32" s="90"/>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18</v>
      </c>
      <c r="BP32" s="88"/>
      <c r="BQ32" s="89"/>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16</v>
      </c>
      <c r="BP33" s="88">
        <f t="shared" ref="BP33" si="29">BO33+BO34</f>
        <v>34</v>
      </c>
      <c r="BQ33" s="89">
        <f t="shared" ref="BQ33" si="30">82-BP33</f>
        <v>48</v>
      </c>
    </row>
    <row r="34" spans="1:69" ht="9.9499999999999993" customHeight="1" x14ac:dyDescent="0.25">
      <c r="A34" s="9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18</v>
      </c>
      <c r="BP34" s="88"/>
      <c r="BQ34" s="89"/>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17</v>
      </c>
      <c r="BP35" s="88">
        <f t="shared" ref="BP35" si="31">BO35+BO36</f>
        <v>31</v>
      </c>
      <c r="BQ35" s="89">
        <f t="shared" ref="BQ35" si="32">82-BP35</f>
        <v>51</v>
      </c>
    </row>
    <row r="36" spans="1:69" ht="9.9499999999999993" customHeight="1" x14ac:dyDescent="0.25">
      <c r="A36" s="9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14</v>
      </c>
      <c r="BP36" s="88"/>
      <c r="BQ36" s="89"/>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18</v>
      </c>
      <c r="BP37" s="88">
        <f t="shared" ref="BP37" si="33">BO37+BO38</f>
        <v>33</v>
      </c>
      <c r="BQ37" s="89">
        <f t="shared" ref="BQ37" si="34">82-BP37</f>
        <v>49</v>
      </c>
    </row>
    <row r="38" spans="1:69" ht="9.9499999999999993" customHeight="1" x14ac:dyDescent="0.25">
      <c r="A38" s="9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15</v>
      </c>
      <c r="BP38" s="88"/>
      <c r="BQ38" s="89"/>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14</v>
      </c>
      <c r="BP39" s="88">
        <f t="shared" ref="BP39" si="35">BO39+BO40</f>
        <v>30</v>
      </c>
      <c r="BQ39" s="89">
        <f t="shared" ref="BQ39" si="36">82-BP39</f>
        <v>52</v>
      </c>
    </row>
    <row r="40" spans="1:69" ht="9.9499999999999993" customHeight="1" x14ac:dyDescent="0.25">
      <c r="A40" s="9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16</v>
      </c>
      <c r="BP40" s="88"/>
      <c r="BQ40" s="89"/>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14</v>
      </c>
      <c r="BP41" s="88">
        <f t="shared" ref="BP41" si="37">BO41+BO42</f>
        <v>31</v>
      </c>
      <c r="BQ41" s="89">
        <f t="shared" ref="BQ41" si="38">82-BP41</f>
        <v>51</v>
      </c>
    </row>
    <row r="42" spans="1:69" ht="9.9499999999999993" customHeight="1" x14ac:dyDescent="0.25">
      <c r="A42" s="90"/>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88"/>
      <c r="BQ42" s="89"/>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15</v>
      </c>
      <c r="BP43" s="88">
        <f t="shared" ref="BP43" si="39">BO43+BO44</f>
        <v>31</v>
      </c>
      <c r="BQ43" s="89">
        <f t="shared" ref="BQ43" si="40">82-BP43</f>
        <v>51</v>
      </c>
    </row>
    <row r="44" spans="1:69" ht="9.9499999999999993" customHeight="1" x14ac:dyDescent="0.25">
      <c r="A44" s="9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16</v>
      </c>
      <c r="BP44" s="88"/>
      <c r="BQ44" s="89"/>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15</v>
      </c>
      <c r="BP45" s="88">
        <f t="shared" ref="BP45" si="41">BO45+BO46</f>
        <v>33</v>
      </c>
      <c r="BQ45" s="89">
        <f t="shared" ref="BQ45" si="42">82-BP45</f>
        <v>49</v>
      </c>
    </row>
    <row r="46" spans="1:69" ht="9.9499999999999993" customHeight="1" x14ac:dyDescent="0.25">
      <c r="A46" s="9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18</v>
      </c>
      <c r="BP46" s="88"/>
      <c r="BQ46" s="89"/>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88">
        <f t="shared" ref="BP47" si="43">BO47+BO48</f>
        <v>33</v>
      </c>
      <c r="BQ47" s="89">
        <f t="shared" ref="BQ47" si="44">82-BP47</f>
        <v>49</v>
      </c>
    </row>
    <row r="48" spans="1:69" ht="9.9499999999999993" customHeight="1" x14ac:dyDescent="0.25">
      <c r="A48" s="9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18</v>
      </c>
      <c r="BP48" s="88"/>
      <c r="BQ48" s="89"/>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19</v>
      </c>
      <c r="BP49" s="88">
        <f t="shared" ref="BP49" si="45">BO49+BO50</f>
        <v>33</v>
      </c>
      <c r="BQ49" s="89">
        <f t="shared" ref="BQ49" si="46">82-BP49</f>
        <v>49</v>
      </c>
    </row>
    <row r="50" spans="1:69" ht="9.9499999999999993" customHeight="1" x14ac:dyDescent="0.25">
      <c r="A50" s="9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14</v>
      </c>
      <c r="BP50" s="88"/>
      <c r="BQ50" s="89"/>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18</v>
      </c>
      <c r="BP51" s="88">
        <f t="shared" ref="BP51" si="47">BO51+BO52</f>
        <v>33</v>
      </c>
      <c r="BQ51" s="89">
        <f t="shared" ref="BQ51" si="48">82-BP51</f>
        <v>49</v>
      </c>
    </row>
    <row r="52" spans="1:69" ht="9.9499999999999993" customHeight="1" x14ac:dyDescent="0.25">
      <c r="A52" s="9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15</v>
      </c>
      <c r="BP52" s="88"/>
      <c r="BQ52" s="89"/>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15</v>
      </c>
      <c r="BP53" s="88">
        <f t="shared" ref="BP53" si="49">BO53+BO54</f>
        <v>29</v>
      </c>
      <c r="BQ53" s="89">
        <f t="shared" ref="BQ53" si="50">82-BP53</f>
        <v>53</v>
      </c>
    </row>
    <row r="54" spans="1:69" ht="9.9499999999999993" customHeight="1" x14ac:dyDescent="0.25">
      <c r="A54" s="9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14</v>
      </c>
      <c r="BP54" s="88"/>
      <c r="BQ54" s="89"/>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1</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13</v>
      </c>
      <c r="BP55" s="88">
        <f t="shared" ref="BP55" si="51">BO55+BO56</f>
        <v>31</v>
      </c>
      <c r="BQ55" s="89">
        <f t="shared" ref="BQ55" si="52">82-BP55</f>
        <v>51</v>
      </c>
    </row>
    <row r="56" spans="1:69" ht="9.9499999999999993" customHeight="1" x14ac:dyDescent="0.25">
      <c r="A56" s="90"/>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18</v>
      </c>
      <c r="BP56" s="88"/>
      <c r="BQ56" s="89"/>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18</v>
      </c>
      <c r="BP57" s="88">
        <f t="shared" ref="BP57" si="53">BO57+BO58</f>
        <v>30</v>
      </c>
      <c r="BQ57" s="89">
        <f t="shared" ref="BQ57" si="54">82-BP57</f>
        <v>52</v>
      </c>
    </row>
    <row r="58" spans="1:69" ht="9.9499999999999993" customHeight="1" x14ac:dyDescent="0.25">
      <c r="A58" s="90"/>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12</v>
      </c>
      <c r="BP58" s="88"/>
      <c r="BQ58" s="89"/>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88">
        <f t="shared" ref="BP59" si="55">BO59+BO60</f>
        <v>30</v>
      </c>
      <c r="BQ59" s="89">
        <f t="shared" ref="BQ59" si="56">82-BP59</f>
        <v>52</v>
      </c>
    </row>
    <row r="60" spans="1:69" ht="9.9499999999999993" customHeight="1" x14ac:dyDescent="0.25">
      <c r="A60" s="9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17</v>
      </c>
      <c r="BP60" s="88"/>
      <c r="BQ60" s="89"/>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17</v>
      </c>
      <c r="BP61" s="88">
        <f t="shared" ref="BP61" si="57">BO61+BO62</f>
        <v>31</v>
      </c>
      <c r="BQ61" s="89">
        <f t="shared" ref="BQ61" si="58">82-BP61</f>
        <v>51</v>
      </c>
    </row>
    <row r="62" spans="1:69" ht="9.9499999999999993" customHeight="1" x14ac:dyDescent="0.25">
      <c r="A62" s="90"/>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88"/>
      <c r="BQ62" s="89"/>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88">
        <f t="shared" ref="BP63" si="59">BO63+BO64</f>
        <v>32</v>
      </c>
      <c r="BQ63" s="89">
        <f t="shared" ref="BQ63" si="60">82-BP63</f>
        <v>50</v>
      </c>
    </row>
    <row r="64" spans="1:69" ht="9.9499999999999993" customHeight="1" x14ac:dyDescent="0.25">
      <c r="A64" s="9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15</v>
      </c>
      <c r="BP64" s="88"/>
      <c r="BQ64" s="89"/>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15</v>
      </c>
      <c r="BP65" s="88">
        <f t="shared" ref="BP65" si="61">BO65+BO66</f>
        <v>30</v>
      </c>
      <c r="BQ65" s="89">
        <f t="shared" ref="BQ65" si="62">82-BP65</f>
        <v>52</v>
      </c>
    </row>
    <row r="66" spans="1:69" ht="9.9499999999999993" customHeight="1" x14ac:dyDescent="0.25">
      <c r="A66" s="9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15</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501</v>
      </c>
      <c r="BQ67" s="35">
        <f>SUM(BQ3:BQ66)/2</f>
        <v>811</v>
      </c>
    </row>
    <row r="68" spans="1:69" x14ac:dyDescent="0.25">
      <c r="BP68" s="51">
        <f>2*BP67/SUM(BP3:BQ66)</f>
        <v>0.38185975609756095</v>
      </c>
      <c r="BQ68" s="51">
        <f>2*BQ67/SUM(BP3:BQ66)</f>
        <v>0.61814024390243905</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abSelected="1" workbookViewId="0">
      <selection activeCell="AC46" sqref="AC39:AD4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91" t="s">
        <v>47</v>
      </c>
      <c r="D1" s="92"/>
      <c r="E1" s="91" t="s">
        <v>24</v>
      </c>
      <c r="F1" s="92"/>
      <c r="G1" s="91" t="s">
        <v>23</v>
      </c>
      <c r="H1" s="92"/>
      <c r="I1" s="91" t="s">
        <v>28</v>
      </c>
      <c r="J1" s="92"/>
      <c r="K1" s="91" t="s">
        <v>12</v>
      </c>
      <c r="L1" s="92"/>
      <c r="M1" s="91" t="s">
        <v>38</v>
      </c>
      <c r="N1" s="92"/>
      <c r="O1" s="91" t="s">
        <v>25</v>
      </c>
      <c r="P1" s="92"/>
      <c r="Q1" s="91" t="s">
        <v>27</v>
      </c>
      <c r="R1" s="98"/>
      <c r="S1" s="91" t="s">
        <v>17</v>
      </c>
      <c r="T1" s="92"/>
      <c r="U1" s="91" t="s">
        <v>26</v>
      </c>
      <c r="V1" s="92"/>
      <c r="W1" s="91" t="s">
        <v>34</v>
      </c>
      <c r="X1" s="92"/>
      <c r="Y1" s="91" t="s">
        <v>37</v>
      </c>
      <c r="Z1" s="92"/>
      <c r="AA1" s="91" t="s">
        <v>35</v>
      </c>
      <c r="AB1" s="92"/>
      <c r="AC1" s="91" t="s">
        <v>13</v>
      </c>
      <c r="AD1" s="92"/>
      <c r="AE1" s="91" t="s">
        <v>15</v>
      </c>
      <c r="AF1" s="92"/>
      <c r="AG1" s="99" t="s">
        <v>22</v>
      </c>
      <c r="AH1" s="98"/>
      <c r="AI1" s="91" t="s">
        <v>44</v>
      </c>
      <c r="AJ1" s="92"/>
      <c r="AK1" s="91" t="s">
        <v>36</v>
      </c>
      <c r="AL1" s="92"/>
      <c r="AM1" s="91" t="s">
        <v>32</v>
      </c>
      <c r="AN1" s="92"/>
      <c r="AO1" s="91" t="s">
        <v>33</v>
      </c>
      <c r="AP1" s="92"/>
      <c r="AQ1" s="91" t="s">
        <v>20</v>
      </c>
      <c r="AR1" s="92"/>
      <c r="AS1" s="91" t="s">
        <v>45</v>
      </c>
      <c r="AT1" s="92"/>
      <c r="AU1" s="91" t="s">
        <v>21</v>
      </c>
      <c r="AV1" s="92"/>
      <c r="AW1" s="91" t="s">
        <v>46</v>
      </c>
      <c r="AX1" s="98"/>
      <c r="AY1" s="91" t="s">
        <v>16</v>
      </c>
      <c r="AZ1" s="92"/>
      <c r="BA1" s="91" t="s">
        <v>29</v>
      </c>
      <c r="BB1" s="92"/>
      <c r="BC1" s="91" t="s">
        <v>31</v>
      </c>
      <c r="BD1" s="92"/>
      <c r="BE1" s="91" t="s">
        <v>14</v>
      </c>
      <c r="BF1" s="91"/>
      <c r="BG1" s="93" t="s">
        <v>19</v>
      </c>
      <c r="BH1" s="94"/>
      <c r="BI1" s="91" t="s">
        <v>30</v>
      </c>
      <c r="BJ1" s="92"/>
      <c r="BK1" s="91" t="s">
        <v>43</v>
      </c>
      <c r="BL1" s="92"/>
      <c r="BM1" s="91" t="s">
        <v>18</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14</v>
      </c>
      <c r="BP3" s="88">
        <f>BO3+BO4</f>
        <v>29</v>
      </c>
      <c r="BQ3" s="89">
        <f>82-BP3</f>
        <v>53</v>
      </c>
    </row>
    <row r="4" spans="1:69" ht="9.9499999999999993" customHeight="1" x14ac:dyDescent="0.25">
      <c r="A4" s="9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88"/>
      <c r="BQ4" s="89"/>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88">
        <f t="shared" ref="BP5" si="1">BO5+BO6</f>
        <v>31</v>
      </c>
      <c r="BQ5" s="89">
        <f t="shared" ref="BQ5" si="2">82-BP5</f>
        <v>51</v>
      </c>
    </row>
    <row r="6" spans="1:69" ht="9.9499999999999993" customHeight="1" x14ac:dyDescent="0.25">
      <c r="A6" s="9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16</v>
      </c>
      <c r="BP6" s="88"/>
      <c r="BQ6" s="89"/>
    </row>
    <row r="7" spans="1:69" ht="9.9499999999999993" customHeight="1" x14ac:dyDescent="0.25">
      <c r="A7" s="95"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14</v>
      </c>
      <c r="BP7" s="88">
        <f t="shared" ref="BP7" si="3">BO7+BO8</f>
        <v>31</v>
      </c>
      <c r="BQ7" s="89">
        <f t="shared" ref="BQ7" si="4">82-BP7</f>
        <v>51</v>
      </c>
    </row>
    <row r="8" spans="1:69" ht="9.9499999999999993" customHeight="1" x14ac:dyDescent="0.25">
      <c r="A8" s="90"/>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17</v>
      </c>
      <c r="BP8" s="88"/>
      <c r="BQ8" s="89"/>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18</v>
      </c>
      <c r="BP9" s="88">
        <f t="shared" ref="BP9" si="5">BO9+BO10</f>
        <v>31</v>
      </c>
      <c r="BQ9" s="89">
        <f t="shared" ref="BQ9" si="6">82-BP9</f>
        <v>51</v>
      </c>
    </row>
    <row r="10" spans="1:69" ht="9.9499999999999993" customHeight="1" x14ac:dyDescent="0.25">
      <c r="A10" s="9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88"/>
      <c r="BQ10" s="89"/>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88">
        <f t="shared" ref="BP11" si="7">BO11+BO12</f>
        <v>33</v>
      </c>
      <c r="BQ11" s="89">
        <f t="shared" ref="BQ11" si="8">82-BP11</f>
        <v>49</v>
      </c>
    </row>
    <row r="12" spans="1:69" ht="9.9499999999999993" customHeight="1" x14ac:dyDescent="0.25">
      <c r="A12" s="9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18</v>
      </c>
      <c r="BP12" s="88"/>
      <c r="BQ12" s="89"/>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19</v>
      </c>
      <c r="BP13" s="88">
        <f t="shared" ref="BP13" si="9">BO13+BO14</f>
        <v>33</v>
      </c>
      <c r="BQ13" s="89">
        <f t="shared" ref="BQ13" si="10">82-BP13</f>
        <v>49</v>
      </c>
    </row>
    <row r="14" spans="1:69" ht="9.9499999999999993" customHeight="1" x14ac:dyDescent="0.25">
      <c r="A14" s="9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14</v>
      </c>
      <c r="BP14" s="88"/>
      <c r="BQ14" s="89"/>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88">
        <f t="shared" ref="BP15" si="11">BO15+BO16</f>
        <v>30</v>
      </c>
      <c r="BQ15" s="89">
        <f t="shared" ref="BQ15" si="12">82-BP15</f>
        <v>52</v>
      </c>
    </row>
    <row r="16" spans="1:69" ht="9.9499999999999993" customHeight="1" x14ac:dyDescent="0.25">
      <c r="A16" s="9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17</v>
      </c>
      <c r="BP16" s="88"/>
      <c r="BQ16" s="89"/>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17</v>
      </c>
      <c r="BP17" s="88">
        <f t="shared" ref="BP17" si="13">BO17+BO18</f>
        <v>31</v>
      </c>
      <c r="BQ17" s="89">
        <f t="shared" ref="BQ17" si="14">82-BP17</f>
        <v>51</v>
      </c>
    </row>
    <row r="18" spans="1:69" ht="9.9499999999999993" customHeight="1" thickBot="1" x14ac:dyDescent="0.3">
      <c r="A18" s="89"/>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14</v>
      </c>
      <c r="BP18" s="88"/>
      <c r="BQ18" s="89"/>
    </row>
    <row r="19" spans="1:69" ht="9.9499999999999993" customHeight="1" thickTop="1" x14ac:dyDescent="0.25">
      <c r="A19" s="9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18</v>
      </c>
      <c r="BP19" s="88">
        <f t="shared" ref="BP19" si="15">BO19+BO20</f>
        <v>31</v>
      </c>
      <c r="BQ19" s="89">
        <f t="shared" ref="BQ19" si="16">82-BP19</f>
        <v>51</v>
      </c>
    </row>
    <row r="20" spans="1:69" ht="9.9499999999999993" customHeight="1" x14ac:dyDescent="0.25">
      <c r="A20" s="9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13</v>
      </c>
      <c r="BP20" s="88"/>
      <c r="BQ20" s="89"/>
    </row>
    <row r="21" spans="1:69" ht="9.9499999999999993" customHeight="1" x14ac:dyDescent="0.25">
      <c r="A21" s="95"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17</v>
      </c>
      <c r="BP21" s="88">
        <f t="shared" ref="BP21" si="17">BO21+BO22</f>
        <v>33</v>
      </c>
      <c r="BQ21" s="89">
        <f t="shared" ref="BQ21" si="18">82-BP21</f>
        <v>49</v>
      </c>
    </row>
    <row r="22" spans="1:69" ht="9.9499999999999993" customHeight="1" x14ac:dyDescent="0.25">
      <c r="A22" s="9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16</v>
      </c>
      <c r="BP22" s="88"/>
      <c r="BQ22" s="89"/>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88">
        <f t="shared" ref="BP23" si="19">BO23+BO24</f>
        <v>30</v>
      </c>
      <c r="BQ23" s="89">
        <f t="shared" ref="BQ23" si="20">82-BP23</f>
        <v>52</v>
      </c>
    </row>
    <row r="24" spans="1:69" ht="9.9499999999999993" customHeight="1" x14ac:dyDescent="0.25">
      <c r="A24" s="9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16</v>
      </c>
      <c r="BP24" s="88"/>
      <c r="BQ24" s="89"/>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17</v>
      </c>
      <c r="BP25" s="88">
        <f t="shared" ref="BP25" si="21">BO25+BO26</f>
        <v>31</v>
      </c>
      <c r="BQ25" s="89">
        <f t="shared" ref="BQ25" si="22">82-BP25</f>
        <v>51</v>
      </c>
    </row>
    <row r="26" spans="1:69" ht="9.9499999999999993" customHeight="1" x14ac:dyDescent="0.25">
      <c r="A26" s="9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14</v>
      </c>
      <c r="BP26" s="88"/>
      <c r="BQ26" s="89"/>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17</v>
      </c>
      <c r="BP27" s="88">
        <f t="shared" ref="BP27" si="23">BO27+BO28</f>
        <v>31</v>
      </c>
      <c r="BQ27" s="89">
        <f t="shared" ref="BQ27" si="24">82-BP27</f>
        <v>51</v>
      </c>
    </row>
    <row r="28" spans="1:69" ht="9.9499999999999993" customHeight="1" x14ac:dyDescent="0.25">
      <c r="A28" s="9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14</v>
      </c>
      <c r="BP28" s="88"/>
      <c r="BQ28" s="89"/>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18</v>
      </c>
      <c r="BP29" s="88">
        <f t="shared" ref="BP29" si="25">BO29+BO30</f>
        <v>33</v>
      </c>
      <c r="BQ29" s="89">
        <f t="shared" ref="BQ29" si="26">82-BP29</f>
        <v>49</v>
      </c>
    </row>
    <row r="30" spans="1:69" ht="9.9499999999999993" customHeight="1" x14ac:dyDescent="0.25">
      <c r="A30" s="9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15</v>
      </c>
      <c r="BP30" s="88"/>
      <c r="BQ30" s="89"/>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18</v>
      </c>
      <c r="BP31" s="88">
        <f t="shared" ref="BP31" si="27">BO31+BO32</f>
        <v>30</v>
      </c>
      <c r="BQ31" s="89">
        <f t="shared" ref="BQ31" si="28">82-BP31</f>
        <v>52</v>
      </c>
    </row>
    <row r="32" spans="1:69" ht="9.9499999999999993" customHeight="1" x14ac:dyDescent="0.25">
      <c r="A32" s="90"/>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12</v>
      </c>
      <c r="BP32" s="88"/>
      <c r="BQ32" s="89"/>
    </row>
    <row r="33" spans="1:69" ht="9.9499999999999993" customHeight="1" x14ac:dyDescent="0.25">
      <c r="A33" s="95"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88">
        <f t="shared" ref="BP33" si="29">BO33+BO34</f>
        <v>32</v>
      </c>
      <c r="BQ33" s="89">
        <f t="shared" ref="BQ33" si="30">82-BP33</f>
        <v>50</v>
      </c>
    </row>
    <row r="34" spans="1:69" ht="9.9499999999999993" customHeight="1" thickBot="1" x14ac:dyDescent="0.3">
      <c r="A34" s="89"/>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15</v>
      </c>
      <c r="BP34" s="88"/>
      <c r="BQ34" s="89"/>
    </row>
    <row r="35" spans="1:69" ht="9.9499999999999993" customHeight="1" thickTop="1" x14ac:dyDescent="0.25">
      <c r="A35" s="9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88">
        <f t="shared" ref="BP35" si="31">BO35+BO36</f>
        <v>31</v>
      </c>
      <c r="BQ35" s="89">
        <f t="shared" ref="BQ35" si="32">82-BP35</f>
        <v>51</v>
      </c>
    </row>
    <row r="36" spans="1:69" ht="9.9499999999999993" customHeight="1" x14ac:dyDescent="0.25">
      <c r="A36" s="9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17</v>
      </c>
      <c r="BP36" s="88"/>
      <c r="BQ36" s="89"/>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17</v>
      </c>
      <c r="BP37" s="88">
        <f t="shared" ref="BP37" si="33">BO37+BO38</f>
        <v>32</v>
      </c>
      <c r="BQ37" s="89">
        <f t="shared" ref="BQ37" si="34">82-BP37</f>
        <v>50</v>
      </c>
    </row>
    <row r="38" spans="1:69" ht="9.9499999999999993" customHeight="1" x14ac:dyDescent="0.25">
      <c r="A38" s="90"/>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15</v>
      </c>
      <c r="BP38" s="88"/>
      <c r="BQ38" s="89"/>
    </row>
    <row r="39" spans="1:69" ht="9.9499999999999993" customHeight="1" x14ac:dyDescent="0.25">
      <c r="A39" s="95"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16</v>
      </c>
      <c r="BP39" s="88">
        <f t="shared" ref="BP39" si="35">BO39+BO40</f>
        <v>34</v>
      </c>
      <c r="BQ39" s="89">
        <f t="shared" ref="BQ39" si="36">82-BP39</f>
        <v>48</v>
      </c>
    </row>
    <row r="40" spans="1:69" ht="9.9499999999999993" customHeight="1" x14ac:dyDescent="0.25">
      <c r="A40" s="9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18</v>
      </c>
      <c r="BP40" s="88"/>
      <c r="BQ40" s="89"/>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18</v>
      </c>
      <c r="BP41" s="88">
        <f t="shared" ref="BP41" si="37">BO41+BO42</f>
        <v>33</v>
      </c>
      <c r="BQ41" s="89">
        <f t="shared" ref="BQ41" si="38">82-BP41</f>
        <v>49</v>
      </c>
    </row>
    <row r="42" spans="1:69" ht="9.9499999999999993" customHeight="1" x14ac:dyDescent="0.25">
      <c r="A42" s="9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15</v>
      </c>
      <c r="BP42" s="88"/>
      <c r="BQ42" s="89"/>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14</v>
      </c>
      <c r="BP43" s="88">
        <f t="shared" ref="BP43" si="39">BO43+BO44</f>
        <v>30</v>
      </c>
      <c r="BQ43" s="89">
        <f t="shared" ref="BQ43" si="40">82-BP43</f>
        <v>52</v>
      </c>
    </row>
    <row r="44" spans="1:69" ht="9.9499999999999993" customHeight="1" x14ac:dyDescent="0.25">
      <c r="A44" s="9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16</v>
      </c>
      <c r="BP44" s="88"/>
      <c r="BQ44" s="89"/>
    </row>
    <row r="45" spans="1:69" ht="9.9499999999999993" customHeight="1" x14ac:dyDescent="0.25">
      <c r="A45" s="95"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15</v>
      </c>
      <c r="BP45" s="88">
        <f t="shared" ref="BP45" si="41">BO45+BO46</f>
        <v>31</v>
      </c>
      <c r="BQ45" s="89">
        <f t="shared" ref="BQ45" si="42">82-BP45</f>
        <v>51</v>
      </c>
    </row>
    <row r="46" spans="1:69" ht="9.9499999999999993" customHeight="1" x14ac:dyDescent="0.25">
      <c r="A46" s="9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16</v>
      </c>
      <c r="BP46" s="88"/>
      <c r="BQ46" s="89"/>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15</v>
      </c>
      <c r="BP47" s="88">
        <f t="shared" ref="BP47" si="43">BO47+BO48</f>
        <v>33</v>
      </c>
      <c r="BQ47" s="89">
        <f t="shared" ref="BQ47" si="44">82-BP47</f>
        <v>49</v>
      </c>
    </row>
    <row r="48" spans="1:69" ht="9.9499999999999993" customHeight="1" x14ac:dyDescent="0.25">
      <c r="A48" s="9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18</v>
      </c>
      <c r="BP48" s="88"/>
      <c r="BQ48" s="89"/>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15</v>
      </c>
      <c r="BP49" s="88">
        <f t="shared" ref="BP49" si="45">BO49+BO50</f>
        <v>30</v>
      </c>
      <c r="BQ49" s="89">
        <f t="shared" ref="BQ49" si="46">82-BP49</f>
        <v>52</v>
      </c>
    </row>
    <row r="50" spans="1:69" ht="9.9499999999999993" customHeight="1" thickBot="1" x14ac:dyDescent="0.3">
      <c r="A50" s="96"/>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0</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15</v>
      </c>
      <c r="BP50" s="88"/>
      <c r="BQ50" s="89"/>
    </row>
    <row r="51" spans="1:69" ht="9.9499999999999993" customHeight="1" thickTop="1" x14ac:dyDescent="0.25">
      <c r="A51" s="89"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15</v>
      </c>
      <c r="BP51" s="88">
        <f t="shared" ref="BP51" si="47">BO51+BO52</f>
        <v>32</v>
      </c>
      <c r="BQ51" s="89">
        <f t="shared" ref="BQ51" si="48">82-BP51</f>
        <v>50</v>
      </c>
    </row>
    <row r="52" spans="1:69" ht="9.9499999999999993" customHeight="1" x14ac:dyDescent="0.25">
      <c r="A52" s="9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88"/>
      <c r="BQ52" s="89"/>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14</v>
      </c>
      <c r="BP53" s="88">
        <f t="shared" ref="BP53" si="49">BO53+BO54</f>
        <v>32</v>
      </c>
      <c r="BQ53" s="89">
        <f t="shared" ref="BQ53" si="50">82-BP53</f>
        <v>50</v>
      </c>
    </row>
    <row r="54" spans="1:69" ht="9.9499999999999993" customHeight="1" x14ac:dyDescent="0.25">
      <c r="A54" s="9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18</v>
      </c>
      <c r="BP54" s="88"/>
      <c r="BQ54" s="89"/>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15</v>
      </c>
      <c r="BP55" s="88">
        <f t="shared" ref="BP55" si="51">BO55+BO56</f>
        <v>30</v>
      </c>
      <c r="BQ55" s="89">
        <f t="shared" ref="BQ55" si="52">82-BP55</f>
        <v>52</v>
      </c>
    </row>
    <row r="56" spans="1:69" ht="9.9499999999999993" customHeight="1" x14ac:dyDescent="0.25">
      <c r="A56" s="9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1</v>
      </c>
      <c r="BN56" s="47"/>
      <c r="BO56" s="42">
        <f t="shared" si="0"/>
        <v>15</v>
      </c>
      <c r="BP56" s="88"/>
      <c r="BQ56" s="89"/>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17</v>
      </c>
      <c r="BP57" s="88">
        <f t="shared" ref="BP57" si="53">BO57+BO58</f>
        <v>32</v>
      </c>
      <c r="BQ57" s="89">
        <f t="shared" ref="BQ57" si="54">82-BP57</f>
        <v>50</v>
      </c>
    </row>
    <row r="58" spans="1:69" ht="9.9499999999999993" customHeight="1" x14ac:dyDescent="0.25">
      <c r="A58" s="9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88"/>
      <c r="BQ58" s="89"/>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13</v>
      </c>
      <c r="BP59" s="88">
        <f t="shared" ref="BP59" si="55">BO59+BO60</f>
        <v>31</v>
      </c>
      <c r="BQ59" s="89">
        <f t="shared" ref="BQ59" si="56">82-BP59</f>
        <v>51</v>
      </c>
    </row>
    <row r="60" spans="1:69" ht="9.9499999999999993" customHeight="1" x14ac:dyDescent="0.25">
      <c r="A60" s="90"/>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18</v>
      </c>
      <c r="BP60" s="88"/>
      <c r="BQ60" s="89"/>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14</v>
      </c>
      <c r="BP61" s="88">
        <f t="shared" ref="BP61" si="57">BO61+BO62</f>
        <v>31</v>
      </c>
      <c r="BQ61" s="89">
        <f t="shared" ref="BQ61" si="58">82-BP61</f>
        <v>51</v>
      </c>
    </row>
    <row r="62" spans="1:69" ht="9.9499999999999993" customHeight="1" x14ac:dyDescent="0.25">
      <c r="A62" s="90"/>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8"/>
      <c r="BQ62" s="89"/>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15</v>
      </c>
      <c r="BP63" s="88">
        <f t="shared" ref="BP63" si="59">BO63+BO64</f>
        <v>29</v>
      </c>
      <c r="BQ63" s="89">
        <f t="shared" ref="BQ63" si="60">82-BP63</f>
        <v>53</v>
      </c>
    </row>
    <row r="64" spans="1:69" ht="9.9499999999999993" customHeight="1" x14ac:dyDescent="0.25">
      <c r="A64" s="9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14</v>
      </c>
      <c r="BP64" s="88"/>
      <c r="BQ64" s="89"/>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1</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13</v>
      </c>
      <c r="BP65" s="88">
        <f t="shared" ref="BP65" si="61">BO65+BO66</f>
        <v>31</v>
      </c>
      <c r="BQ65" s="89">
        <f t="shared" ref="BQ65" si="62">82-BP65</f>
        <v>51</v>
      </c>
    </row>
    <row r="66" spans="1:69" ht="9.9499999999999993" customHeight="1" x14ac:dyDescent="0.25">
      <c r="A66" s="90"/>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18</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501</v>
      </c>
      <c r="BQ67" s="35">
        <f>SUM(BQ3:BQ66)/2</f>
        <v>811</v>
      </c>
    </row>
    <row r="68" spans="1:69" x14ac:dyDescent="0.25">
      <c r="BP68" s="51">
        <f>2*BP67/SUM(BP3:BQ66)</f>
        <v>0.38185975609756095</v>
      </c>
      <c r="BQ68" s="51">
        <f>2*BQ67/SUM(BP3:BQ66)</f>
        <v>0.61814024390243905</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0"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11</v>
      </c>
      <c r="BP3" s="88">
        <f>BO3+BO4</f>
        <v>21</v>
      </c>
      <c r="BQ3" s="89">
        <f>82-BP3</f>
        <v>61</v>
      </c>
      <c r="BT3" s="45">
        <f>DataRegularSeason20242025!$A$3:$A$8</f>
        <v>45569</v>
      </c>
    </row>
    <row r="4" spans="1:72" s="35" customFormat="1" ht="9.9499999999999993" customHeight="1" x14ac:dyDescent="0.2">
      <c r="A4" s="9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88"/>
      <c r="BQ4" s="89"/>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14</v>
      </c>
      <c r="BP5" s="88">
        <f t="shared" ref="BP5" si="1">BO5+BO6</f>
        <v>29</v>
      </c>
      <c r="BQ5" s="89">
        <f t="shared" ref="BQ5" si="2">82-BP5</f>
        <v>53</v>
      </c>
    </row>
    <row r="6" spans="1:72" s="35" customFormat="1" ht="9.9499999999999993" customHeight="1" x14ac:dyDescent="0.2">
      <c r="A6" s="9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88"/>
      <c r="BQ6" s="89"/>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9</v>
      </c>
      <c r="BP7" s="88">
        <f t="shared" ref="BP7" si="3">BO7+BO8</f>
        <v>21</v>
      </c>
      <c r="BQ7" s="89">
        <f t="shared" ref="BQ7" si="4">82-BP7</f>
        <v>61</v>
      </c>
    </row>
    <row r="8" spans="1:72" s="35" customFormat="1" ht="9.9499999999999993" customHeight="1" x14ac:dyDescent="0.2">
      <c r="A8" s="9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12</v>
      </c>
      <c r="BP8" s="88"/>
      <c r="BQ8" s="89"/>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88">
        <f t="shared" ref="BP9" si="5">BO9+BO10</f>
        <v>26</v>
      </c>
      <c r="BQ9" s="89">
        <f t="shared" ref="BQ9" si="6">82-BP9</f>
        <v>56</v>
      </c>
    </row>
    <row r="10" spans="1:72" s="35" customFormat="1" ht="9.9499999999999993" customHeight="1" x14ac:dyDescent="0.2">
      <c r="A10" s="9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15</v>
      </c>
      <c r="BP10" s="88"/>
      <c r="BQ10" s="89"/>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13</v>
      </c>
      <c r="BP11" s="88">
        <f t="shared" ref="BP11" si="7">BO11+BO12</f>
        <v>24</v>
      </c>
      <c r="BQ11" s="89">
        <f t="shared" ref="BQ11" si="8">82-BP11</f>
        <v>58</v>
      </c>
    </row>
    <row r="12" spans="1:72" s="35" customFormat="1" ht="9.9499999999999993" customHeight="1" x14ac:dyDescent="0.2">
      <c r="A12" s="90"/>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11</v>
      </c>
      <c r="BP12" s="88"/>
      <c r="BQ12" s="89"/>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88">
        <f t="shared" ref="BP13" si="9">BO13+BO14</f>
        <v>30</v>
      </c>
      <c r="BQ13" s="89">
        <f t="shared" ref="BQ13" si="10">82-BP13</f>
        <v>52</v>
      </c>
    </row>
    <row r="14" spans="1:72" s="35" customFormat="1" ht="9.9499999999999993" customHeight="1" x14ac:dyDescent="0.2">
      <c r="A14" s="9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16</v>
      </c>
      <c r="BP14" s="88"/>
      <c r="BQ14" s="89"/>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16</v>
      </c>
      <c r="BP15" s="88">
        <f t="shared" ref="BP15" si="11">BO15+BO16</f>
        <v>26</v>
      </c>
      <c r="BQ15" s="89">
        <f t="shared" ref="BQ15" si="12">82-BP15</f>
        <v>56</v>
      </c>
    </row>
    <row r="16" spans="1:72" s="35" customFormat="1" ht="9.9499999999999993" customHeight="1" x14ac:dyDescent="0.2">
      <c r="A16" s="9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10</v>
      </c>
      <c r="BP16" s="88"/>
      <c r="BQ16" s="89"/>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14</v>
      </c>
      <c r="BP17" s="88">
        <f t="shared" ref="BP17" si="13">BO17+BO18</f>
        <v>27</v>
      </c>
      <c r="BQ17" s="89">
        <f t="shared" ref="BQ17" si="14">82-BP17</f>
        <v>55</v>
      </c>
    </row>
    <row r="18" spans="1:69" s="35" customFormat="1" ht="9.9499999999999993" customHeight="1" x14ac:dyDescent="0.2">
      <c r="A18" s="9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13</v>
      </c>
      <c r="BP18" s="88"/>
      <c r="BQ18" s="89"/>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88">
        <f t="shared" ref="BP19" si="15">BO19+BO20</f>
        <v>22</v>
      </c>
      <c r="BQ19" s="89">
        <f t="shared" ref="BQ19" si="16">82-BP19</f>
        <v>60</v>
      </c>
    </row>
    <row r="20" spans="1:69" s="35" customFormat="1" ht="9.9499999999999993" customHeight="1" x14ac:dyDescent="0.2">
      <c r="A20" s="9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12</v>
      </c>
      <c r="BP20" s="88"/>
      <c r="BQ20" s="89"/>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11</v>
      </c>
      <c r="BP21" s="88">
        <f t="shared" ref="BP21" si="17">BO21+BO22</f>
        <v>23</v>
      </c>
      <c r="BQ21" s="89">
        <f t="shared" ref="BQ21" si="18">82-BP21</f>
        <v>59</v>
      </c>
    </row>
    <row r="22" spans="1:69" s="35" customFormat="1" ht="9.9499999999999993" customHeight="1" x14ac:dyDescent="0.2">
      <c r="A22" s="9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1</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12</v>
      </c>
      <c r="BP22" s="88"/>
      <c r="BQ22" s="89"/>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13</v>
      </c>
      <c r="BP23" s="88">
        <f t="shared" ref="BP23" si="19">BO23+BO24</f>
        <v>29</v>
      </c>
      <c r="BQ23" s="89">
        <f t="shared" ref="BQ23" si="20">82-BP23</f>
        <v>53</v>
      </c>
    </row>
    <row r="24" spans="1:69" s="35" customFormat="1" ht="9.9499999999999993" customHeight="1" x14ac:dyDescent="0.2">
      <c r="A24" s="9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16</v>
      </c>
      <c r="BP24" s="88"/>
      <c r="BQ24" s="89"/>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16</v>
      </c>
      <c r="BP25" s="88">
        <f t="shared" ref="BP25" si="21">BO25+BO26</f>
        <v>31</v>
      </c>
      <c r="BQ25" s="89">
        <f t="shared" ref="BQ25" si="22">82-BP25</f>
        <v>51</v>
      </c>
    </row>
    <row r="26" spans="1:69" s="35" customFormat="1" ht="9.9499999999999993" customHeight="1" x14ac:dyDescent="0.2">
      <c r="A26" s="9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88"/>
      <c r="BQ26" s="89"/>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13</v>
      </c>
      <c r="BP27" s="88">
        <f t="shared" ref="BP27" si="23">BO27+BO28</f>
        <v>25</v>
      </c>
      <c r="BQ27" s="89">
        <f t="shared" ref="BQ27" si="24">82-BP27</f>
        <v>57</v>
      </c>
    </row>
    <row r="28" spans="1:69" s="35" customFormat="1" ht="9.9499999999999993" customHeight="1" x14ac:dyDescent="0.2">
      <c r="A28" s="9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88"/>
      <c r="BQ28" s="89"/>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15</v>
      </c>
      <c r="BP29" s="88">
        <f t="shared" ref="BP29" si="25">BO29+BO30</f>
        <v>26</v>
      </c>
      <c r="BQ29" s="89">
        <f t="shared" ref="BQ29" si="26">82-BP29</f>
        <v>56</v>
      </c>
    </row>
    <row r="30" spans="1:69" s="35" customFormat="1" ht="9.9499999999999993" customHeight="1" x14ac:dyDescent="0.2">
      <c r="A30" s="9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11</v>
      </c>
      <c r="BP30" s="88"/>
      <c r="BQ30" s="89"/>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88">
        <f t="shared" ref="BP31" si="27">BO31+BO32</f>
        <v>12</v>
      </c>
      <c r="BQ31" s="89">
        <f t="shared" ref="BQ31" si="28">82-BP31</f>
        <v>70</v>
      </c>
    </row>
    <row r="32" spans="1:69" s="35" customFormat="1" ht="9.9499999999999993" customHeight="1" x14ac:dyDescent="0.2">
      <c r="A32" s="90"/>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88"/>
      <c r="BQ32" s="89"/>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11</v>
      </c>
      <c r="BP33" s="88">
        <f t="shared" ref="BP33" si="29">BO33+BO34</f>
        <v>27</v>
      </c>
      <c r="BQ33" s="89">
        <f t="shared" ref="BQ33" si="30">82-BP33</f>
        <v>55</v>
      </c>
    </row>
    <row r="34" spans="1:69" s="35" customFormat="1" ht="9.9499999999999993" customHeight="1" x14ac:dyDescent="0.2">
      <c r="A34" s="9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16</v>
      </c>
      <c r="BP34" s="88"/>
      <c r="BQ34" s="89"/>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15</v>
      </c>
      <c r="BP35" s="88">
        <f t="shared" ref="BP35" si="31">BO35+BO36</f>
        <v>26</v>
      </c>
      <c r="BQ35" s="89">
        <f t="shared" ref="BQ35" si="32">82-BP35</f>
        <v>56</v>
      </c>
    </row>
    <row r="36" spans="1:69" s="35" customFormat="1" ht="9.9499999999999993" customHeight="1" x14ac:dyDescent="0.2">
      <c r="A36" s="9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11</v>
      </c>
      <c r="BP36" s="88"/>
      <c r="BQ36" s="89"/>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11</v>
      </c>
      <c r="BP37" s="88">
        <f t="shared" ref="BP37" si="33">BO37+BO38</f>
        <v>23</v>
      </c>
      <c r="BQ37" s="89">
        <f t="shared" ref="BQ37" si="34">82-BP37</f>
        <v>59</v>
      </c>
    </row>
    <row r="38" spans="1:69" s="35" customFormat="1" ht="9.9499999999999993" customHeight="1" x14ac:dyDescent="0.2">
      <c r="A38" s="9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12</v>
      </c>
      <c r="BP38" s="88"/>
      <c r="BQ38" s="89"/>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11</v>
      </c>
      <c r="BP39" s="88">
        <f t="shared" ref="BP39" si="35">BO39+BO40</f>
        <v>24</v>
      </c>
      <c r="BQ39" s="89">
        <f t="shared" ref="BQ39" si="36">82-BP39</f>
        <v>58</v>
      </c>
    </row>
    <row r="40" spans="1:69" s="35" customFormat="1" ht="9.9499999999999993" customHeight="1" x14ac:dyDescent="0.2">
      <c r="A40" s="9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13</v>
      </c>
      <c r="BP40" s="88"/>
      <c r="BQ40" s="89"/>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88">
        <f t="shared" ref="BP41" si="37">BO41+BO42</f>
        <v>10</v>
      </c>
      <c r="BQ41" s="89">
        <f t="shared" ref="BQ41" si="38">82-BP41</f>
        <v>72</v>
      </c>
    </row>
    <row r="42" spans="1:69" s="35" customFormat="1" ht="9.9499999999999993" customHeight="1" x14ac:dyDescent="0.2">
      <c r="A42" s="90"/>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8"/>
      <c r="BQ42" s="89"/>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12</v>
      </c>
      <c r="BP43" s="88">
        <f t="shared" ref="BP43" si="39">BO43+BO44</f>
        <v>25</v>
      </c>
      <c r="BQ43" s="89">
        <f t="shared" ref="BQ43" si="40">82-BP43</f>
        <v>57</v>
      </c>
    </row>
    <row r="44" spans="1:69" s="35" customFormat="1" ht="9.9499999999999993" customHeight="1" x14ac:dyDescent="0.2">
      <c r="A44" s="9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13</v>
      </c>
      <c r="BP44" s="88"/>
      <c r="BQ44" s="89"/>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12</v>
      </c>
      <c r="BP45" s="88">
        <f t="shared" ref="BP45" si="41">BO45+BO46</f>
        <v>29</v>
      </c>
      <c r="BQ45" s="89">
        <f t="shared" ref="BQ45" si="42">82-BP45</f>
        <v>53</v>
      </c>
    </row>
    <row r="46" spans="1:69" s="35" customFormat="1" ht="9.9499999999999993" customHeight="1" x14ac:dyDescent="0.2">
      <c r="A46" s="9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17</v>
      </c>
      <c r="BP46" s="88"/>
      <c r="BQ46" s="89"/>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88">
        <f t="shared" ref="BP47" si="43">BO47+BO48</f>
        <v>24</v>
      </c>
      <c r="BQ47" s="89">
        <f t="shared" ref="BQ47" si="44">82-BP47</f>
        <v>58</v>
      </c>
    </row>
    <row r="48" spans="1:69" s="35" customFormat="1" ht="9.9499999999999993" customHeight="1" x14ac:dyDescent="0.2">
      <c r="A48" s="9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13</v>
      </c>
      <c r="BP48" s="88"/>
      <c r="BQ48" s="89"/>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14</v>
      </c>
      <c r="BP49" s="88">
        <f t="shared" ref="BP49" si="45">BO49+BO50</f>
        <v>24</v>
      </c>
      <c r="BQ49" s="89">
        <f t="shared" ref="BQ49" si="46">82-BP49</f>
        <v>58</v>
      </c>
    </row>
    <row r="50" spans="1:69" s="35" customFormat="1" ht="9.9499999999999993" customHeight="1" x14ac:dyDescent="0.2">
      <c r="A50" s="9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10</v>
      </c>
      <c r="BP50" s="88"/>
      <c r="BQ50" s="89"/>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14</v>
      </c>
      <c r="BP51" s="88">
        <f t="shared" ref="BP51" si="47">BO51+BO52</f>
        <v>26</v>
      </c>
      <c r="BQ51" s="89">
        <f t="shared" ref="BQ51" si="48">82-BP51</f>
        <v>56</v>
      </c>
    </row>
    <row r="52" spans="1:69" s="35" customFormat="1" ht="9.9499999999999993" customHeight="1" x14ac:dyDescent="0.2">
      <c r="A52" s="9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12</v>
      </c>
      <c r="BP52" s="88"/>
      <c r="BQ52" s="89"/>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14</v>
      </c>
      <c r="BP53" s="88">
        <f t="shared" ref="BP53" si="49">BO53+BO54</f>
        <v>26</v>
      </c>
      <c r="BQ53" s="89">
        <f t="shared" ref="BQ53" si="50">82-BP53</f>
        <v>56</v>
      </c>
    </row>
    <row r="54" spans="1:69" s="35" customFormat="1" ht="9.9499999999999993" customHeight="1" x14ac:dyDescent="0.2">
      <c r="A54" s="9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12</v>
      </c>
      <c r="BP54" s="88"/>
      <c r="BQ54" s="89"/>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1</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11</v>
      </c>
      <c r="BP55" s="88">
        <f t="shared" ref="BP55" si="51">BO55+BO56</f>
        <v>24</v>
      </c>
      <c r="BQ55" s="89">
        <f t="shared" ref="BQ55" si="52">82-BP55</f>
        <v>58</v>
      </c>
    </row>
    <row r="56" spans="1:69" s="35" customFormat="1" ht="9.9499999999999993" customHeight="1" x14ac:dyDescent="0.2">
      <c r="A56" s="90"/>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13</v>
      </c>
      <c r="BP56" s="88"/>
      <c r="BQ56" s="89"/>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16</v>
      </c>
      <c r="BP57" s="88">
        <f t="shared" ref="BP57" si="53">BO57+BO58</f>
        <v>25</v>
      </c>
      <c r="BQ57" s="89">
        <f t="shared" ref="BQ57" si="54">82-BP57</f>
        <v>57</v>
      </c>
    </row>
    <row r="58" spans="1:69" s="35" customFormat="1" ht="9.9499999999999993" customHeight="1" x14ac:dyDescent="0.2">
      <c r="A58" s="9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9</v>
      </c>
      <c r="BP58" s="88"/>
      <c r="BQ58" s="89"/>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88">
        <f t="shared" ref="BP59" si="55">BO59+BO60</f>
        <v>26</v>
      </c>
      <c r="BQ59" s="89">
        <f t="shared" ref="BQ59" si="56">82-BP59</f>
        <v>56</v>
      </c>
    </row>
    <row r="60" spans="1:69" s="35" customFormat="1" ht="9.9499999999999993" customHeight="1" x14ac:dyDescent="0.2">
      <c r="A60" s="9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15</v>
      </c>
      <c r="BP60" s="88"/>
      <c r="BQ60" s="89"/>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14</v>
      </c>
      <c r="BP61" s="88">
        <f t="shared" ref="BP61" si="57">BO61+BO62</f>
        <v>24</v>
      </c>
      <c r="BQ61" s="89">
        <f t="shared" ref="BQ61" si="58">82-BP61</f>
        <v>58</v>
      </c>
    </row>
    <row r="62" spans="1:69" s="35" customFormat="1" ht="9.9499999999999993" customHeight="1" x14ac:dyDescent="0.2">
      <c r="A62" s="90"/>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88"/>
      <c r="BQ62" s="89"/>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88">
        <f t="shared" ref="BP63" si="59">BO63+BO64</f>
        <v>31</v>
      </c>
      <c r="BQ63" s="89">
        <f t="shared" ref="BQ63" si="60">82-BP63</f>
        <v>51</v>
      </c>
    </row>
    <row r="64" spans="1:69" s="35" customFormat="1" ht="9.9499999999999993" customHeight="1" x14ac:dyDescent="0.2">
      <c r="A64" s="9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15</v>
      </c>
      <c r="BP64" s="88"/>
      <c r="BQ64" s="89"/>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13</v>
      </c>
      <c r="BP65" s="88">
        <f t="shared" ref="BP65" si="61">BO65+BO66</f>
        <v>24</v>
      </c>
      <c r="BQ65" s="89">
        <f t="shared" ref="BQ65" si="62">82-BP65</f>
        <v>58</v>
      </c>
    </row>
    <row r="66" spans="1:69" s="35" customFormat="1" ht="9.9499999999999993" customHeight="1" x14ac:dyDescent="0.2">
      <c r="A66" s="9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11</v>
      </c>
      <c r="BP66" s="88"/>
      <c r="BQ66" s="8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395</v>
      </c>
      <c r="BQ67" s="34">
        <f>SUM(BQ3:BQ66)/2</f>
        <v>917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AE15" sqref="AE15"/>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24</v>
      </c>
      <c r="E2" s="15">
        <f>Table3[[#This Row],[Watched]]/Table3[[#This Row],[GP]]</f>
        <v>0.8</v>
      </c>
      <c r="F2">
        <f>COUNTIFS(DataRegularSeason20242025!$N$3:$N$1315,1,DataRegularSeason20242025!$D$3:$D$1315,$A2)</f>
        <v>15</v>
      </c>
      <c r="G2">
        <f>41-Table3[[#This Row],[GP_A]]</f>
        <v>26</v>
      </c>
      <c r="H2">
        <f>COUNTIFS(DataRegularSeason20242025!$E$3:$E$1315,$A2,DataRegularSeason20242025!$N$3:$N$1315,1)</f>
        <v>15</v>
      </c>
      <c r="I2">
        <f>41-Table3[[#This Row],[GP_H]]</f>
        <v>26</v>
      </c>
      <c r="J2">
        <f>F2+H2</f>
        <v>30</v>
      </c>
      <c r="K2">
        <f>82-Table3[[#This Row],[GP]]</f>
        <v>52</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F2-L2</f>
        <v>3</v>
      </c>
      <c r="Q2">
        <f>COUNTIFS(DataRegularSeason20242025!$D$3:$D$1315,$A2, DataRegularSeason20242025!$S$3:$S$1315, $A2,DataRegularSeason20242025!$M$3:$M$1315,"REG")</f>
        <v>3</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8</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21</v>
      </c>
      <c r="AC2">
        <f>Table3[[#This Row],[L_A]]+Table3[[#This Row],[L_H]]</f>
        <v>9</v>
      </c>
      <c r="AD2">
        <f>Table3[[#This Row],[RW_A]]+Table3[[#This Row],[RW_H]]</f>
        <v>18</v>
      </c>
      <c r="AE2">
        <f>Table3[[#This Row],[RL_A]]+Table3[[#This Row],[RL_H]]</f>
        <v>7</v>
      </c>
      <c r="AF2">
        <f>Table3[[#This Row],[OTW_A]]+Table3[[#This Row],[OTW_H]]</f>
        <v>3</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44</v>
      </c>
      <c r="AK2">
        <f>(3*(Table3[[#This Row],[RW_A]]+Table3[[#This Row],[RW_H]]))+(2*(Table3[[#This Row],[OTW_A]]+Table3[[#This Row],[SOW_A]]+Table3[[#This Row],[OTW_H]]+Table3[[#This Row],[SOW_H]]))+Table3[[#This Row],[OTL_A]]+Table3[[#This Row],[SOL_A]]+Table3[[#This Row],[OTL_H]]+Table3[[#This Row],[SOL_H]]</f>
        <v>62</v>
      </c>
      <c r="AL2" s="15">
        <f>Table3[[#This Row],[PTS]]/(2*Table3[[#This Row],[GP]])</f>
        <v>0.73333333333333328</v>
      </c>
      <c r="AM2" s="15">
        <f>Table3[[#This Row],[PTS2]]/(3*Table3[[#This Row],[GP]])</f>
        <v>0.68888888888888888</v>
      </c>
      <c r="AN2">
        <f>(2*Table3[[#This Row],[GR]])+Table3[[#This Row],[PTS]]</f>
        <v>148</v>
      </c>
      <c r="AO2">
        <f>(3*Table3[[#This Row],[GR]])+Table3[[#This Row],[PTS2]]</f>
        <v>218</v>
      </c>
      <c r="AP2">
        <f>Table3[[#This Row],[PTS]]+(2 * Table3[[#This Row],[GR]] * Table3[[#This Row],[PTS%]])</f>
        <v>120.26666666666667</v>
      </c>
      <c r="AQ2">
        <f>Table3[[#This Row],[PTS2]]+(3 * Table3[[#This Row],[GR]] * Table3[[#This Row],[PTS%2]])</f>
        <v>169.46666666666667</v>
      </c>
      <c r="AR2" s="20" t="str">
        <f>_xlfn.CONCAT(TEXT(Table3[[#This Row],[W]], "0"), "-", TEXT(Table3[[#This Row],[RL]],"0"), "-", TEXT(Table3[[#This Row],[OTL]]+Table3[[#This Row],[SOL]], "0"))</f>
        <v>21-7-2</v>
      </c>
      <c r="AS2">
        <f>COUNTIFS(DataRegularSeason20242025!$D$3:$D$1315,Table3[[#This Row],[Teams]],DataRegularSeason20242025!$K$3:$K$1315,0)</f>
        <v>0</v>
      </c>
      <c r="AT2">
        <f>SUMIF(DataRegularSeason20242025!$D$3:$D$1315,$A2, DataRegularSeason20242025!$J$3:$J$1315)</f>
        <v>61</v>
      </c>
      <c r="AU2">
        <f>SUMIF(DataRegularSeason20242025!$D$3:$D$1315,$A2, DataRegularSeason20242025!$K$3:$K$1315)</f>
        <v>37</v>
      </c>
      <c r="AV2">
        <f>AT2-AU2</f>
        <v>24</v>
      </c>
      <c r="AW2">
        <f>COUNTIFS(DataRegularSeason20242025!$E$3:$E$1315,Table3[[#This Row],[Teams]],DataRegularSeason20242025!$J$3:$J$1315,0)</f>
        <v>0</v>
      </c>
      <c r="AX2">
        <f>SUMIF(DataRegularSeason20242025!$E$3:$E$1315,$A2,DataRegularSeason20242025!$K$3:$K$1315)</f>
        <v>55</v>
      </c>
      <c r="AY2">
        <f>SUMIF(DataRegularSeason20242025!$E$3:$E$1315,$A2,DataRegularSeason20242025!$J$3:$J$1315)</f>
        <v>43</v>
      </c>
      <c r="AZ2">
        <f>AX2-AY2</f>
        <v>12</v>
      </c>
      <c r="BA2">
        <f>AT2+AX2</f>
        <v>116</v>
      </c>
      <c r="BB2">
        <f>AU2+AY2</f>
        <v>80</v>
      </c>
      <c r="BC2">
        <f>BA2-BB2</f>
        <v>36</v>
      </c>
      <c r="BD2" s="17">
        <f>Table3[[#This Row],[GF]]/Table3[[#This Row],[GP]]</f>
        <v>3.8666666666666667</v>
      </c>
      <c r="BE2" s="17">
        <f>Table3[[#This Row],[GA]]/Table3[[#This Row],[GP]]</f>
        <v>2.6666666666666665</v>
      </c>
      <c r="BF2" s="17">
        <f>(Table3[[#This Row],[GF]]-Table3[[#This Row],[GA]])/Table3[[#This Row],[GP]]</f>
        <v>1.2</v>
      </c>
      <c r="BG2" s="50" t="str">
        <f>_xlfn.CONCAT(TEXT(Table3[[#This Row],[W_H]], "0"), "-", TEXT(Table3[[#This Row],[RL_H]],"0"), "-", TEXT(Table3[[#This Row],[OTL_H]]+Table3[[#This Row],[SOL_H]], "0"))</f>
        <v>9-4-2</v>
      </c>
      <c r="BH2" s="50" t="str">
        <f>_xlfn.CONCAT(TEXT(Table3[[#This Row],[W_A]], "0"), "-", TEXT(Table3[[#This Row],[RL_A]],"0"), "-", TEXT(Table3[[#This Row],[OTL_A]]+Table3[[#This Row],[SOL_A]], "0"))</f>
        <v>12-3-0</v>
      </c>
      <c r="BI2" s="50">
        <f>((2*(Table3[[#This Row],[W_H]]))+Table3[[#This Row],[OTL_H]]+Table3[[#This Row],[SOL_H]])/(2*Table3[[#This Row],[GP_H]])</f>
        <v>0.66666666666666663</v>
      </c>
      <c r="BJ2" s="50">
        <f>((2*(Table3[[#This Row],[W_A]]))+Table3[[#This Row],[OTL_A]]+Table3[[#This Row],[SOL_A]])/(2*Table3[[#This Row],[GP_A]])</f>
        <v>0.8</v>
      </c>
      <c r="BK2" s="21">
        <f>(Table3[[#This Row],[W]]*$CD$3)+(Table3[[#This Row],[L]]*$CD$4)+(Table3[[#This Row],[GF]]*$CD$5)+(Table3[[#This Row],[GA]]*$CD$6)</f>
        <v>38.599999999999994</v>
      </c>
      <c r="BL2" s="21">
        <f>(82*(((Table3[[#This Row],[PTS%]]*$CD$3)+((1-Table3[[#This Row],[PTS%]])*$CD$4)+(Table3[[#This Row],[GF]]*$CD$5)+(Table3[[#This Row],[GA]]*$CD$6))/Table3[[#This Row],[GP]])) + (Table3[[#This Row],[W]]*$CD$3)+(Table3[[#This Row],[L]]*$CD$4)+(Table3[[#This Row],[GF]]*$CD$5)+(Table3[[#This Row],[GA]]*$CD$6)</f>
        <v>109.24755555555555</v>
      </c>
      <c r="BM2">
        <f>COUNTIFS(DataRegularSeason20242025!$D$3:$D$1315,$A2,DataRegularSeason20242025!$H$3:$H$1315, $A2)</f>
        <v>10</v>
      </c>
      <c r="BN2">
        <f>COUNTIFS(DataRegularSeason20242025!$E$3:$E$1315,$A2,DataRegularSeason20242025!$H$3:$H$1315, $A2)</f>
        <v>10</v>
      </c>
      <c r="BO2">
        <f>BM2+BN2</f>
        <v>20</v>
      </c>
      <c r="BP2">
        <f>F2-BM2</f>
        <v>5</v>
      </c>
      <c r="BQ2">
        <f>H2-BN2</f>
        <v>5</v>
      </c>
      <c r="BR2">
        <f>BP2+BQ2</f>
        <v>10</v>
      </c>
      <c r="BU2">
        <v>2018</v>
      </c>
      <c r="BX2" t="s">
        <v>1462</v>
      </c>
      <c r="BY2">
        <f>SUM($J$2:$J$33)/2</f>
        <v>501</v>
      </c>
      <c r="CC2" t="s">
        <v>63</v>
      </c>
      <c r="CD2" s="19" t="s">
        <v>1473</v>
      </c>
      <c r="CE2">
        <f>INDEX($J$2:$J$33,MATCH("CGY",$A$2:$A$33,0),1)</f>
        <v>31</v>
      </c>
    </row>
    <row r="3" spans="1:86"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26</v>
      </c>
      <c r="E3" s="15">
        <f>Table3[[#This Row],[Watched]]/Table3[[#This Row],[GP]]</f>
        <v>0.83870967741935487</v>
      </c>
      <c r="F3">
        <f>COUNTIFS(DataRegularSeason20242025!$N$3:$N$1315,1,DataRegularSeason20242025!$D$3:$D$1315,$A3)</f>
        <v>17</v>
      </c>
      <c r="G3">
        <f>41-Table3[[#This Row],[GP_A]]</f>
        <v>24</v>
      </c>
      <c r="H3">
        <f>COUNTIFS(DataRegularSeason20242025!$E$3:$E$1315,$A3,DataRegularSeason20242025!$N$3:$N$1315,1)</f>
        <v>14</v>
      </c>
      <c r="I3">
        <f>41-Table3[[#This Row],[GP_H]]</f>
        <v>27</v>
      </c>
      <c r="J3">
        <f>F3+H3</f>
        <v>31</v>
      </c>
      <c r="K3">
        <f>82-Table3[[#This Row],[GP]]</f>
        <v>51</v>
      </c>
      <c r="L3">
        <f>COUNTIFS(DataRegularSeason20242025!$D$3:$D$1315,$A3, DataRegularSeason20242025!$L$3:$L$1315, $A3,DataRegularSeason20242025!$N$3:$N$1315,1)</f>
        <v>12</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1</v>
      </c>
      <c r="P3">
        <f>F3-L3</f>
        <v>5</v>
      </c>
      <c r="Q3">
        <f>COUNTIFS(DataRegularSeason20242025!$D$3:$D$1315,$A3, DataRegularSeason20242025!$S$3:$S$1315, $A3,DataRegularSeason20242025!$M$3:$M$1315,"REG")</f>
        <v>2</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3</v>
      </c>
      <c r="W3">
        <f>COUNTIFS(DataRegularSeason20242025!$E$3:$E$1315,$A3, DataRegularSeason20242025!$L$3:$L$1315, $A3,DataRegularSeason20242025!$N$3:$N$1315,1,DataRegularSeason20242025!$M$3:$M$1315,"SO")</f>
        <v>0</v>
      </c>
      <c r="X3">
        <f>H3-T3</f>
        <v>6</v>
      </c>
      <c r="Y3">
        <f>COUNTIFS(DataRegularSeason20242025!$E$3:$E$1315,$A3, DataRegularSeason20242025!$S$3:$S$1315, $A3,DataRegularSeason20242025!$M$3:$M$1315,"REG")</f>
        <v>5</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20</v>
      </c>
      <c r="AC3">
        <f>Table3[[#This Row],[L_A]]+Table3[[#This Row],[L_H]]</f>
        <v>11</v>
      </c>
      <c r="AD3">
        <f>Table3[[#This Row],[RW_A]]+Table3[[#This Row],[RW_H]]</f>
        <v>16</v>
      </c>
      <c r="AE3">
        <f>Table3[[#This Row],[RL_A]]+Table3[[#This Row],[RL_H]]</f>
        <v>7</v>
      </c>
      <c r="AF3">
        <f>Table3[[#This Row],[OTW_A]]+Table3[[#This Row],[OTW_H]]</f>
        <v>3</v>
      </c>
      <c r="AG3">
        <f>Table3[[#This Row],[OTL_A]]+Table3[[#This Row],[OTL_H]]</f>
        <v>2</v>
      </c>
      <c r="AH3">
        <f>Table3[[#This Row],[SOW_A]]+Table3[[#This Row],[SOW_H]]</f>
        <v>1</v>
      </c>
      <c r="AI3">
        <f>Table3[[#This Row],[SOL_A]]+Table3[[#This Row],[SOL_H]]</f>
        <v>2</v>
      </c>
      <c r="AJ3">
        <f>(2*(Table3[[#This Row],[W_A]]+Table3[[#This Row],[W_H]]))+Table3[[#This Row],[OTL_A]]+Table3[[#This Row],[SOL_A]]+Table3[[#This Row],[OTL_H]]+Table3[[#This Row],[SOL_H]]</f>
        <v>44</v>
      </c>
      <c r="AK3">
        <f>(3*(Table3[[#This Row],[RW_A]]+Table3[[#This Row],[RW_H]]))+(2*(Table3[[#This Row],[OTW_A]]+Table3[[#This Row],[SOW_A]]+Table3[[#This Row],[OTW_H]]+Table3[[#This Row],[SOW_H]]))+Table3[[#This Row],[OTL_A]]+Table3[[#This Row],[SOL_A]]+Table3[[#This Row],[OTL_H]]+Table3[[#This Row],[SOL_H]]</f>
        <v>60</v>
      </c>
      <c r="AL3" s="15">
        <f>Table3[[#This Row],[PTS]]/(2*Table3[[#This Row],[GP]])</f>
        <v>0.70967741935483875</v>
      </c>
      <c r="AM3" s="15">
        <f>Table3[[#This Row],[PTS2]]/(3*Table3[[#This Row],[GP]])</f>
        <v>0.64516129032258063</v>
      </c>
      <c r="AN3">
        <f>(2*Table3[[#This Row],[GR]])+Table3[[#This Row],[PTS]]</f>
        <v>146</v>
      </c>
      <c r="AO3">
        <f>(3*Table3[[#This Row],[GR]])+Table3[[#This Row],[PTS2]]</f>
        <v>213</v>
      </c>
      <c r="AP3">
        <f>Table3[[#This Row],[PTS]]+(2 * Table3[[#This Row],[GR]] * Table3[[#This Row],[PTS%]])</f>
        <v>116.38709677419355</v>
      </c>
      <c r="AQ3">
        <f>Table3[[#This Row],[PTS2]]+(3 * Table3[[#This Row],[GR]] * Table3[[#This Row],[PTS%2]])</f>
        <v>158.70967741935482</v>
      </c>
      <c r="AR3" s="20" t="str">
        <f>_xlfn.CONCAT(TEXT(Table3[[#This Row],[W]], "0"), "-", TEXT(Table3[[#This Row],[RL]],"0"), "-", TEXT(Table3[[#This Row],[OTL]]+Table3[[#This Row],[SOL]], "0"))</f>
        <v>20-7-4</v>
      </c>
      <c r="AS3">
        <f>COUNTIFS(DataRegularSeason20242025!$D$3:$D$1315,Table3[[#This Row],[Teams]],DataRegularSeason20242025!$K$3:$K$1315,0)</f>
        <v>1</v>
      </c>
      <c r="AT3">
        <f>SUMIF(DataRegularSeason20242025!$D$3:$D$1315,$A3, DataRegularSeason20242025!$J$3:$J$1315)</f>
        <v>62</v>
      </c>
      <c r="AU3">
        <f>SUMIF(DataRegularSeason20242025!$D$3:$D$1315,$A3, DataRegularSeason20242025!$K$3:$K$1315)</f>
        <v>41</v>
      </c>
      <c r="AV3">
        <f>AT3-AU3</f>
        <v>21</v>
      </c>
      <c r="AW3">
        <f>COUNTIFS(DataRegularSeason20242025!$E$3:$E$1315,Table3[[#This Row],[Teams]],DataRegularSeason20242025!$J$3:$J$1315,0)</f>
        <v>1</v>
      </c>
      <c r="AX3">
        <f>SUMIF(DataRegularSeason20242025!$E$3:$E$1315,$A3,DataRegularSeason20242025!$K$3:$K$1315)</f>
        <v>36</v>
      </c>
      <c r="AY3">
        <f>SUMIF(DataRegularSeason20242025!$E$3:$E$1315,$A3,DataRegularSeason20242025!$J$3:$J$1315)</f>
        <v>39</v>
      </c>
      <c r="AZ3">
        <f>AX3-AY3</f>
        <v>-3</v>
      </c>
      <c r="BA3">
        <f>AT3+AX3</f>
        <v>98</v>
      </c>
      <c r="BB3">
        <f>AU3+AY3</f>
        <v>80</v>
      </c>
      <c r="BC3">
        <f>BA3-BB3</f>
        <v>18</v>
      </c>
      <c r="BD3" s="17">
        <f>Table3[[#This Row],[GF]]/Table3[[#This Row],[GP]]</f>
        <v>3.161290322580645</v>
      </c>
      <c r="BE3" s="17">
        <f>Table3[[#This Row],[GA]]/Table3[[#This Row],[GP]]</f>
        <v>2.5806451612903225</v>
      </c>
      <c r="BF3" s="17">
        <f>(Table3[[#This Row],[GF]]-Table3[[#This Row],[GA]])/Table3[[#This Row],[GP]]</f>
        <v>0.58064516129032262</v>
      </c>
      <c r="BG3" s="50" t="str">
        <f>_xlfn.CONCAT(TEXT(Table3[[#This Row],[W_H]], "0"), "-", TEXT(Table3[[#This Row],[RL_H]],"0"), "-", TEXT(Table3[[#This Row],[OTL_H]]+Table3[[#This Row],[SOL_H]], "0"))</f>
        <v>8-5-1</v>
      </c>
      <c r="BH3" s="50" t="str">
        <f>_xlfn.CONCAT(TEXT(Table3[[#This Row],[W_A]], "0"), "-", TEXT(Table3[[#This Row],[RL_A]],"0"), "-", TEXT(Table3[[#This Row],[OTL_A]]+Table3[[#This Row],[SOL_A]], "0"))</f>
        <v>12-2-3</v>
      </c>
      <c r="BI3" s="50">
        <f>((2*(Table3[[#This Row],[W_H]]))+Table3[[#This Row],[OTL_H]]+Table3[[#This Row],[SOL_H]])/(2*Table3[[#This Row],[GP_H]])</f>
        <v>0.6071428571428571</v>
      </c>
      <c r="BJ3" s="50">
        <f>((2*(Table3[[#This Row],[W_A]]))+Table3[[#This Row],[OTL_A]]+Table3[[#This Row],[SOL_A]])/(2*Table3[[#This Row],[GP_A]])</f>
        <v>0.79411764705882348</v>
      </c>
      <c r="BK3" s="21">
        <f>(Table3[[#This Row],[W]]*$CD$3)+(Table3[[#This Row],[L]]*$CD$4)+(Table3[[#This Row],[GF]]*$CD$5)+(Table3[[#This Row],[GA]]*$CD$6)</f>
        <v>36</v>
      </c>
      <c r="BL3" s="21">
        <f>(82*(((Table3[[#This Row],[PTS%]]*$CD$3)+((1-Table3[[#This Row],[PTS%]])*$CD$4)+(Table3[[#This Row],[GF]]*$CD$5)+(Table3[[#This Row],[GA]]*$CD$6))/Table3[[#This Row],[GP]])) + (Table3[[#This Row],[W]]*$CD$3)+(Table3[[#This Row],[L]]*$CD$4)+(Table3[[#This Row],[GF]]*$CD$5)+(Table3[[#This Row],[GA]]*$CD$6)</f>
        <v>97.214151925078042</v>
      </c>
      <c r="BM3">
        <f>COUNTIFS(DataRegularSeason20242025!$D$3:$D$1315,$A3,DataRegularSeason20242025!$H$3:$H$1315, $A3)</f>
        <v>12</v>
      </c>
      <c r="BN3">
        <f>COUNTIFS(DataRegularSeason20242025!$E$3:$E$1315,$A3,DataRegularSeason20242025!$H$3:$H$1315, $A3)</f>
        <v>12</v>
      </c>
      <c r="BO3">
        <f>BM3+BN3</f>
        <v>24</v>
      </c>
      <c r="BP3">
        <f>F3-BM3</f>
        <v>5</v>
      </c>
      <c r="BQ3">
        <f>H3-BN3</f>
        <v>2</v>
      </c>
      <c r="BR3">
        <f>BP3+BQ3</f>
        <v>7</v>
      </c>
      <c r="BX3" t="s">
        <v>1460</v>
      </c>
      <c r="BY3">
        <f>SUM($D$2:$D$33)/2</f>
        <v>395</v>
      </c>
      <c r="CC3" t="s">
        <v>97</v>
      </c>
      <c r="CD3" s="21">
        <v>0.5</v>
      </c>
      <c r="CE3">
        <f>INDEX($AB$2:$AB$33,MATCH("CGY",$A$2:$A$33,0),1)</f>
        <v>15</v>
      </c>
      <c r="CG3" s="21">
        <f>CD3*CE3</f>
        <v>7.5</v>
      </c>
      <c r="CH3" s="15">
        <f>CG3/$CG$7</f>
        <v>0.21802325581395349</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31</v>
      </c>
      <c r="E4" s="15">
        <f>Table3[[#This Row],[Watched]]/Table3[[#This Row],[GP]]</f>
        <v>0.96875</v>
      </c>
      <c r="F4">
        <f>COUNTIFS(DataRegularSeason20242025!$N$3:$N$1315,1,DataRegularSeason20242025!$D$3:$D$1315,$A4)</f>
        <v>17</v>
      </c>
      <c r="G4">
        <f>41-Table3[[#This Row],[GP_A]]</f>
        <v>24</v>
      </c>
      <c r="H4">
        <f>COUNTIFS(DataRegularSeason20242025!$E$3:$E$1315,$A4,DataRegularSeason20242025!$N$3:$N$1315,1)</f>
        <v>15</v>
      </c>
      <c r="I4">
        <f>41-Table3[[#This Row],[GP_H]]</f>
        <v>26</v>
      </c>
      <c r="J4">
        <f>F4+H4</f>
        <v>32</v>
      </c>
      <c r="K4">
        <f>82-Table3[[#This Row],[GP]]</f>
        <v>50</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11</v>
      </c>
      <c r="U4">
        <f>COUNTIFS(DataRegularSeason20242025!$E$3:$E$1315,$A4, DataRegularSeason20242025!$L$3:$L$1315, $A4,DataRegularSeason20242025!$N$3:$N$1315,1,DataRegularSeason20242025!$M$3:$M$1315,"REG")</f>
        <v>9</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22</v>
      </c>
      <c r="AC4">
        <f>Table3[[#This Row],[L_A]]+Table3[[#This Row],[L_H]]</f>
        <v>10</v>
      </c>
      <c r="AD4">
        <f>Table3[[#This Row],[RW_A]]+Table3[[#This Row],[RW_H]]</f>
        <v>18</v>
      </c>
      <c r="AE4">
        <f>Table3[[#This Row],[RL_A]]+Table3[[#This Row],[RL_H]]</f>
        <v>9</v>
      </c>
      <c r="AF4">
        <f>Table3[[#This Row],[OTW_A]]+Table3[[#This Row],[OTW_H]]</f>
        <v>4</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45</v>
      </c>
      <c r="AK4">
        <f>(3*(Table3[[#This Row],[RW_A]]+Table3[[#This Row],[RW_H]]))+(2*(Table3[[#This Row],[OTW_A]]+Table3[[#This Row],[SOW_A]]+Table3[[#This Row],[OTW_H]]+Table3[[#This Row],[SOW_H]]))+Table3[[#This Row],[OTL_A]]+Table3[[#This Row],[SOL_A]]+Table3[[#This Row],[OTL_H]]+Table3[[#This Row],[SOL_H]]</f>
        <v>63</v>
      </c>
      <c r="AL4" s="15">
        <f>Table3[[#This Row],[PTS]]/(2*Table3[[#This Row],[GP]])</f>
        <v>0.703125</v>
      </c>
      <c r="AM4" s="15">
        <f>Table3[[#This Row],[PTS2]]/(3*Table3[[#This Row],[GP]])</f>
        <v>0.65625</v>
      </c>
      <c r="AN4">
        <f>(2*Table3[[#This Row],[GR]])+Table3[[#This Row],[PTS]]</f>
        <v>145</v>
      </c>
      <c r="AO4">
        <f>(3*Table3[[#This Row],[GR]])+Table3[[#This Row],[PTS2]]</f>
        <v>213</v>
      </c>
      <c r="AP4">
        <f>Table3[[#This Row],[PTS]]+(2 * Table3[[#This Row],[GR]] * Table3[[#This Row],[PTS%]])</f>
        <v>115.3125</v>
      </c>
      <c r="AQ4">
        <f>Table3[[#This Row],[PTS2]]+(3 * Table3[[#This Row],[GR]] * Table3[[#This Row],[PTS%2]])</f>
        <v>161.4375</v>
      </c>
      <c r="AR4" s="20" t="str">
        <f>_xlfn.CONCAT(TEXT(Table3[[#This Row],[W]], "0"), "-", TEXT(Table3[[#This Row],[RL]],"0"), "-", TEXT(Table3[[#This Row],[OTL]]+Table3[[#This Row],[SOL]], "0"))</f>
        <v>22-9-1</v>
      </c>
      <c r="AS4">
        <f>COUNTIFS(DataRegularSeason20242025!$D$3:$D$1315,Table3[[#This Row],[Teams]],DataRegularSeason20242025!$K$3:$K$1315,0)</f>
        <v>1</v>
      </c>
      <c r="AT4">
        <f>SUMIF(DataRegularSeason20242025!$D$3:$D$1315,$A4, DataRegularSeason20242025!$J$3:$J$1315)</f>
        <v>58</v>
      </c>
      <c r="AU4">
        <f>SUMIF(DataRegularSeason20242025!$D$3:$D$1315,$A4, DataRegularSeason20242025!$K$3:$K$1315)</f>
        <v>45</v>
      </c>
      <c r="AV4">
        <f>AT4-AU4</f>
        <v>13</v>
      </c>
      <c r="AW4">
        <f>COUNTIFS(DataRegularSeason20242025!$E$3:$E$1315,Table3[[#This Row],[Teams]],DataRegularSeason20242025!$J$3:$J$1315,0)</f>
        <v>2</v>
      </c>
      <c r="AX4">
        <f>SUMIF(DataRegularSeason20242025!$E$3:$E$1315,$A4,DataRegularSeason20242025!$K$3:$K$1315)</f>
        <v>59</v>
      </c>
      <c r="AY4">
        <f>SUMIF(DataRegularSeason20242025!$E$3:$E$1315,$A4,DataRegularSeason20242025!$J$3:$J$1315)</f>
        <v>36</v>
      </c>
      <c r="AZ4">
        <f>AX4-AY4</f>
        <v>23</v>
      </c>
      <c r="BA4">
        <f>AT4+AX4</f>
        <v>117</v>
      </c>
      <c r="BB4">
        <f>AU4+AY4</f>
        <v>81</v>
      </c>
      <c r="BC4">
        <f>BA4-BB4</f>
        <v>36</v>
      </c>
      <c r="BD4" s="17">
        <f>Table3[[#This Row],[GF]]/Table3[[#This Row],[GP]]</f>
        <v>3.65625</v>
      </c>
      <c r="BE4" s="17">
        <f>Table3[[#This Row],[GA]]/Table3[[#This Row],[GP]]</f>
        <v>2.53125</v>
      </c>
      <c r="BF4" s="17">
        <f>(Table3[[#This Row],[GF]]-Table3[[#This Row],[GA]])/Table3[[#This Row],[GP]]</f>
        <v>1.125</v>
      </c>
      <c r="BG4" s="50" t="str">
        <f>_xlfn.CONCAT(TEXT(Table3[[#This Row],[W_H]], "0"), "-", TEXT(Table3[[#This Row],[RL_H]],"0"), "-", TEXT(Table3[[#This Row],[OTL_H]]+Table3[[#This Row],[SOL_H]], "0"))</f>
        <v>11-3-1</v>
      </c>
      <c r="BH4" s="50" t="str">
        <f>_xlfn.CONCAT(TEXT(Table3[[#This Row],[W_A]], "0"), "-", TEXT(Table3[[#This Row],[RL_A]],"0"), "-", TEXT(Table3[[#This Row],[OTL_A]]+Table3[[#This Row],[SOL_A]], "0"))</f>
        <v>11-6-0</v>
      </c>
      <c r="BI4" s="50">
        <f>((2*(Table3[[#This Row],[W_H]]))+Table3[[#This Row],[OTL_H]]+Table3[[#This Row],[SOL_H]])/(2*Table3[[#This Row],[GP_H]])</f>
        <v>0.76666666666666672</v>
      </c>
      <c r="BJ4" s="50">
        <f>((2*(Table3[[#This Row],[W_A]]))+Table3[[#This Row],[OTL_A]]+Table3[[#This Row],[SOL_A]])/(2*Table3[[#This Row],[GP_A]])</f>
        <v>0.6470588235294118</v>
      </c>
      <c r="BK4" s="21">
        <f>(Table3[[#This Row],[W]]*$CD$3)+(Table3[[#This Row],[L]]*$CD$4)+(Table3[[#This Row],[GF]]*$CD$5)+(Table3[[#This Row],[GA]]*$CD$6)</f>
        <v>39.65</v>
      </c>
      <c r="BL4" s="21">
        <f>(82*(((Table3[[#This Row],[PTS%]]*$CD$3)+((1-Table3[[#This Row],[PTS%]])*$CD$4)+(Table3[[#This Row],[GF]]*$CD$5)+(Table3[[#This Row],[GA]]*$CD$6))/Table3[[#This Row],[GP]])) + (Table3[[#This Row],[W]]*$CD$3)+(Table3[[#This Row],[L]]*$CD$4)+(Table3[[#This Row],[GF]]*$CD$5)+(Table3[[#This Row],[GA]]*$CD$6)</f>
        <v>106.50722656249999</v>
      </c>
      <c r="BM4">
        <f>COUNTIFS(DataRegularSeason20242025!$D$3:$D$1315,$A4,DataRegularSeason20242025!$H$3:$H$1315, $A4)</f>
        <v>15</v>
      </c>
      <c r="BN4">
        <f>COUNTIFS(DataRegularSeason20242025!$E$3:$E$1315,$A4,DataRegularSeason20242025!$H$3:$H$1315, $A4)</f>
        <v>14</v>
      </c>
      <c r="BO4">
        <f>BM4+BN4</f>
        <v>29</v>
      </c>
      <c r="BP4">
        <f>F4-BM4</f>
        <v>2</v>
      </c>
      <c r="BQ4">
        <f>H4-BN4</f>
        <v>1</v>
      </c>
      <c r="BR4">
        <f>BP4+BQ4</f>
        <v>3</v>
      </c>
      <c r="BX4" t="s">
        <v>1461</v>
      </c>
      <c r="BY4">
        <f>$BY$2-$BY$3</f>
        <v>106</v>
      </c>
      <c r="CC4" t="s">
        <v>1434</v>
      </c>
      <c r="CD4" s="21">
        <v>0.3</v>
      </c>
      <c r="CE4">
        <f>INDEX($AC$2:$AC$33,MATCH("CGY",$A$2:$A$33,0),1)</f>
        <v>16</v>
      </c>
      <c r="CG4" s="21">
        <f>CD4*CE4</f>
        <v>4.8</v>
      </c>
      <c r="CH4" s="15">
        <f>CG4/$CG$7</f>
        <v>0.13953488372093023</v>
      </c>
    </row>
    <row r="5" spans="1:8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24</v>
      </c>
      <c r="E5" s="15">
        <f>Table3[[#This Row],[Watched]]/Table3[[#This Row],[GP]]</f>
        <v>0.77419354838709675</v>
      </c>
      <c r="F5">
        <f>COUNTIFS(DataRegularSeason20242025!$N$3:$N$1315,1,DataRegularSeason20242025!$D$3:$D$1315,$A5)</f>
        <v>17</v>
      </c>
      <c r="G5">
        <f>41-Table3[[#This Row],[GP_A]]</f>
        <v>24</v>
      </c>
      <c r="H5">
        <f>COUNTIFS(DataRegularSeason20242025!$E$3:$E$1315,$A5,DataRegularSeason20242025!$N$3:$N$1315,1)</f>
        <v>14</v>
      </c>
      <c r="I5">
        <f>41-Table3[[#This Row],[GP_H]]</f>
        <v>27</v>
      </c>
      <c r="J5">
        <f>F5+H5</f>
        <v>31</v>
      </c>
      <c r="K5">
        <f>82-Table3[[#This Row],[GP]]</f>
        <v>51</v>
      </c>
      <c r="L5">
        <f>COUNTIFS(DataRegularSeason20242025!$D$3:$D$1315,$A5, DataRegularSeason20242025!$L$3:$L$1315, $A5,DataRegularSeason20242025!$N$3:$N$1315,1)</f>
        <v>9</v>
      </c>
      <c r="M5">
        <f>COUNTIFS(DataRegularSeason20242025!$D$3:$D$1315,$A5, DataRegularSeason20242025!$L$3:$L$1315, $A5,DataRegularSeason20242025!$N$3:$N$1315,1,DataRegularSeason20242025!$M$3:$M$1315,"REG")</f>
        <v>7</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F5-L5</f>
        <v>8</v>
      </c>
      <c r="Q5">
        <f>COUNTIFS(DataRegularSeason20242025!$D$3:$D$1315,$A5, DataRegularSeason20242025!$S$3:$S$1315, $A5,DataRegularSeason20242025!$M$3:$M$1315,"REG")</f>
        <v>5</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20</v>
      </c>
      <c r="AC5">
        <f>Table3[[#This Row],[L_A]]+Table3[[#This Row],[L_H]]</f>
        <v>11</v>
      </c>
      <c r="AD5">
        <f>Table3[[#This Row],[RW_A]]+Table3[[#This Row],[RW_H]]</f>
        <v>17</v>
      </c>
      <c r="AE5">
        <f>Table3[[#This Row],[RL_A]]+Table3[[#This Row],[RL_H]]</f>
        <v>8</v>
      </c>
      <c r="AF5">
        <f>Table3[[#This Row],[OTW_A]]+Table3[[#This Row],[OTW_H]]</f>
        <v>2</v>
      </c>
      <c r="AG5">
        <f>Table3[[#This Row],[OTL_A]]+Table3[[#This Row],[OTL_H]]</f>
        <v>2</v>
      </c>
      <c r="AH5">
        <f>Table3[[#This Row],[SOW_A]]+Table3[[#This Row],[SOW_H]]</f>
        <v>1</v>
      </c>
      <c r="AI5">
        <f>Table3[[#This Row],[SOL_A]]+Table3[[#This Row],[SOL_H]]</f>
        <v>1</v>
      </c>
      <c r="AJ5">
        <f>(2*(Table3[[#This Row],[W_A]]+Table3[[#This Row],[W_H]]))+Table3[[#This Row],[OTL_A]]+Table3[[#This Row],[SOL_A]]+Table3[[#This Row],[OTL_H]]+Table3[[#This Row],[SOL_H]]</f>
        <v>43</v>
      </c>
      <c r="AK5">
        <f>(3*(Table3[[#This Row],[RW_A]]+Table3[[#This Row],[RW_H]]))+(2*(Table3[[#This Row],[OTW_A]]+Table3[[#This Row],[SOW_A]]+Table3[[#This Row],[OTW_H]]+Table3[[#This Row],[SOW_H]]))+Table3[[#This Row],[OTL_A]]+Table3[[#This Row],[SOL_A]]+Table3[[#This Row],[OTL_H]]+Table3[[#This Row],[SOL_H]]</f>
        <v>60</v>
      </c>
      <c r="AL5" s="15">
        <f>Table3[[#This Row],[PTS]]/(2*Table3[[#This Row],[GP]])</f>
        <v>0.69354838709677424</v>
      </c>
      <c r="AM5" s="15">
        <f>Table3[[#This Row],[PTS2]]/(3*Table3[[#This Row],[GP]])</f>
        <v>0.64516129032258063</v>
      </c>
      <c r="AN5">
        <f>(2*Table3[[#This Row],[GR]])+Table3[[#This Row],[PTS]]</f>
        <v>145</v>
      </c>
      <c r="AO5">
        <f>(3*Table3[[#This Row],[GR]])+Table3[[#This Row],[PTS2]]</f>
        <v>213</v>
      </c>
      <c r="AP5">
        <f>Table3[[#This Row],[PTS]]+(2 * Table3[[#This Row],[GR]] * Table3[[#This Row],[PTS%]])</f>
        <v>113.74193548387098</v>
      </c>
      <c r="AQ5">
        <f>Table3[[#This Row],[PTS2]]+(3 * Table3[[#This Row],[GR]] * Table3[[#This Row],[PTS%2]])</f>
        <v>158.70967741935482</v>
      </c>
      <c r="AR5" s="20" t="str">
        <f>_xlfn.CONCAT(TEXT(Table3[[#This Row],[W]], "0"), "-", TEXT(Table3[[#This Row],[RL]],"0"), "-", TEXT(Table3[[#This Row],[OTL]]+Table3[[#This Row],[SOL]], "0"))</f>
        <v>20-8-3</v>
      </c>
      <c r="AS5">
        <f>COUNTIFS(DataRegularSeason20242025!$D$3:$D$1315,Table3[[#This Row],[Teams]],DataRegularSeason20242025!$K$3:$K$1315,0)</f>
        <v>0</v>
      </c>
      <c r="AT5">
        <f>SUMIF(DataRegularSeason20242025!$D$3:$D$1315,$A5, DataRegularSeason20242025!$J$3:$J$1315)</f>
        <v>53</v>
      </c>
      <c r="AU5">
        <f>SUMIF(DataRegularSeason20242025!$D$3:$D$1315,$A5, DataRegularSeason20242025!$K$3:$K$1315)</f>
        <v>52</v>
      </c>
      <c r="AV5">
        <f>AT5-AU5</f>
        <v>1</v>
      </c>
      <c r="AW5">
        <f>COUNTIFS(DataRegularSeason20242025!$E$3:$E$1315,Table3[[#This Row],[Teams]],DataRegularSeason20242025!$J$3:$J$1315,0)</f>
        <v>2</v>
      </c>
      <c r="AX5">
        <f>SUMIF(DataRegularSeason20242025!$E$3:$E$1315,$A5,DataRegularSeason20242025!$K$3:$K$1315)</f>
        <v>55</v>
      </c>
      <c r="AY5">
        <f>SUMIF(DataRegularSeason20242025!$E$3:$E$1315,$A5,DataRegularSeason20242025!$J$3:$J$1315)</f>
        <v>40</v>
      </c>
      <c r="AZ5">
        <f>AX5-AY5</f>
        <v>15</v>
      </c>
      <c r="BA5">
        <f>AT5+AX5</f>
        <v>108</v>
      </c>
      <c r="BB5">
        <f>AU5+AY5</f>
        <v>92</v>
      </c>
      <c r="BC5">
        <f>BA5-BB5</f>
        <v>16</v>
      </c>
      <c r="BD5" s="17">
        <f>Table3[[#This Row],[GF]]/Table3[[#This Row],[GP]]</f>
        <v>3.4838709677419355</v>
      </c>
      <c r="BE5" s="17">
        <f>Table3[[#This Row],[GA]]/Table3[[#This Row],[GP]]</f>
        <v>2.967741935483871</v>
      </c>
      <c r="BF5" s="17">
        <f>(Table3[[#This Row],[GF]]-Table3[[#This Row],[GA]])/Table3[[#This Row],[GP]]</f>
        <v>0.5161290322580645</v>
      </c>
      <c r="BG5" s="50" t="str">
        <f>_xlfn.CONCAT(TEXT(Table3[[#This Row],[W_H]], "0"), "-", TEXT(Table3[[#This Row],[RL_H]],"0"), "-", TEXT(Table3[[#This Row],[OTL_H]]+Table3[[#This Row],[SOL_H]], "0"))</f>
        <v>11-3-0</v>
      </c>
      <c r="BH5" s="50" t="str">
        <f>_xlfn.CONCAT(TEXT(Table3[[#This Row],[W_A]], "0"), "-", TEXT(Table3[[#This Row],[RL_A]],"0"), "-", TEXT(Table3[[#This Row],[OTL_A]]+Table3[[#This Row],[SOL_A]], "0"))</f>
        <v>9-5-3</v>
      </c>
      <c r="BI5" s="50">
        <f>((2*(Table3[[#This Row],[W_H]]))+Table3[[#This Row],[OTL_H]]+Table3[[#This Row],[SOL_H]])/(2*Table3[[#This Row],[GP_H]])</f>
        <v>0.7857142857142857</v>
      </c>
      <c r="BJ5" s="50">
        <f>((2*(Table3[[#This Row],[W_A]]))+Table3[[#This Row],[OTL_A]]+Table3[[#This Row],[SOL_A]])/(2*Table3[[#This Row],[GP_A]])</f>
        <v>0.61764705882352944</v>
      </c>
      <c r="BK5" s="21">
        <f>(Table3[[#This Row],[W]]*$CD$3)+(Table3[[#This Row],[L]]*$CD$4)+(Table3[[#This Row],[GF]]*$CD$5)+(Table3[[#This Row],[GA]]*$CD$6)</f>
        <v>38.700000000000003</v>
      </c>
      <c r="BL5" s="21">
        <f>(82*(((Table3[[#This Row],[PTS%]]*$CD$3)+((1-Table3[[#This Row],[PTS%]])*$CD$4)+(Table3[[#This Row],[GF]]*$CD$5)+(Table3[[#This Row],[GA]]*$CD$6))/Table3[[#This Row],[GP]])) + (Table3[[#This Row],[W]]*$CD$3)+(Table3[[#This Row],[L]]*$CD$4)+(Table3[[#This Row],[GF]]*$CD$5)+(Table3[[#This Row],[GA]]*$CD$6)</f>
        <v>107.04755463059313</v>
      </c>
      <c r="BM5">
        <f>COUNTIFS(DataRegularSeason20242025!$D$3:$D$1315,$A5,DataRegularSeason20242025!$H$3:$H$1315, $A5)</f>
        <v>11</v>
      </c>
      <c r="BN5">
        <f>COUNTIFS(DataRegularSeason20242025!$E$3:$E$1315,$A5,DataRegularSeason20242025!$H$3:$H$1315, $A5)</f>
        <v>9</v>
      </c>
      <c r="BO5">
        <f>BM5+BN5</f>
        <v>20</v>
      </c>
      <c r="BP5">
        <f>F5-BM5</f>
        <v>6</v>
      </c>
      <c r="BQ5">
        <f>H5-BN5</f>
        <v>5</v>
      </c>
      <c r="BR5">
        <f>BP5+BQ5</f>
        <v>11</v>
      </c>
      <c r="BU5">
        <v>2023</v>
      </c>
      <c r="BX5" t="s">
        <v>1463</v>
      </c>
      <c r="BY5">
        <f>SUM($BA$2:$BA$33)</f>
        <v>3066</v>
      </c>
      <c r="CC5" t="s">
        <v>73</v>
      </c>
      <c r="CD5" s="21">
        <v>0.15</v>
      </c>
      <c r="CE5">
        <f>INDEX($BA$2:$BA$33,MATCH("CGY",$A$2:$A$33,0),1)</f>
        <v>84</v>
      </c>
      <c r="CF5">
        <f>CE5/CE2</f>
        <v>2.7096774193548385</v>
      </c>
      <c r="CG5" s="21">
        <f>CD5*CE5</f>
        <v>12.6</v>
      </c>
      <c r="CH5" s="15">
        <f>CG5/$CG$7</f>
        <v>0.36627906976744184</v>
      </c>
    </row>
    <row r="6" spans="1:86" ht="15.75" thickBot="1" x14ac:dyDescent="0.3">
      <c r="A6" t="s">
        <v>44</v>
      </c>
      <c r="B6" t="s">
        <v>98</v>
      </c>
      <c r="C6" t="s">
        <v>99</v>
      </c>
      <c r="D6">
        <f>COUNTIFS(DataRegularSeason20242025!$D$3:$D$1315,$A6,DataRegularSeason20242025!$R$3:$R$1315,1,DataRegularSeason20242025!$N$3:$N$1315,1) + COUNTIFS(DataRegularSeason20242025!$E$3:$E$1315,$A6,DataRegularSeason20242025!$R$3:$R$1315,1,DataRegularSeason20242025!$N$3:$N$1315,1)</f>
        <v>26</v>
      </c>
      <c r="E6" s="15">
        <f>Table3[[#This Row],[Watched]]/Table3[[#This Row],[GP]]</f>
        <v>0.83870967741935487</v>
      </c>
      <c r="F6">
        <f>COUNTIFS(DataRegularSeason20242025!$N$3:$N$1315,1,DataRegularSeason20242025!$D$3:$D$1315,$A6)</f>
        <v>14</v>
      </c>
      <c r="G6">
        <f>41-Table3[[#This Row],[GP_A]]</f>
        <v>27</v>
      </c>
      <c r="H6">
        <f>COUNTIFS(DataRegularSeason20242025!$E$3:$E$1315,$A6,DataRegularSeason20242025!$N$3:$N$1315,1)</f>
        <v>17</v>
      </c>
      <c r="I6">
        <f>41-Table3[[#This Row],[GP_H]]</f>
        <v>24</v>
      </c>
      <c r="J6">
        <f>F6+H6</f>
        <v>31</v>
      </c>
      <c r="K6">
        <f>82-Table3[[#This Row],[GP]]</f>
        <v>51</v>
      </c>
      <c r="L6">
        <f>COUNTIFS(DataRegularSeason20242025!$D$3:$D$1315,$A6, DataRegularSeason20242025!$L$3:$L$1315, $A6,DataRegularSeason20242025!$N$3:$N$1315,1)</f>
        <v>7</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2</v>
      </c>
      <c r="O6">
        <f>COUNTIFS(DataRegularSeason20242025!$D$3:$D$1315,$A6, DataRegularSeason20242025!$L$3:$L$1315, $A6,DataRegularSeason20242025!$N$3:$N$1315,1,DataRegularSeason20242025!$M$3:$M$1315,"SO")</f>
        <v>0</v>
      </c>
      <c r="P6">
        <f>F6-L6</f>
        <v>7</v>
      </c>
      <c r="Q6">
        <f>COUNTIFS(DataRegularSeason20242025!$D$3:$D$1315,$A6, DataRegularSeason20242025!$S$3:$S$1315, $A6,DataRegularSeason20242025!$M$3:$M$1315,"REG")</f>
        <v>6</v>
      </c>
      <c r="R6">
        <f>COUNTIFS(DataRegularSeason20242025!$D$3:$D$1315,$A6, DataRegularSeason20242025!$S$3:$S$1315, $A6,DataRegularSeason20242025!$M$3:$M$1315,"OT")</f>
        <v>0</v>
      </c>
      <c r="S6">
        <f>COUNTIFS(DataRegularSeason20242025!$D$3:$D$1315,$A6, DataRegularSeason20242025!$S$3:$S$1315, $A6,DataRegularSeason20242025!$M$3:$M$1315,"SO")</f>
        <v>1</v>
      </c>
      <c r="T6">
        <f>COUNTIFS(DataRegularSeason20242025!$E$3:$E$1315,$A6, DataRegularSeason20242025!$L$3:$L$1315, $A6, DataRegularSeason20242025!$N$3:$N$1315,1)</f>
        <v>13</v>
      </c>
      <c r="U6">
        <f>COUNTIFS(DataRegularSeason20242025!$E$3:$E$1315,$A6, DataRegularSeason20242025!$L$3:$L$1315, $A6,DataRegularSeason20242025!$N$3:$N$1315,1,DataRegularSeason20242025!$M$3:$M$1315,"REG")</f>
        <v>13</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4</v>
      </c>
      <c r="Y6">
        <f>COUNTIFS(DataRegularSeason20242025!$E$3:$E$1315,$A6, DataRegularSeason20242025!$S$3:$S$1315, $A6,DataRegularSeason20242025!$M$3:$M$1315,"REG")</f>
        <v>4</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20</v>
      </c>
      <c r="AC6">
        <f>Table3[[#This Row],[L_A]]+Table3[[#This Row],[L_H]]</f>
        <v>11</v>
      </c>
      <c r="AD6">
        <f>Table3[[#This Row],[RW_A]]+Table3[[#This Row],[RW_H]]</f>
        <v>18</v>
      </c>
      <c r="AE6">
        <f>Table3[[#This Row],[RL_A]]+Table3[[#This Row],[RL_H]]</f>
        <v>10</v>
      </c>
      <c r="AF6">
        <f>Table3[[#This Row],[OTW_A]]+Table3[[#This Row],[OTW_H]]</f>
        <v>2</v>
      </c>
      <c r="AG6">
        <f>Table3[[#This Row],[OTL_A]]+Table3[[#This Row],[OTL_H]]</f>
        <v>0</v>
      </c>
      <c r="AH6">
        <f>Table3[[#This Row],[SOW_A]]+Table3[[#This Row],[SOW_H]]</f>
        <v>0</v>
      </c>
      <c r="AI6">
        <f>Table3[[#This Row],[SOL_A]]+Table3[[#This Row],[SOL_H]]</f>
        <v>1</v>
      </c>
      <c r="AJ6">
        <f>(2*(Table3[[#This Row],[W_A]]+Table3[[#This Row],[W_H]]))+Table3[[#This Row],[OTL_A]]+Table3[[#This Row],[SOL_A]]+Table3[[#This Row],[OTL_H]]+Table3[[#This Row],[SOL_H]]</f>
        <v>41</v>
      </c>
      <c r="AK6">
        <f>(3*(Table3[[#This Row],[RW_A]]+Table3[[#This Row],[RW_H]]))+(2*(Table3[[#This Row],[OTW_A]]+Table3[[#This Row],[SOW_A]]+Table3[[#This Row],[OTW_H]]+Table3[[#This Row],[SOW_H]]))+Table3[[#This Row],[OTL_A]]+Table3[[#This Row],[SOL_A]]+Table3[[#This Row],[OTL_H]]+Table3[[#This Row],[SOL_H]]</f>
        <v>59</v>
      </c>
      <c r="AL6" s="15">
        <f>Table3[[#This Row],[PTS]]/(2*Table3[[#This Row],[GP]])</f>
        <v>0.66129032258064513</v>
      </c>
      <c r="AM6" s="15">
        <f>Table3[[#This Row],[PTS2]]/(3*Table3[[#This Row],[GP]])</f>
        <v>0.63440860215053763</v>
      </c>
      <c r="AN6">
        <f>(2*Table3[[#This Row],[GR]])+Table3[[#This Row],[PTS]]</f>
        <v>143</v>
      </c>
      <c r="AO6">
        <f>(3*Table3[[#This Row],[GR]])+Table3[[#This Row],[PTS2]]</f>
        <v>212</v>
      </c>
      <c r="AP6">
        <f>Table3[[#This Row],[PTS]]+(2 * Table3[[#This Row],[GR]] * Table3[[#This Row],[PTS%]])</f>
        <v>108.45161290322581</v>
      </c>
      <c r="AQ6">
        <f>Table3[[#This Row],[PTS2]]+(3 * Table3[[#This Row],[GR]] * Table3[[#This Row],[PTS%2]])</f>
        <v>156.06451612903226</v>
      </c>
      <c r="AR6" s="20" t="str">
        <f>_xlfn.CONCAT(TEXT(Table3[[#This Row],[W]], "0"), "-", TEXT(Table3[[#This Row],[RL]],"0"), "-", TEXT(Table3[[#This Row],[OTL]]+Table3[[#This Row],[SOL]], "0"))</f>
        <v>20-10-1</v>
      </c>
      <c r="AS6">
        <f>COUNTIFS(DataRegularSeason20242025!$D$3:$D$1315,Table3[[#This Row],[Teams]],DataRegularSeason20242025!$K$3:$K$1315,0)</f>
        <v>0</v>
      </c>
      <c r="AT6">
        <f>SUMIF(DataRegularSeason20242025!$D$3:$D$1315,$A6, DataRegularSeason20242025!$J$3:$J$1315)</f>
        <v>45</v>
      </c>
      <c r="AU6">
        <f>SUMIF(DataRegularSeason20242025!$D$3:$D$1315,$A6, DataRegularSeason20242025!$K$3:$K$1315)</f>
        <v>45</v>
      </c>
      <c r="AV6">
        <f>AT6-AU6</f>
        <v>0</v>
      </c>
      <c r="AW6">
        <f>COUNTIFS(DataRegularSeason20242025!$E$3:$E$1315,Table3[[#This Row],[Teams]],DataRegularSeason20242025!$J$3:$J$1315,0)</f>
        <v>2</v>
      </c>
      <c r="AX6">
        <f>SUMIF(DataRegularSeason20242025!$E$3:$E$1315,$A6,DataRegularSeason20242025!$K$3:$K$1315)</f>
        <v>67</v>
      </c>
      <c r="AY6">
        <f>SUMIF(DataRegularSeason20242025!$E$3:$E$1315,$A6,DataRegularSeason20242025!$J$3:$J$1315)</f>
        <v>42</v>
      </c>
      <c r="AZ6">
        <f>AX6-AY6</f>
        <v>25</v>
      </c>
      <c r="BA6">
        <f>AT6+AX6</f>
        <v>112</v>
      </c>
      <c r="BB6">
        <f>AU6+AY6</f>
        <v>87</v>
      </c>
      <c r="BC6">
        <f>BA6-BB6</f>
        <v>25</v>
      </c>
      <c r="BD6" s="17">
        <f>Table3[[#This Row],[GF]]/Table3[[#This Row],[GP]]</f>
        <v>3.6129032258064515</v>
      </c>
      <c r="BE6" s="17">
        <f>Table3[[#This Row],[GA]]/Table3[[#This Row],[GP]]</f>
        <v>2.806451612903226</v>
      </c>
      <c r="BF6" s="17">
        <f>(Table3[[#This Row],[GF]]-Table3[[#This Row],[GA]])/Table3[[#This Row],[GP]]</f>
        <v>0.80645161290322576</v>
      </c>
      <c r="BG6" s="50" t="str">
        <f>_xlfn.CONCAT(TEXT(Table3[[#This Row],[W_H]], "0"), "-", TEXT(Table3[[#This Row],[RL_H]],"0"), "-", TEXT(Table3[[#This Row],[OTL_H]]+Table3[[#This Row],[SOL_H]], "0"))</f>
        <v>13-4-0</v>
      </c>
      <c r="BH6" s="50" t="str">
        <f>_xlfn.CONCAT(TEXT(Table3[[#This Row],[W_A]], "0"), "-", TEXT(Table3[[#This Row],[RL_A]],"0"), "-", TEXT(Table3[[#This Row],[OTL_A]]+Table3[[#This Row],[SOL_A]], "0"))</f>
        <v>7-6-1</v>
      </c>
      <c r="BI6" s="50">
        <f>((2*(Table3[[#This Row],[W_H]]))+Table3[[#This Row],[OTL_H]]+Table3[[#This Row],[SOL_H]])/(2*Table3[[#This Row],[GP_H]])</f>
        <v>0.76470588235294112</v>
      </c>
      <c r="BJ6" s="50">
        <f>((2*(Table3[[#This Row],[W_A]]))+Table3[[#This Row],[OTL_A]]+Table3[[#This Row],[SOL_A]])/(2*Table3[[#This Row],[GP_A]])</f>
        <v>0.5357142857142857</v>
      </c>
      <c r="BK6" s="21">
        <f>(Table3[[#This Row],[W]]*$CD$3)+(Table3[[#This Row],[L]]*$CD$4)+(Table3[[#This Row],[GF]]*$CD$5)+(Table3[[#This Row],[GA]]*$CD$6)</f>
        <v>38.800000000000004</v>
      </c>
      <c r="BL6" s="21">
        <f>(82*(((Table3[[#This Row],[PTS%]]*$CD$3)+((1-Table3[[#This Row],[PTS%]])*$CD$4)+(Table3[[#This Row],[GF]]*$CD$5)+(Table3[[#This Row],[GA]]*$CD$6))/Table3[[#This Row],[GP]])) + (Table3[[#This Row],[W]]*$CD$3)+(Table3[[#This Row],[L]]*$CD$4)+(Table3[[#This Row],[GF]]*$CD$5)+(Table3[[#This Row],[GA]]*$CD$6)</f>
        <v>107.39500520291364</v>
      </c>
      <c r="BM6">
        <f>COUNTIFS(DataRegularSeason20242025!$D$3:$D$1315,$A6,DataRegularSeason20242025!$H$3:$H$1315, $A6)</f>
        <v>10</v>
      </c>
      <c r="BN6">
        <f>COUNTIFS(DataRegularSeason20242025!$E$3:$E$1315,$A6,DataRegularSeason20242025!$H$3:$H$1315, $A6)</f>
        <v>14</v>
      </c>
      <c r="BO6">
        <f>BM6+BN6</f>
        <v>24</v>
      </c>
      <c r="BP6">
        <f>F6-BM6</f>
        <v>4</v>
      </c>
      <c r="BQ6">
        <f>H6-BN6</f>
        <v>3</v>
      </c>
      <c r="BR6">
        <f>BP6+BQ6</f>
        <v>7</v>
      </c>
      <c r="BU6">
        <v>2006</v>
      </c>
      <c r="BX6" t="s">
        <v>1464</v>
      </c>
      <c r="BY6">
        <f>SUM($AS$2:$AS$33)+SUM($AW$2:$AW$33)</f>
        <v>60</v>
      </c>
      <c r="CC6" t="s">
        <v>74</v>
      </c>
      <c r="CD6" s="21">
        <v>0.1</v>
      </c>
      <c r="CE6">
        <f>INDEX($BB$2:$BB$33,MATCH("CGY",$A$2:$A$33,0),1)</f>
        <v>95</v>
      </c>
      <c r="CF6">
        <f>CE6/CE2</f>
        <v>3.064516129032258</v>
      </c>
      <c r="CG6" s="21">
        <f>CD6*CE6</f>
        <v>9.5</v>
      </c>
      <c r="CH6" s="15">
        <f>CG6/$CG$7</f>
        <v>0.27616279069767441</v>
      </c>
    </row>
    <row r="7" spans="1:86"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27</v>
      </c>
      <c r="E7" s="15">
        <f>Table3[[#This Row],[Watched]]/Table3[[#This Row],[GP]]</f>
        <v>0.79411764705882348</v>
      </c>
      <c r="F7">
        <f>COUNTIFS(DataRegularSeason20242025!$N$3:$N$1315,1,DataRegularSeason20242025!$D$3:$D$1315,$A7)</f>
        <v>16</v>
      </c>
      <c r="G7">
        <f>41-Table3[[#This Row],[GP_A]]</f>
        <v>25</v>
      </c>
      <c r="H7">
        <f>COUNTIFS(DataRegularSeason20242025!$E$3:$E$1315,$A7,DataRegularSeason20242025!$N$3:$N$1315,1)</f>
        <v>18</v>
      </c>
      <c r="I7">
        <f>41-Table3[[#This Row],[GP_H]]</f>
        <v>23</v>
      </c>
      <c r="J7">
        <f>F7+H7</f>
        <v>34</v>
      </c>
      <c r="K7">
        <f>82-Table3[[#This Row],[GP]]</f>
        <v>48</v>
      </c>
      <c r="L7">
        <f>COUNTIFS(DataRegularSeason20242025!$D$3:$D$1315,$A7, DataRegularSeason20242025!$L$3:$L$1315, $A7,DataRegularSeason20242025!$N$3:$N$1315,1)</f>
        <v>12</v>
      </c>
      <c r="M7">
        <f>COUNTIFS(DataRegularSeason20242025!$D$3:$D$1315,$A7, DataRegularSeason20242025!$L$3:$L$1315, $A7,DataRegularSeason20242025!$N$3:$N$1315,1,DataRegularSeason20242025!$M$3:$M$1315,"REG")</f>
        <v>11</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4</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9</v>
      </c>
      <c r="U7">
        <f>COUNTIFS(DataRegularSeason20242025!$E$3:$E$1315,$A7, DataRegularSeason20242025!$L$3:$L$1315, $A7,DataRegularSeason20242025!$N$3:$N$1315,1,DataRegularSeason20242025!$M$3:$M$1315,"REG")</f>
        <v>9</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9</v>
      </c>
      <c r="Y7">
        <f>COUNTIFS(DataRegularSeason20242025!$E$3:$E$1315,$A7, DataRegularSeason20242025!$S$3:$S$1315, $A7,DataRegularSeason20242025!$M$3:$M$1315,"REG")</f>
        <v>6</v>
      </c>
      <c r="Z7">
        <f>COUNTIFS(DataRegularSeason20242025!$E$3:$E$1315,$A7, DataRegularSeason20242025!$S$3:$S$1315, $A7,DataRegularSeason20242025!$M$3:$M$1315,"OT")</f>
        <v>3</v>
      </c>
      <c r="AA7">
        <f>COUNTIFS(DataRegularSeason20242025!$E$3:$E$1315,$A7, DataRegularSeason20242025!$S$3:$S$1315, $A7,DataRegularSeason20242025!$M$3:$M$1315,"SO")</f>
        <v>0</v>
      </c>
      <c r="AB7">
        <f>Table3[[#This Row],[W_A]]+Table3[[#This Row],[W_H]]</f>
        <v>21</v>
      </c>
      <c r="AC7">
        <f>Table3[[#This Row],[L_A]]+Table3[[#This Row],[L_H]]</f>
        <v>13</v>
      </c>
      <c r="AD7">
        <f>Table3[[#This Row],[RW_A]]+Table3[[#This Row],[RW_H]]</f>
        <v>20</v>
      </c>
      <c r="AE7">
        <f>Table3[[#This Row],[RL_A]]+Table3[[#This Row],[RL_H]]</f>
        <v>10</v>
      </c>
      <c r="AF7">
        <f>Table3[[#This Row],[OTW_A]]+Table3[[#This Row],[OTW_H]]</f>
        <v>1</v>
      </c>
      <c r="AG7">
        <f>Table3[[#This Row],[OTL_A]]+Table3[[#This Row],[OTL_H]]</f>
        <v>3</v>
      </c>
      <c r="AH7">
        <f>Table3[[#This Row],[SOW_A]]+Table3[[#This Row],[SOW_H]]</f>
        <v>0</v>
      </c>
      <c r="AI7">
        <f>Table3[[#This Row],[SOL_A]]+Table3[[#This Row],[SOL_H]]</f>
        <v>0</v>
      </c>
      <c r="AJ7">
        <f>(2*(Table3[[#This Row],[W_A]]+Table3[[#This Row],[W_H]]))+Table3[[#This Row],[OTL_A]]+Table3[[#This Row],[SOL_A]]+Table3[[#This Row],[OTL_H]]+Table3[[#This Row],[SOL_H]]</f>
        <v>45</v>
      </c>
      <c r="AK7">
        <f>(3*(Table3[[#This Row],[RW_A]]+Table3[[#This Row],[RW_H]]))+(2*(Table3[[#This Row],[OTW_A]]+Table3[[#This Row],[SOW_A]]+Table3[[#This Row],[OTW_H]]+Table3[[#This Row],[SOW_H]]))+Table3[[#This Row],[OTL_A]]+Table3[[#This Row],[SOL_A]]+Table3[[#This Row],[OTL_H]]+Table3[[#This Row],[SOL_H]]</f>
        <v>65</v>
      </c>
      <c r="AL7" s="15">
        <f>Table3[[#This Row],[PTS]]/(2*Table3[[#This Row],[GP]])</f>
        <v>0.66176470588235292</v>
      </c>
      <c r="AM7" s="15">
        <f>Table3[[#This Row],[PTS2]]/(3*Table3[[#This Row],[GP]])</f>
        <v>0.63725490196078427</v>
      </c>
      <c r="AN7">
        <f>(2*Table3[[#This Row],[GR]])+Table3[[#This Row],[PTS]]</f>
        <v>141</v>
      </c>
      <c r="AO7">
        <f>(3*Table3[[#This Row],[GR]])+Table3[[#This Row],[PTS2]]</f>
        <v>209</v>
      </c>
      <c r="AP7">
        <f>Table3[[#This Row],[PTS]]+(2 * Table3[[#This Row],[GR]] * Table3[[#This Row],[PTS%]])</f>
        <v>108.52941176470588</v>
      </c>
      <c r="AQ7">
        <f>Table3[[#This Row],[PTS2]]+(3 * Table3[[#This Row],[GR]] * Table3[[#This Row],[PTS%2]])</f>
        <v>156.76470588235293</v>
      </c>
      <c r="AR7" s="20" t="str">
        <f>_xlfn.CONCAT(TEXT(Table3[[#This Row],[W]], "0"), "-", TEXT(Table3[[#This Row],[RL]],"0"), "-", TEXT(Table3[[#This Row],[OTL]]+Table3[[#This Row],[SOL]], "0"))</f>
        <v>21-10-3</v>
      </c>
      <c r="AS7">
        <f>COUNTIFS(DataRegularSeason20242025!$D$3:$D$1315,Table3[[#This Row],[Teams]],DataRegularSeason20242025!$K$3:$K$1315,0)</f>
        <v>2</v>
      </c>
      <c r="AT7">
        <f>SUMIF(DataRegularSeason20242025!$D$3:$D$1315,$A7, DataRegularSeason20242025!$J$3:$J$1315)</f>
        <v>57</v>
      </c>
      <c r="AU7">
        <f>SUMIF(DataRegularSeason20242025!$D$3:$D$1315,$A7, DataRegularSeason20242025!$K$3:$K$1315)</f>
        <v>35</v>
      </c>
      <c r="AV7">
        <f>AT7-AU7</f>
        <v>22</v>
      </c>
      <c r="AW7">
        <f>COUNTIFS(DataRegularSeason20242025!$E$3:$E$1315,Table3[[#This Row],[Teams]],DataRegularSeason20242025!$J$3:$J$1315,0)</f>
        <v>1</v>
      </c>
      <c r="AX7">
        <f>SUMIF(DataRegularSeason20242025!$E$3:$E$1315,$A7,DataRegularSeason20242025!$K$3:$K$1315)</f>
        <v>57</v>
      </c>
      <c r="AY7">
        <f>SUMIF(DataRegularSeason20242025!$E$3:$E$1315,$A7,DataRegularSeason20242025!$J$3:$J$1315)</f>
        <v>52</v>
      </c>
      <c r="AZ7">
        <f>AX7-AY7</f>
        <v>5</v>
      </c>
      <c r="BA7">
        <f>AT7+AX7</f>
        <v>114</v>
      </c>
      <c r="BB7">
        <f>AU7+AY7</f>
        <v>87</v>
      </c>
      <c r="BC7">
        <f>BA7-BB7</f>
        <v>27</v>
      </c>
      <c r="BD7" s="17">
        <f>Table3[[#This Row],[GF]]/Table3[[#This Row],[GP]]</f>
        <v>3.3529411764705883</v>
      </c>
      <c r="BE7" s="17">
        <f>Table3[[#This Row],[GA]]/Table3[[#This Row],[GP]]</f>
        <v>2.5588235294117645</v>
      </c>
      <c r="BF7" s="17">
        <f>(Table3[[#This Row],[GF]]-Table3[[#This Row],[GA]])/Table3[[#This Row],[GP]]</f>
        <v>0.79411764705882348</v>
      </c>
      <c r="BG7" s="50" t="str">
        <f>_xlfn.CONCAT(TEXT(Table3[[#This Row],[W_H]], "0"), "-", TEXT(Table3[[#This Row],[RL_H]],"0"), "-", TEXT(Table3[[#This Row],[OTL_H]]+Table3[[#This Row],[SOL_H]], "0"))</f>
        <v>9-6-3</v>
      </c>
      <c r="BH7" s="50" t="str">
        <f>_xlfn.CONCAT(TEXT(Table3[[#This Row],[W_A]], "0"), "-", TEXT(Table3[[#This Row],[RL_A]],"0"), "-", TEXT(Table3[[#This Row],[OTL_A]]+Table3[[#This Row],[SOL_A]], "0"))</f>
        <v>12-4-0</v>
      </c>
      <c r="BI7" s="50">
        <f>((2*(Table3[[#This Row],[W_H]]))+Table3[[#This Row],[OTL_H]]+Table3[[#This Row],[SOL_H]])/(2*Table3[[#This Row],[GP_H]])</f>
        <v>0.58333333333333337</v>
      </c>
      <c r="BJ7" s="50">
        <f>((2*(Table3[[#This Row],[W_A]]))+Table3[[#This Row],[OTL_A]]+Table3[[#This Row],[SOL_A]])/(2*Table3[[#This Row],[GP_A]])</f>
        <v>0.75</v>
      </c>
      <c r="BK7" s="21">
        <f>(Table3[[#This Row],[W]]*$CD$3)+(Table3[[#This Row],[L]]*$CD$4)+(Table3[[#This Row],[GF]]*$CD$5)+(Table3[[#This Row],[GA]]*$CD$6)</f>
        <v>40.200000000000003</v>
      </c>
      <c r="BL7" s="21">
        <f>(82*(((Table3[[#This Row],[PTS%]]*$CD$3)+((1-Table3[[#This Row],[PTS%]])*$CD$4)+(Table3[[#This Row],[GF]]*$CD$5)+(Table3[[#This Row],[GA]]*$CD$6))/Table3[[#This Row],[GP]])) + (Table3[[#This Row],[W]]*$CD$3)+(Table3[[#This Row],[L]]*$CD$4)+(Table3[[#This Row],[GF]]*$CD$5)+(Table3[[#This Row],[GA]]*$CD$6)</f>
        <v>103.46626297577855</v>
      </c>
      <c r="BM7">
        <f>COUNTIFS(DataRegularSeason20242025!$D$3:$D$1315,$A7,DataRegularSeason20242025!$H$3:$H$1315, $A7)</f>
        <v>11</v>
      </c>
      <c r="BN7">
        <f>COUNTIFS(DataRegularSeason20242025!$E$3:$E$1315,$A7,DataRegularSeason20242025!$H$3:$H$1315, $A7)</f>
        <v>12</v>
      </c>
      <c r="BO7">
        <f>BM7+BN7</f>
        <v>23</v>
      </c>
      <c r="BP7">
        <f>F7-BM7</f>
        <v>5</v>
      </c>
      <c r="BQ7">
        <f>H7-BN7</f>
        <v>6</v>
      </c>
      <c r="BR7">
        <f>BP7+BQ7</f>
        <v>11</v>
      </c>
      <c r="BU7">
        <v>2003</v>
      </c>
      <c r="BX7" t="s">
        <v>1465</v>
      </c>
      <c r="BY7">
        <f>SUM($AF$2:$AF$33)</f>
        <v>78</v>
      </c>
      <c r="CF7" s="23">
        <f>MAX(CD4,CD3*INDEX($AL$2:$AL$33,MATCH("CGY",$A$2:$A$33,0),1))+(CD5*CF5)+(CD6*CF6)</f>
        <v>1.0129032258064516</v>
      </c>
      <c r="CG7" s="22">
        <f>SUM(CG3:CG6)</f>
        <v>34.4</v>
      </c>
    </row>
    <row r="8" spans="1:86" x14ac:dyDescent="0.25">
      <c r="A8" t="s">
        <v>28</v>
      </c>
      <c r="B8" t="s">
        <v>97</v>
      </c>
      <c r="C8" t="s">
        <v>100</v>
      </c>
      <c r="D8">
        <f>COUNTIFS(DataRegularSeason20242025!$D$3:$D$1315,$A8,DataRegularSeason20242025!$R$3:$R$1315,1,DataRegularSeason20242025!$N$3:$N$1315,1) + COUNTIFS(DataRegularSeason20242025!$E$3:$E$1315,$A8,DataRegularSeason20242025!$R$3:$R$1315,1,DataRegularSeason20242025!$N$3:$N$1315,1)</f>
        <v>25</v>
      </c>
      <c r="E8" s="15">
        <f>Table3[[#This Row],[Watched]]/Table3[[#This Row],[GP]]</f>
        <v>0.80645161290322576</v>
      </c>
      <c r="F8">
        <f>COUNTIFS(DataRegularSeason20242025!$N$3:$N$1315,1,DataRegularSeason20242025!$D$3:$D$1315,$A8)</f>
        <v>18</v>
      </c>
      <c r="G8">
        <f>41-Table3[[#This Row],[GP_A]]</f>
        <v>23</v>
      </c>
      <c r="H8">
        <f>COUNTIFS(DataRegularSeason20242025!$E$3:$E$1315,$A8,DataRegularSeason20242025!$N$3:$N$1315,1)</f>
        <v>13</v>
      </c>
      <c r="I8">
        <f>41-Table3[[#This Row],[GP_H]]</f>
        <v>28</v>
      </c>
      <c r="J8">
        <f>F8+H8</f>
        <v>31</v>
      </c>
      <c r="K8">
        <f>82-Table3[[#This Row],[GP]]</f>
        <v>51</v>
      </c>
      <c r="L8">
        <f>COUNTIFS(DataRegularSeason20242025!$D$3:$D$1315,$A8, DataRegularSeason20242025!$L$3:$L$1315, $A8,DataRegularSeason20242025!$N$3:$N$1315,1)</f>
        <v>8</v>
      </c>
      <c r="M8">
        <f>COUNTIFS(DataRegularSeason20242025!$D$3:$D$1315,$A8, DataRegularSeason20242025!$L$3:$L$1315, $A8,DataRegularSeason20242025!$N$3:$N$1315,1,DataRegularSeason20242025!$M$3:$M$1315,"REG")</f>
        <v>8</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10</v>
      </c>
      <c r="Q8">
        <f>COUNTIFS(DataRegularSeason20242025!$D$3:$D$1315,$A8, DataRegularSeason20242025!$S$3:$S$1315, $A8,DataRegularSeason20242025!$M$3:$M$1315,"REG")</f>
        <v>7</v>
      </c>
      <c r="R8">
        <f>COUNTIFS(DataRegularSeason20242025!$D$3:$D$1315,$A8, DataRegularSeason20242025!$S$3:$S$1315, $A8,DataRegularSeason20242025!$M$3:$M$1315,"OT")</f>
        <v>3</v>
      </c>
      <c r="S8">
        <f>COUNTIFS(DataRegularSeason20242025!$D$3:$D$1315,$A8, DataRegularSeason20242025!$S$3:$S$1315, $A8,DataRegularSeason20242025!$M$3:$M$1315,"SO")</f>
        <v>0</v>
      </c>
      <c r="T8">
        <f>COUNTIFS(DataRegularSeason20242025!$E$3:$E$1315,$A8, DataRegularSeason20242025!$L$3:$L$1315, $A8, DataRegularSeason20242025!$N$3:$N$1315,1)</f>
        <v>10</v>
      </c>
      <c r="U8">
        <f>COUNTIFS(DataRegularSeason20242025!$E$3:$E$1315,$A8, DataRegularSeason20242025!$L$3:$L$1315, $A8,DataRegularSeason20242025!$N$3:$N$1315,1,DataRegularSeason20242025!$M$3:$M$1315,"REG")</f>
        <v>10</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18</v>
      </c>
      <c r="AC8">
        <f>Table3[[#This Row],[L_A]]+Table3[[#This Row],[L_H]]</f>
        <v>13</v>
      </c>
      <c r="AD8">
        <f>Table3[[#This Row],[RW_A]]+Table3[[#This Row],[RW_H]]</f>
        <v>18</v>
      </c>
      <c r="AE8">
        <f>Table3[[#This Row],[RL_A]]+Table3[[#This Row],[RL_H]]</f>
        <v>9</v>
      </c>
      <c r="AF8">
        <f>Table3[[#This Row],[OTW_A]]+Table3[[#This Row],[OTW_H]]</f>
        <v>0</v>
      </c>
      <c r="AG8">
        <f>Table3[[#This Row],[OTL_A]]+Table3[[#This Row],[OTL_H]]</f>
        <v>3</v>
      </c>
      <c r="AH8">
        <f>Table3[[#This Row],[SOW_A]]+Table3[[#This Row],[SOW_H]]</f>
        <v>0</v>
      </c>
      <c r="AI8">
        <f>Table3[[#This Row],[SOL_A]]+Table3[[#This Row],[SOL_H]]</f>
        <v>1</v>
      </c>
      <c r="AJ8">
        <f>(2*(Table3[[#This Row],[W_A]]+Table3[[#This Row],[W_H]]))+Table3[[#This Row],[OTL_A]]+Table3[[#This Row],[SOL_A]]+Table3[[#This Row],[OTL_H]]+Table3[[#This Row],[SOL_H]]</f>
        <v>40</v>
      </c>
      <c r="AK8">
        <f>(3*(Table3[[#This Row],[RW_A]]+Table3[[#This Row],[RW_H]]))+(2*(Table3[[#This Row],[OTW_A]]+Table3[[#This Row],[SOW_A]]+Table3[[#This Row],[OTW_H]]+Table3[[#This Row],[SOW_H]]))+Table3[[#This Row],[OTL_A]]+Table3[[#This Row],[SOL_A]]+Table3[[#This Row],[OTL_H]]+Table3[[#This Row],[SOL_H]]</f>
        <v>58</v>
      </c>
      <c r="AL8" s="15">
        <f>Table3[[#This Row],[PTS]]/(2*Table3[[#This Row],[GP]])</f>
        <v>0.64516129032258063</v>
      </c>
      <c r="AM8" s="15">
        <f>Table3[[#This Row],[PTS2]]/(3*Table3[[#This Row],[GP]])</f>
        <v>0.62365591397849462</v>
      </c>
      <c r="AN8">
        <f>(2*Table3[[#This Row],[GR]])+Table3[[#This Row],[PTS]]</f>
        <v>142</v>
      </c>
      <c r="AO8">
        <f>(3*Table3[[#This Row],[GR]])+Table3[[#This Row],[PTS2]]</f>
        <v>211</v>
      </c>
      <c r="AP8">
        <f>Table3[[#This Row],[PTS]]+(2 * Table3[[#This Row],[GR]] * Table3[[#This Row],[PTS%]])</f>
        <v>105.80645161290322</v>
      </c>
      <c r="AQ8">
        <f>Table3[[#This Row],[PTS2]]+(3 * Table3[[#This Row],[GR]] * Table3[[#This Row],[PTS%2]])</f>
        <v>153.41935483870969</v>
      </c>
      <c r="AR8" s="20" t="str">
        <f>_xlfn.CONCAT(TEXT(Table3[[#This Row],[W]], "0"), "-", TEXT(Table3[[#This Row],[RL]],"0"), "-", TEXT(Table3[[#This Row],[OTL]]+Table3[[#This Row],[SOL]], "0"))</f>
        <v>18-9-4</v>
      </c>
      <c r="AS8">
        <f>COUNTIFS(DataRegularSeason20242025!$D$3:$D$1315,Table3[[#This Row],[Teams]],DataRegularSeason20242025!$K$3:$K$1315,0)</f>
        <v>1</v>
      </c>
      <c r="AT8">
        <f>SUMIF(DataRegularSeason20242025!$D$3:$D$1315,$A8, DataRegularSeason20242025!$J$3:$J$1315)</f>
        <v>50</v>
      </c>
      <c r="AU8">
        <f>SUMIF(DataRegularSeason20242025!$D$3:$D$1315,$A8, DataRegularSeason20242025!$K$3:$K$1315)</f>
        <v>53</v>
      </c>
      <c r="AV8">
        <f>AT8-AU8</f>
        <v>-3</v>
      </c>
      <c r="AW8">
        <f>COUNTIFS(DataRegularSeason20242025!$E$3:$E$1315,Table3[[#This Row],[Teams]],DataRegularSeason20242025!$J$3:$J$1315,0)</f>
        <v>0</v>
      </c>
      <c r="AX8">
        <f>SUMIF(DataRegularSeason20242025!$E$3:$E$1315,$A8,DataRegularSeason20242025!$K$3:$K$1315)</f>
        <v>44</v>
      </c>
      <c r="AY8">
        <f>SUMIF(DataRegularSeason20242025!$E$3:$E$1315,$A8,DataRegularSeason20242025!$J$3:$J$1315)</f>
        <v>26</v>
      </c>
      <c r="AZ8">
        <f>AX8-AY8</f>
        <v>18</v>
      </c>
      <c r="BA8">
        <f>AT8+AX8</f>
        <v>94</v>
      </c>
      <c r="BB8">
        <f>AU8+AY8</f>
        <v>79</v>
      </c>
      <c r="BC8">
        <f>BA8-BB8</f>
        <v>15</v>
      </c>
      <c r="BD8" s="17">
        <f>Table3[[#This Row],[GF]]/Table3[[#This Row],[GP]]</f>
        <v>3.032258064516129</v>
      </c>
      <c r="BE8" s="17">
        <f>Table3[[#This Row],[GA]]/Table3[[#This Row],[GP]]</f>
        <v>2.5483870967741935</v>
      </c>
      <c r="BF8" s="17">
        <f>(Table3[[#This Row],[GF]]-Table3[[#This Row],[GA]])/Table3[[#This Row],[GP]]</f>
        <v>0.4838709677419355</v>
      </c>
      <c r="BG8" s="50" t="str">
        <f>_xlfn.CONCAT(TEXT(Table3[[#This Row],[W_H]], "0"), "-", TEXT(Table3[[#This Row],[RL_H]],"0"), "-", TEXT(Table3[[#This Row],[OTL_H]]+Table3[[#This Row],[SOL_H]], "0"))</f>
        <v>10-2-1</v>
      </c>
      <c r="BH8" s="50" t="str">
        <f>_xlfn.CONCAT(TEXT(Table3[[#This Row],[W_A]], "0"), "-", TEXT(Table3[[#This Row],[RL_A]],"0"), "-", TEXT(Table3[[#This Row],[OTL_A]]+Table3[[#This Row],[SOL_A]], "0"))</f>
        <v>8-7-3</v>
      </c>
      <c r="BI8" s="50">
        <f>((2*(Table3[[#This Row],[W_H]]))+Table3[[#This Row],[OTL_H]]+Table3[[#This Row],[SOL_H]])/(2*Table3[[#This Row],[GP_H]])</f>
        <v>0.80769230769230771</v>
      </c>
      <c r="BJ8" s="50">
        <f>((2*(Table3[[#This Row],[W_A]]))+Table3[[#This Row],[OTL_A]]+Table3[[#This Row],[SOL_A]])/(2*Table3[[#This Row],[GP_A]])</f>
        <v>0.52777777777777779</v>
      </c>
      <c r="BK8" s="21">
        <f>(Table3[[#This Row],[W]]*$CD$3)+(Table3[[#This Row],[L]]*$CD$4)+(Table3[[#This Row],[GF]]*$CD$5)+(Table3[[#This Row],[GA]]*$CD$6)</f>
        <v>34.9</v>
      </c>
      <c r="BL8" s="21">
        <f>(82*(((Table3[[#This Row],[PTS%]]*$CD$3)+((1-Table3[[#This Row],[PTS%]])*$CD$4)+(Table3[[#This Row],[GF]]*$CD$5)+(Table3[[#This Row],[GA]]*$CD$6))/Table3[[#This Row],[GP]])) + (Table3[[#This Row],[W]]*$CD$3)+(Table3[[#This Row],[L]]*$CD$4)+(Table3[[#This Row],[GF]]*$CD$5)+(Table3[[#This Row],[GA]]*$CD$6)</f>
        <v>94.228407908428721</v>
      </c>
      <c r="BM8">
        <f>COUNTIFS(DataRegularSeason20242025!$D$3:$D$1315,$A8,DataRegularSeason20242025!$H$3:$H$1315, $A8)</f>
        <v>9</v>
      </c>
      <c r="BN8">
        <f>COUNTIFS(DataRegularSeason20242025!$E$3:$E$1315,$A8,DataRegularSeason20242025!$H$3:$H$1315, $A8)</f>
        <v>5</v>
      </c>
      <c r="BO8">
        <f>BM8+BN8</f>
        <v>14</v>
      </c>
      <c r="BP8">
        <f>F8-BM8</f>
        <v>9</v>
      </c>
      <c r="BQ8">
        <f>H8-BN8</f>
        <v>8</v>
      </c>
      <c r="BR8">
        <f>BP8+BQ8</f>
        <v>17</v>
      </c>
      <c r="BU8">
        <v>2014</v>
      </c>
      <c r="BX8" t="s">
        <v>1466</v>
      </c>
      <c r="BY8">
        <f>SUM($AH$2:$AH$33)</f>
        <v>23</v>
      </c>
      <c r="CE8" t="s">
        <v>1476</v>
      </c>
      <c r="CF8" s="23">
        <f>CF7*82</f>
        <v>83.058064516129036</v>
      </c>
      <c r="CG8" s="21">
        <f>CG7+((82-CE2)*CF7)</f>
        <v>86.058064516129036</v>
      </c>
    </row>
    <row r="9" spans="1:86"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24</v>
      </c>
      <c r="E9" s="15">
        <f>Table3[[#This Row],[Watched]]/Table3[[#This Row],[GP]]</f>
        <v>0.77419354838709675</v>
      </c>
      <c r="F9">
        <f>COUNTIFS(DataRegularSeason20242025!$N$3:$N$1315,1,DataRegularSeason20242025!$D$3:$D$1315,$A9)</f>
        <v>13</v>
      </c>
      <c r="G9">
        <f>41-Table3[[#This Row],[GP_A]]</f>
        <v>28</v>
      </c>
      <c r="H9">
        <f>COUNTIFS(DataRegularSeason20242025!$E$3:$E$1315,$A9,DataRegularSeason20242025!$N$3:$N$1315,1)</f>
        <v>18</v>
      </c>
      <c r="I9">
        <f>41-Table3[[#This Row],[GP_H]]</f>
        <v>23</v>
      </c>
      <c r="J9">
        <f>F9+H9</f>
        <v>31</v>
      </c>
      <c r="K9">
        <f>82-Table3[[#This Row],[GP]]</f>
        <v>51</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8</v>
      </c>
      <c r="Q9">
        <f>COUNTIFS(DataRegularSeason20242025!$D$3:$D$1315,$A9, DataRegularSeason20242025!$S$3:$S$1315, $A9,DataRegularSeason20242025!$M$3:$M$1315,"REG")</f>
        <v>6</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14</v>
      </c>
      <c r="U9">
        <f>COUNTIFS(DataRegularSeason20242025!$E$3:$E$1315,$A9, DataRegularSeason20242025!$L$3:$L$1315, $A9,DataRegularSeason20242025!$N$3:$N$1315,1,DataRegularSeason20242025!$M$3:$M$1315,"REG")</f>
        <v>13</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4</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19</v>
      </c>
      <c r="AC9">
        <f>Table3[[#This Row],[L_A]]+Table3[[#This Row],[L_H]]</f>
        <v>12</v>
      </c>
      <c r="AD9">
        <f>Table3[[#This Row],[RW_A]]+Table3[[#This Row],[RW_H]]</f>
        <v>16</v>
      </c>
      <c r="AE9">
        <f>Table3[[#This Row],[RL_A]]+Table3[[#This Row],[RL_H]]</f>
        <v>10</v>
      </c>
      <c r="AF9">
        <f>Table3[[#This Row],[OTW_A]]+Table3[[#This Row],[OTW_H]]</f>
        <v>3</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40</v>
      </c>
      <c r="AK9">
        <f>(3*(Table3[[#This Row],[RW_A]]+Table3[[#This Row],[RW_H]]))+(2*(Table3[[#This Row],[OTW_A]]+Table3[[#This Row],[SOW_A]]+Table3[[#This Row],[OTW_H]]+Table3[[#This Row],[SOW_H]]))+Table3[[#This Row],[OTL_A]]+Table3[[#This Row],[SOL_A]]+Table3[[#This Row],[OTL_H]]+Table3[[#This Row],[SOL_H]]</f>
        <v>56</v>
      </c>
      <c r="AL9" s="15">
        <f>Table3[[#This Row],[PTS]]/(2*Table3[[#This Row],[GP]])</f>
        <v>0.64516129032258063</v>
      </c>
      <c r="AM9" s="15">
        <f>Table3[[#This Row],[PTS2]]/(3*Table3[[#This Row],[GP]])</f>
        <v>0.60215053763440862</v>
      </c>
      <c r="AN9">
        <f>(2*Table3[[#This Row],[GR]])+Table3[[#This Row],[PTS]]</f>
        <v>142</v>
      </c>
      <c r="AO9">
        <f>(3*Table3[[#This Row],[GR]])+Table3[[#This Row],[PTS2]]</f>
        <v>209</v>
      </c>
      <c r="AP9">
        <f>Table3[[#This Row],[PTS]]+(2 * Table3[[#This Row],[GR]] * Table3[[#This Row],[PTS%]])</f>
        <v>105.80645161290322</v>
      </c>
      <c r="AQ9">
        <f>Table3[[#This Row],[PTS2]]+(3 * Table3[[#This Row],[GR]] * Table3[[#This Row],[PTS%2]])</f>
        <v>148.12903225806451</v>
      </c>
      <c r="AR9" s="20" t="str">
        <f>_xlfn.CONCAT(TEXT(Table3[[#This Row],[W]], "0"), "-", TEXT(Table3[[#This Row],[RL]],"0"), "-", TEXT(Table3[[#This Row],[OTL]]+Table3[[#This Row],[SOL]], "0"))</f>
        <v>19-10-2</v>
      </c>
      <c r="AS9">
        <f>COUNTIFS(DataRegularSeason20242025!$D$3:$D$1315,Table3[[#This Row],[Teams]],DataRegularSeason20242025!$K$3:$K$1315,0)</f>
        <v>0</v>
      </c>
      <c r="AT9">
        <f>SUMIF(DataRegularSeason20242025!$D$3:$D$1315,$A9, DataRegularSeason20242025!$J$3:$J$1315)</f>
        <v>34</v>
      </c>
      <c r="AU9">
        <f>SUMIF(DataRegularSeason20242025!$D$3:$D$1315,$A9, DataRegularSeason20242025!$K$3:$K$1315)</f>
        <v>44</v>
      </c>
      <c r="AV9">
        <f>AT9-AU9</f>
        <v>-10</v>
      </c>
      <c r="AW9">
        <f>COUNTIFS(DataRegularSeason20242025!$E$3:$E$1315,Table3[[#This Row],[Teams]],DataRegularSeason20242025!$J$3:$J$1315,0)</f>
        <v>2</v>
      </c>
      <c r="AX9">
        <f>SUMIF(DataRegularSeason20242025!$E$3:$E$1315,$A9,DataRegularSeason20242025!$K$3:$K$1315)</f>
        <v>59</v>
      </c>
      <c r="AY9">
        <f>SUMIF(DataRegularSeason20242025!$E$3:$E$1315,$A9,DataRegularSeason20242025!$J$3:$J$1315)</f>
        <v>37</v>
      </c>
      <c r="AZ9">
        <f>AX9-AY9</f>
        <v>22</v>
      </c>
      <c r="BA9">
        <f>AT9+AX9</f>
        <v>93</v>
      </c>
      <c r="BB9">
        <f>AU9+AY9</f>
        <v>81</v>
      </c>
      <c r="BC9">
        <f>BA9-BB9</f>
        <v>12</v>
      </c>
      <c r="BD9" s="17">
        <f>Table3[[#This Row],[GF]]/Table3[[#This Row],[GP]]</f>
        <v>3</v>
      </c>
      <c r="BE9" s="17">
        <f>Table3[[#This Row],[GA]]/Table3[[#This Row],[GP]]</f>
        <v>2.6129032258064515</v>
      </c>
      <c r="BF9" s="17">
        <f>(Table3[[#This Row],[GF]]-Table3[[#This Row],[GA]])/Table3[[#This Row],[GP]]</f>
        <v>0.38709677419354838</v>
      </c>
      <c r="BG9" s="50" t="str">
        <f>_xlfn.CONCAT(TEXT(Table3[[#This Row],[W_H]], "0"), "-", TEXT(Table3[[#This Row],[RL_H]],"0"), "-", TEXT(Table3[[#This Row],[OTL_H]]+Table3[[#This Row],[SOL_H]], "0"))</f>
        <v>14-4-0</v>
      </c>
      <c r="BH9" s="50" t="str">
        <f>_xlfn.CONCAT(TEXT(Table3[[#This Row],[W_A]], "0"), "-", TEXT(Table3[[#This Row],[RL_A]],"0"), "-", TEXT(Table3[[#This Row],[OTL_A]]+Table3[[#This Row],[SOL_A]], "0"))</f>
        <v>5-6-2</v>
      </c>
      <c r="BI9" s="50">
        <f>((2*(Table3[[#This Row],[W_H]]))+Table3[[#This Row],[OTL_H]]+Table3[[#This Row],[SOL_H]])/(2*Table3[[#This Row],[GP_H]])</f>
        <v>0.77777777777777779</v>
      </c>
      <c r="BJ9" s="50">
        <f>((2*(Table3[[#This Row],[W_A]]))+Table3[[#This Row],[OTL_A]]+Table3[[#This Row],[SOL_A]])/(2*Table3[[#This Row],[GP_A]])</f>
        <v>0.46153846153846156</v>
      </c>
      <c r="BK9" s="21">
        <f>(Table3[[#This Row],[W]]*$CD$3)+(Table3[[#This Row],[L]]*$CD$4)+(Table3[[#This Row],[GF]]*$CD$5)+(Table3[[#This Row],[GA]]*$CD$6)</f>
        <v>35.15</v>
      </c>
      <c r="BL9" s="21">
        <f>(82*(((Table3[[#This Row],[PTS%]]*$CD$3)+((1-Table3[[#This Row],[PTS%]])*$CD$4)+(Table3[[#This Row],[GF]]*$CD$5)+(Table3[[#This Row],[GA]]*$CD$6))/Table3[[#This Row],[GP]])) + (Table3[[#This Row],[W]]*$CD$3)+(Table3[[#This Row],[L]]*$CD$4)+(Table3[[#This Row],[GF]]*$CD$5)+(Table3[[#This Row],[GA]]*$CD$6)</f>
        <v>94.61066597294483</v>
      </c>
      <c r="BM9">
        <f>COUNTIFS(DataRegularSeason20242025!$D$3:$D$1315,$A9,DataRegularSeason20242025!$H$3:$H$1315, $A9)</f>
        <v>10</v>
      </c>
      <c r="BN9">
        <f>COUNTIFS(DataRegularSeason20242025!$E$3:$E$1315,$A9,DataRegularSeason20242025!$H$3:$H$1315, $A9)</f>
        <v>15</v>
      </c>
      <c r="BO9">
        <f>BM9+BN9</f>
        <v>25</v>
      </c>
      <c r="BP9">
        <f>F9-BM9</f>
        <v>3</v>
      </c>
      <c r="BQ9">
        <f>H9-BN9</f>
        <v>3</v>
      </c>
      <c r="BR9">
        <f>BP9+BQ9</f>
        <v>6</v>
      </c>
      <c r="BU9">
        <v>1967</v>
      </c>
      <c r="BX9" t="s">
        <v>1469</v>
      </c>
      <c r="BY9" s="1">
        <f>_xlfn.MINIFS(DataRegularSeason20242025!$B$3:$B$1315,DataRegularSeason20242025!$N$3:$N$1315,1)</f>
        <v>45569</v>
      </c>
    </row>
    <row r="10" spans="1:86" x14ac:dyDescent="0.25">
      <c r="A10" t="s">
        <v>34</v>
      </c>
      <c r="B10" t="s">
        <v>97</v>
      </c>
      <c r="C10" t="s">
        <v>95</v>
      </c>
      <c r="D10">
        <f>COUNTIFS(DataRegularSeason20242025!$D$3:$D$1315,$A10,DataRegularSeason20242025!$R$3:$R$1315,1,DataRegularSeason20242025!$N$3:$N$1315,1) + COUNTIFS(DataRegularSeason20242025!$E$3:$E$1315,$A10,DataRegularSeason20242025!$R$3:$R$1315,1,DataRegularSeason20242025!$N$3:$N$1315,1)</f>
        <v>22</v>
      </c>
      <c r="E10" s="15">
        <f>Table3[[#This Row],[Watched]]/Table3[[#This Row],[GP]]</f>
        <v>0.73333333333333328</v>
      </c>
      <c r="F10">
        <f>COUNTIFS(DataRegularSeason20242025!$N$3:$N$1315,1,DataRegularSeason20242025!$D$3:$D$1315,$A10)</f>
        <v>14</v>
      </c>
      <c r="G10">
        <f>41-Table3[[#This Row],[GP_A]]</f>
        <v>27</v>
      </c>
      <c r="H10">
        <f>COUNTIFS(DataRegularSeason20242025!$E$3:$E$1315,$A10,DataRegularSeason20242025!$N$3:$N$1315,1)</f>
        <v>16</v>
      </c>
      <c r="I10">
        <f>41-Table3[[#This Row],[GP_H]]</f>
        <v>25</v>
      </c>
      <c r="J10">
        <f>F10+H10</f>
        <v>30</v>
      </c>
      <c r="K10">
        <f>82-Table3[[#This Row],[GP]]</f>
        <v>52</v>
      </c>
      <c r="L10">
        <f>COUNTIFS(DataRegularSeason20242025!$D$3:$D$1315,$A10, DataRegularSeason20242025!$L$3:$L$1315, $A10,DataRegularSeason20242025!$N$3:$N$1315,1)</f>
        <v>6</v>
      </c>
      <c r="M10">
        <f>COUNTIFS(DataRegularSeason20242025!$D$3:$D$1315,$A10, DataRegularSeason20242025!$L$3:$L$1315, $A10,DataRegularSeason20242025!$N$3:$N$1315,1,DataRegularSeason20242025!$M$3:$M$1315,"REG")</f>
        <v>6</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8</v>
      </c>
      <c r="Q10">
        <f>COUNTIFS(DataRegularSeason20242025!$D$3:$D$1315,$A10, DataRegularSeason20242025!$S$3:$S$1315, $A10,DataRegularSeason20242025!$M$3:$M$1315,"REG")</f>
        <v>8</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13</v>
      </c>
      <c r="U10">
        <f>COUNTIFS(DataRegularSeason20242025!$E$3:$E$1315,$A10, DataRegularSeason20242025!$L$3:$L$1315, $A10,DataRegularSeason20242025!$N$3:$N$1315,1,DataRegularSeason20242025!$M$3:$M$1315,"REG")</f>
        <v>11</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1</v>
      </c>
      <c r="X10">
        <f>H10-T10</f>
        <v>3</v>
      </c>
      <c r="Y10">
        <f>COUNTIFS(DataRegularSeason20242025!$E$3:$E$1315,$A10, DataRegularSeason20242025!$S$3:$S$1315, $A10,DataRegularSeason20242025!$M$3:$M$1315,"REG")</f>
        <v>3</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19</v>
      </c>
      <c r="AC10">
        <f>Table3[[#This Row],[L_A]]+Table3[[#This Row],[L_H]]</f>
        <v>11</v>
      </c>
      <c r="AD10">
        <f>Table3[[#This Row],[RW_A]]+Table3[[#This Row],[RW_H]]</f>
        <v>17</v>
      </c>
      <c r="AE10">
        <f>Table3[[#This Row],[RL_A]]+Table3[[#This Row],[RL_H]]</f>
        <v>11</v>
      </c>
      <c r="AF10">
        <f>Table3[[#This Row],[OTW_A]]+Table3[[#This Row],[OTW_H]]</f>
        <v>1</v>
      </c>
      <c r="AG10">
        <f>Table3[[#This Row],[OTL_A]]+Table3[[#This Row],[OTL_H]]</f>
        <v>0</v>
      </c>
      <c r="AH10">
        <f>Table3[[#This Row],[SOW_A]]+Table3[[#This Row],[SOW_H]]</f>
        <v>1</v>
      </c>
      <c r="AI10">
        <f>Table3[[#This Row],[SOL_A]]+Table3[[#This Row],[SOL_H]]</f>
        <v>0</v>
      </c>
      <c r="AJ10">
        <f>(2*(Table3[[#This Row],[W_A]]+Table3[[#This Row],[W_H]]))+Table3[[#This Row],[OTL_A]]+Table3[[#This Row],[SOL_A]]+Table3[[#This Row],[OTL_H]]+Table3[[#This Row],[SOL_H]]</f>
        <v>38</v>
      </c>
      <c r="AK10">
        <f>(3*(Table3[[#This Row],[RW_A]]+Table3[[#This Row],[RW_H]]))+(2*(Table3[[#This Row],[OTW_A]]+Table3[[#This Row],[SOW_A]]+Table3[[#This Row],[OTW_H]]+Table3[[#This Row],[SOW_H]]))+Table3[[#This Row],[OTL_A]]+Table3[[#This Row],[SOL_A]]+Table3[[#This Row],[OTL_H]]+Table3[[#This Row],[SOL_H]]</f>
        <v>55</v>
      </c>
      <c r="AL10" s="15">
        <f>Table3[[#This Row],[PTS]]/(2*Table3[[#This Row],[GP]])</f>
        <v>0.6333333333333333</v>
      </c>
      <c r="AM10" s="15">
        <f>Table3[[#This Row],[PTS2]]/(3*Table3[[#This Row],[GP]])</f>
        <v>0.61111111111111116</v>
      </c>
      <c r="AN10">
        <f>(2*Table3[[#This Row],[GR]])+Table3[[#This Row],[PTS]]</f>
        <v>142</v>
      </c>
      <c r="AO10">
        <f>(3*Table3[[#This Row],[GR]])+Table3[[#This Row],[PTS2]]</f>
        <v>211</v>
      </c>
      <c r="AP10">
        <f>Table3[[#This Row],[PTS]]+(2 * Table3[[#This Row],[GR]] * Table3[[#This Row],[PTS%]])</f>
        <v>103.86666666666666</v>
      </c>
      <c r="AQ10">
        <f>Table3[[#This Row],[PTS2]]+(3 * Table3[[#This Row],[GR]] * Table3[[#This Row],[PTS%2]])</f>
        <v>150.33333333333334</v>
      </c>
      <c r="AR10" s="20" t="str">
        <f>_xlfn.CONCAT(TEXT(Table3[[#This Row],[W]], "0"), "-", TEXT(Table3[[#This Row],[RL]],"0"), "-", TEXT(Table3[[#This Row],[OTL]]+Table3[[#This Row],[SOL]], "0"))</f>
        <v>19-11-0</v>
      </c>
      <c r="AS10">
        <f>COUNTIFS(DataRegularSeason20242025!$D$3:$D$1315,Table3[[#This Row],[Teams]],DataRegularSeason20242025!$K$3:$K$1315,0)</f>
        <v>0</v>
      </c>
      <c r="AT10">
        <f>SUMIF(DataRegularSeason20242025!$D$3:$D$1315,$A10, DataRegularSeason20242025!$J$3:$J$1315)</f>
        <v>41</v>
      </c>
      <c r="AU10">
        <f>SUMIF(DataRegularSeason20242025!$D$3:$D$1315,$A10, DataRegularSeason20242025!$K$3:$K$1315)</f>
        <v>43</v>
      </c>
      <c r="AV10">
        <f>AT10-AU10</f>
        <v>-2</v>
      </c>
      <c r="AW10">
        <f>COUNTIFS(DataRegularSeason20242025!$E$3:$E$1315,Table3[[#This Row],[Teams]],DataRegularSeason20242025!$J$3:$J$1315,0)</f>
        <v>2</v>
      </c>
      <c r="AX10">
        <f>SUMIF(DataRegularSeason20242025!$E$3:$E$1315,$A10,DataRegularSeason20242025!$K$3:$K$1315)</f>
        <v>57</v>
      </c>
      <c r="AY10">
        <f>SUMIF(DataRegularSeason20242025!$E$3:$E$1315,$A10,DataRegularSeason20242025!$J$3:$J$1315)</f>
        <v>32</v>
      </c>
      <c r="AZ10">
        <f>AX10-AY10</f>
        <v>25</v>
      </c>
      <c r="BA10">
        <f>AT10+AX10</f>
        <v>98</v>
      </c>
      <c r="BB10">
        <f>AU10+AY10</f>
        <v>75</v>
      </c>
      <c r="BC10">
        <f>BA10-BB10</f>
        <v>23</v>
      </c>
      <c r="BD10" s="17">
        <f>Table3[[#This Row],[GF]]/Table3[[#This Row],[GP]]</f>
        <v>3.2666666666666666</v>
      </c>
      <c r="BE10" s="17">
        <f>Table3[[#This Row],[GA]]/Table3[[#This Row],[GP]]</f>
        <v>2.5</v>
      </c>
      <c r="BF10" s="17">
        <f>(Table3[[#This Row],[GF]]-Table3[[#This Row],[GA]])/Table3[[#This Row],[GP]]</f>
        <v>0.76666666666666672</v>
      </c>
      <c r="BG10" s="50" t="str">
        <f>_xlfn.CONCAT(TEXT(Table3[[#This Row],[W_H]], "0"), "-", TEXT(Table3[[#This Row],[RL_H]],"0"), "-", TEXT(Table3[[#This Row],[OTL_H]]+Table3[[#This Row],[SOL_H]], "0"))</f>
        <v>13-3-0</v>
      </c>
      <c r="BH10" s="50" t="str">
        <f>_xlfn.CONCAT(TEXT(Table3[[#This Row],[W_A]], "0"), "-", TEXT(Table3[[#This Row],[RL_A]],"0"), "-", TEXT(Table3[[#This Row],[OTL_A]]+Table3[[#This Row],[SOL_A]], "0"))</f>
        <v>6-8-0</v>
      </c>
      <c r="BI10" s="50">
        <f>((2*(Table3[[#This Row],[W_H]]))+Table3[[#This Row],[OTL_H]]+Table3[[#This Row],[SOL_H]])/(2*Table3[[#This Row],[GP_H]])</f>
        <v>0.8125</v>
      </c>
      <c r="BJ10" s="50">
        <f>((2*(Table3[[#This Row],[W_A]]))+Table3[[#This Row],[OTL_A]]+Table3[[#This Row],[SOL_A]])/(2*Table3[[#This Row],[GP_A]])</f>
        <v>0.42857142857142855</v>
      </c>
      <c r="BK10" s="21">
        <f>(Table3[[#This Row],[W]]*$CD$3)+(Table3[[#This Row],[L]]*$CD$4)+(Table3[[#This Row],[GF]]*$CD$5)+(Table3[[#This Row],[GA]]*$CD$6)</f>
        <v>35</v>
      </c>
      <c r="BL10" s="21">
        <f>(82*(((Table3[[#This Row],[PTS%]]*$CD$3)+((1-Table3[[#This Row],[PTS%]])*$CD$4)+(Table3[[#This Row],[GF]]*$CD$5)+(Table3[[#This Row],[GA]]*$CD$6))/Table3[[#This Row],[GP]])) + (Table3[[#This Row],[W]]*$CD$3)+(Table3[[#This Row],[L]]*$CD$4)+(Table3[[#This Row],[GF]]*$CD$5)+(Table3[[#This Row],[GA]]*$CD$6)</f>
        <v>96.846222222222224</v>
      </c>
      <c r="BM10">
        <f>COUNTIFS(DataRegularSeason20242025!$D$3:$D$1315,$A10,DataRegularSeason20242025!$H$3:$H$1315, $A10)</f>
        <v>7</v>
      </c>
      <c r="BN10">
        <f>COUNTIFS(DataRegularSeason20242025!$E$3:$E$1315,$A10,DataRegularSeason20242025!$H$3:$H$1315, $A10)</f>
        <v>12</v>
      </c>
      <c r="BO10">
        <f>BM10+BN10</f>
        <v>19</v>
      </c>
      <c r="BP10">
        <f>F10-BM10</f>
        <v>7</v>
      </c>
      <c r="BQ10">
        <f>H10-BN10</f>
        <v>4</v>
      </c>
      <c r="BR10">
        <f>BP10+BQ10</f>
        <v>11</v>
      </c>
      <c r="BU10">
        <v>1999</v>
      </c>
      <c r="BX10" t="s">
        <v>1470</v>
      </c>
      <c r="BY10" s="1">
        <f>_xlfn.MAXIFS(DataRegularSeason20242025!$B$3:$B$1315,DataRegularSeason20242025!$N$3:$N$1315,1)</f>
        <v>45643</v>
      </c>
    </row>
    <row r="11" spans="1:86" x14ac:dyDescent="0.25">
      <c r="A11" t="s">
        <v>14</v>
      </c>
      <c r="B11" t="s">
        <v>98</v>
      </c>
      <c r="C11" t="s">
        <v>81</v>
      </c>
      <c r="D11">
        <f>COUNTIFS(DataRegularSeason20242025!$D$3:$D$1315,$A11,DataRegularSeason20242025!$R$3:$R$1315,1,DataRegularSeason20242025!$N$3:$N$1315,1) + COUNTIFS(DataRegularSeason20242025!$E$3:$E$1315,$A11,DataRegularSeason20242025!$R$3:$R$1315,1,DataRegularSeason20242025!$N$3:$N$1315,1)</f>
        <v>31</v>
      </c>
      <c r="E11" s="15">
        <f>Table3[[#This Row],[Watched]]/Table3[[#This Row],[GP]]</f>
        <v>0.96875</v>
      </c>
      <c r="F11">
        <f>COUNTIFS(DataRegularSeason20242025!$N$3:$N$1315,1,DataRegularSeason20242025!$D$3:$D$1315,$A11)</f>
        <v>17</v>
      </c>
      <c r="G11">
        <f>41-Table3[[#This Row],[GP_A]]</f>
        <v>24</v>
      </c>
      <c r="H11">
        <f>COUNTIFS(DataRegularSeason20242025!$E$3:$E$1315,$A11,DataRegularSeason20242025!$N$3:$N$1315,1)</f>
        <v>15</v>
      </c>
      <c r="I11">
        <f>41-Table3[[#This Row],[GP_H]]</f>
        <v>26</v>
      </c>
      <c r="J11">
        <f>F11+H11</f>
        <v>32</v>
      </c>
      <c r="K11">
        <f>82-Table3[[#This Row],[GP]]</f>
        <v>50</v>
      </c>
      <c r="L11">
        <f>COUNTIFS(DataRegularSeason20242025!$D$3:$D$1315,$A11, DataRegularSeason20242025!$L$3:$L$1315, $A11,DataRegularSeason20242025!$N$3:$N$1315,1)</f>
        <v>10</v>
      </c>
      <c r="M11">
        <f>COUNTIFS(DataRegularSeason20242025!$D$3:$D$1315,$A11, DataRegularSeason20242025!$L$3:$L$1315, $A11,DataRegularSeason20242025!$N$3:$N$1315,1,DataRegularSeason20242025!$M$3:$M$1315,"REG")</f>
        <v>9</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1</v>
      </c>
      <c r="P11">
        <f>F11-L11</f>
        <v>7</v>
      </c>
      <c r="Q11">
        <f>COUNTIFS(DataRegularSeason20242025!$D$3:$D$1315,$A11, DataRegularSeason20242025!$S$3:$S$1315, $A11,DataRegularSeason20242025!$M$3:$M$1315,"REG")</f>
        <v>6</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9</v>
      </c>
      <c r="U11">
        <f>COUNTIFS(DataRegularSeason20242025!$E$3:$E$1315,$A11, DataRegularSeason20242025!$L$3:$L$1315, $A11,DataRegularSeason20242025!$N$3:$N$1315,1,DataRegularSeason20242025!$M$3:$M$1315,"REG")</f>
        <v>7</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H11-T11</f>
        <v>6</v>
      </c>
      <c r="Y11">
        <f>COUNTIFS(DataRegularSeason20242025!$E$3:$E$1315,$A11, DataRegularSeason20242025!$S$3:$S$1315, $A11,DataRegularSeason20242025!$M$3:$M$1315,"REG")</f>
        <v>5</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19</v>
      </c>
      <c r="AC11">
        <f>Table3[[#This Row],[L_A]]+Table3[[#This Row],[L_H]]</f>
        <v>13</v>
      </c>
      <c r="AD11">
        <f>Table3[[#This Row],[RW_A]]+Table3[[#This Row],[RW_H]]</f>
        <v>16</v>
      </c>
      <c r="AE11">
        <f>Table3[[#This Row],[RL_A]]+Table3[[#This Row],[RL_H]]</f>
        <v>11</v>
      </c>
      <c r="AF11">
        <f>Table3[[#This Row],[OTW_A]]+Table3[[#This Row],[OTW_H]]</f>
        <v>1</v>
      </c>
      <c r="AG11">
        <f>Table3[[#This Row],[OTL_A]]+Table3[[#This Row],[OTL_H]]</f>
        <v>2</v>
      </c>
      <c r="AH11">
        <f>Table3[[#This Row],[SOW_A]]+Table3[[#This Row],[SOW_H]]</f>
        <v>2</v>
      </c>
      <c r="AI11">
        <f>Table3[[#This Row],[SOL_A]]+Table3[[#This Row],[SOL_H]]</f>
        <v>0</v>
      </c>
      <c r="AJ11">
        <f>(2*(Table3[[#This Row],[W_A]]+Table3[[#This Row],[W_H]]))+Table3[[#This Row],[OTL_A]]+Table3[[#This Row],[SOL_A]]+Table3[[#This Row],[OTL_H]]+Table3[[#This Row],[SOL_H]]</f>
        <v>40</v>
      </c>
      <c r="AK11">
        <f>(3*(Table3[[#This Row],[RW_A]]+Table3[[#This Row],[RW_H]]))+(2*(Table3[[#This Row],[OTW_A]]+Table3[[#This Row],[SOW_A]]+Table3[[#This Row],[OTW_H]]+Table3[[#This Row],[SOW_H]]))+Table3[[#This Row],[OTL_A]]+Table3[[#This Row],[SOL_A]]+Table3[[#This Row],[OTL_H]]+Table3[[#This Row],[SOL_H]]</f>
        <v>56</v>
      </c>
      <c r="AL11" s="15">
        <f>Table3[[#This Row],[PTS]]/(2*Table3[[#This Row],[GP]])</f>
        <v>0.625</v>
      </c>
      <c r="AM11" s="15">
        <f>Table3[[#This Row],[PTS2]]/(3*Table3[[#This Row],[GP]])</f>
        <v>0.58333333333333337</v>
      </c>
      <c r="AN11">
        <f>(2*Table3[[#This Row],[GR]])+Table3[[#This Row],[PTS]]</f>
        <v>140</v>
      </c>
      <c r="AO11">
        <f>(3*Table3[[#This Row],[GR]])+Table3[[#This Row],[PTS2]]</f>
        <v>206</v>
      </c>
      <c r="AP11">
        <f>Table3[[#This Row],[PTS]]+(2 * Table3[[#This Row],[GR]] * Table3[[#This Row],[PTS%]])</f>
        <v>102.5</v>
      </c>
      <c r="AQ11">
        <f>Table3[[#This Row],[PTS2]]+(3 * Table3[[#This Row],[GR]] * Table3[[#This Row],[PTS%2]])</f>
        <v>143.5</v>
      </c>
      <c r="AR11" s="20" t="str">
        <f>_xlfn.CONCAT(TEXT(Table3[[#This Row],[W]], "0"), "-", TEXT(Table3[[#This Row],[RL]],"0"), "-", TEXT(Table3[[#This Row],[OTL]]+Table3[[#This Row],[SOL]], "0"))</f>
        <v>19-11-2</v>
      </c>
      <c r="AS11">
        <f>COUNTIFS(DataRegularSeason20242025!$D$3:$D$1315,Table3[[#This Row],[Teams]],DataRegularSeason20242025!$K$3:$K$1315,0)</f>
        <v>0</v>
      </c>
      <c r="AT11">
        <f>SUMIF(DataRegularSeason20242025!$D$3:$D$1315,$A11, DataRegularSeason20242025!$J$3:$J$1315)</f>
        <v>60</v>
      </c>
      <c r="AU11">
        <f>SUMIF(DataRegularSeason20242025!$D$3:$D$1315,$A11, DataRegularSeason20242025!$K$3:$K$1315)</f>
        <v>60</v>
      </c>
      <c r="AV11">
        <f>AT11-AU11</f>
        <v>0</v>
      </c>
      <c r="AW11">
        <f>COUNTIFS(DataRegularSeason20242025!$E$3:$E$1315,Table3[[#This Row],[Teams]],DataRegularSeason20242025!$J$3:$J$1315,0)</f>
        <v>2</v>
      </c>
      <c r="AX11">
        <f>SUMIF(DataRegularSeason20242025!$E$3:$E$1315,$A11,DataRegularSeason20242025!$K$3:$K$1315)</f>
        <v>54</v>
      </c>
      <c r="AY11">
        <f>SUMIF(DataRegularSeason20242025!$E$3:$E$1315,$A11,DataRegularSeason20242025!$J$3:$J$1315)</f>
        <v>45</v>
      </c>
      <c r="AZ11">
        <f>AX11-AY11</f>
        <v>9</v>
      </c>
      <c r="BA11">
        <f>AT11+AX11</f>
        <v>114</v>
      </c>
      <c r="BB11">
        <f>AU11+AY11</f>
        <v>105</v>
      </c>
      <c r="BC11">
        <f>BA11-BB11</f>
        <v>9</v>
      </c>
      <c r="BD11" s="17">
        <f>Table3[[#This Row],[GF]]/Table3[[#This Row],[GP]]</f>
        <v>3.5625</v>
      </c>
      <c r="BE11" s="17">
        <f>Table3[[#This Row],[GA]]/Table3[[#This Row],[GP]]</f>
        <v>3.28125</v>
      </c>
      <c r="BF11" s="17">
        <f>(Table3[[#This Row],[GF]]-Table3[[#This Row],[GA]])/Table3[[#This Row],[GP]]</f>
        <v>0.28125</v>
      </c>
      <c r="BG11" s="50" t="str">
        <f>_xlfn.CONCAT(TEXT(Table3[[#This Row],[W_H]], "0"), "-", TEXT(Table3[[#This Row],[RL_H]],"0"), "-", TEXT(Table3[[#This Row],[OTL_H]]+Table3[[#This Row],[SOL_H]], "0"))</f>
        <v>9-5-1</v>
      </c>
      <c r="BH11" s="50" t="str">
        <f>_xlfn.CONCAT(TEXT(Table3[[#This Row],[W_A]], "0"), "-", TEXT(Table3[[#This Row],[RL_A]],"0"), "-", TEXT(Table3[[#This Row],[OTL_A]]+Table3[[#This Row],[SOL_A]], "0"))</f>
        <v>10-6-1</v>
      </c>
      <c r="BI11" s="50">
        <f>((2*(Table3[[#This Row],[W_H]]))+Table3[[#This Row],[OTL_H]]+Table3[[#This Row],[SOL_H]])/(2*Table3[[#This Row],[GP_H]])</f>
        <v>0.6333333333333333</v>
      </c>
      <c r="BJ11" s="50">
        <f>((2*(Table3[[#This Row],[W_A]]))+Table3[[#This Row],[OTL_A]]+Table3[[#This Row],[SOL_A]])/(2*Table3[[#This Row],[GP_A]])</f>
        <v>0.61764705882352944</v>
      </c>
      <c r="BK11" s="21">
        <f>(Table3[[#This Row],[W]]*$CD$3)+(Table3[[#This Row],[L]]*$CD$4)+(Table3[[#This Row],[GF]]*$CD$5)+(Table3[[#This Row],[GA]]*$CD$6)</f>
        <v>41</v>
      </c>
      <c r="BL11" s="21">
        <f>(82*(((Table3[[#This Row],[PTS%]]*$CD$3)+((1-Table3[[#This Row],[PTS%]])*$CD$4)+(Table3[[#This Row],[GF]]*$CD$5)+(Table3[[#This Row],[GA]]*$CD$6))/Table3[[#This Row],[GP]])) + (Table3[[#This Row],[W]]*$CD$3)+(Table3[[#This Row],[L]]*$CD$4)+(Table3[[#This Row],[GF]]*$CD$5)+(Table3[[#This Row],[GA]]*$CD$6)</f>
        <v>112.81406249999999</v>
      </c>
      <c r="BM11">
        <f>COUNTIFS(DataRegularSeason20242025!$D$3:$D$1315,$A11,DataRegularSeason20242025!$H$3:$H$1315, $A11)</f>
        <v>11</v>
      </c>
      <c r="BN11">
        <f>COUNTIFS(DataRegularSeason20242025!$E$3:$E$1315,$A11,DataRegularSeason20242025!$H$3:$H$1315, $A11)</f>
        <v>10</v>
      </c>
      <c r="BO11">
        <f>BM11+BN11</f>
        <v>21</v>
      </c>
      <c r="BP11">
        <f>F11-BM11</f>
        <v>6</v>
      </c>
      <c r="BQ11">
        <f>H11-BN11</f>
        <v>5</v>
      </c>
      <c r="BR11">
        <f>BP11+BQ11</f>
        <v>11</v>
      </c>
      <c r="BU11">
        <v>2024</v>
      </c>
      <c r="BX11" t="s">
        <v>1471</v>
      </c>
      <c r="BY11">
        <f>$BY$2/($BY$10-$BY$9)</f>
        <v>6.7702702702702702</v>
      </c>
    </row>
    <row r="12" spans="1:86" x14ac:dyDescent="0.25">
      <c r="A12" t="s">
        <v>43</v>
      </c>
      <c r="B12" t="s">
        <v>98</v>
      </c>
      <c r="C12" t="s">
        <v>81</v>
      </c>
      <c r="D12">
        <f>COUNTIFS(DataRegularSeason20242025!$D$3:$D$1315,$A12,DataRegularSeason20242025!$R$3:$R$1315,1,DataRegularSeason20242025!$N$3:$N$1315,1) + COUNTIFS(DataRegularSeason20242025!$E$3:$E$1315,$A12,DataRegularSeason20242025!$R$3:$R$1315,1,DataRegularSeason20242025!$N$3:$N$1315,1)</f>
        <v>26</v>
      </c>
      <c r="E12" s="15">
        <f>Table3[[#This Row],[Watched]]/Table3[[#This Row],[GP]]</f>
        <v>0.89655172413793105</v>
      </c>
      <c r="F12">
        <f>COUNTIFS(DataRegularSeason20242025!$N$3:$N$1315,1,DataRegularSeason20242025!$D$3:$D$1315,$A12)</f>
        <v>15</v>
      </c>
      <c r="G12">
        <f>41-Table3[[#This Row],[GP_A]]</f>
        <v>26</v>
      </c>
      <c r="H12">
        <f>COUNTIFS(DataRegularSeason20242025!$E$3:$E$1315,$A12,DataRegularSeason20242025!$N$3:$N$1315,1)</f>
        <v>14</v>
      </c>
      <c r="I12">
        <f>41-Table3[[#This Row],[GP_H]]</f>
        <v>27</v>
      </c>
      <c r="J12">
        <f>F12+H12</f>
        <v>29</v>
      </c>
      <c r="K12">
        <f>82-Table3[[#This Row],[GP]]</f>
        <v>53</v>
      </c>
      <c r="L12">
        <f>COUNTIFS(DataRegularSeason20242025!$D$3:$D$1315,$A12, DataRegularSeason20242025!$L$3:$L$1315, $A12,DataRegularSeason20242025!$N$3:$N$1315,1)</f>
        <v>8</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F12-L12</f>
        <v>7</v>
      </c>
      <c r="Q12">
        <f>COUNTIFS(DataRegularSeason20242025!$D$3:$D$1315,$A12, DataRegularSeason20242025!$S$3:$S$1315, $A12,DataRegularSeason20242025!$M$3:$M$1315,"REG")</f>
        <v>6</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9</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5</v>
      </c>
      <c r="Y12">
        <f>COUNTIFS(DataRegularSeason20242025!$E$3:$E$1315,$A12, DataRegularSeason20242025!$S$3:$S$1315, $A12,DataRegularSeason20242025!$M$3:$M$1315,"REG")</f>
        <v>4</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17</v>
      </c>
      <c r="AC12">
        <f>Table3[[#This Row],[L_A]]+Table3[[#This Row],[L_H]]</f>
        <v>12</v>
      </c>
      <c r="AD12">
        <f>Table3[[#This Row],[RW_A]]+Table3[[#This Row],[RW_H]]</f>
        <v>14</v>
      </c>
      <c r="AE12">
        <f>Table3[[#This Row],[RL_A]]+Table3[[#This Row],[RL_H]]</f>
        <v>10</v>
      </c>
      <c r="AF12">
        <f>Table3[[#This Row],[OTW_A]]+Table3[[#This Row],[OTW_H]]</f>
        <v>3</v>
      </c>
      <c r="AG12">
        <f>Table3[[#This Row],[OTL_A]]+Table3[[#This Row],[OTL_H]]</f>
        <v>1</v>
      </c>
      <c r="AH12">
        <f>Table3[[#This Row],[SOW_A]]+Table3[[#This Row],[SOW_H]]</f>
        <v>0</v>
      </c>
      <c r="AI12">
        <f>Table3[[#This Row],[SOL_A]]+Table3[[#This Row],[SOL_H]]</f>
        <v>1</v>
      </c>
      <c r="AJ12">
        <f>(2*(Table3[[#This Row],[W_A]]+Table3[[#This Row],[W_H]]))+Table3[[#This Row],[OTL_A]]+Table3[[#This Row],[SOL_A]]+Table3[[#This Row],[OTL_H]]+Table3[[#This Row],[SOL_H]]</f>
        <v>36</v>
      </c>
      <c r="AK12">
        <f>(3*(Table3[[#This Row],[RW_A]]+Table3[[#This Row],[RW_H]]))+(2*(Table3[[#This Row],[OTW_A]]+Table3[[#This Row],[SOW_A]]+Table3[[#This Row],[OTW_H]]+Table3[[#This Row],[SOW_H]]))+Table3[[#This Row],[OTL_A]]+Table3[[#This Row],[SOL_A]]+Table3[[#This Row],[OTL_H]]+Table3[[#This Row],[SOL_H]]</f>
        <v>50</v>
      </c>
      <c r="AL12" s="15">
        <f>Table3[[#This Row],[PTS]]/(2*Table3[[#This Row],[GP]])</f>
        <v>0.62068965517241381</v>
      </c>
      <c r="AM12" s="15">
        <f>Table3[[#This Row],[PTS2]]/(3*Table3[[#This Row],[GP]])</f>
        <v>0.57471264367816088</v>
      </c>
      <c r="AN12">
        <f>(2*Table3[[#This Row],[GR]])+Table3[[#This Row],[PTS]]</f>
        <v>142</v>
      </c>
      <c r="AO12">
        <f>(3*Table3[[#This Row],[GR]])+Table3[[#This Row],[PTS2]]</f>
        <v>209</v>
      </c>
      <c r="AP12">
        <f>Table3[[#This Row],[PTS]]+(2 * Table3[[#This Row],[GR]] * Table3[[#This Row],[PTS%]])</f>
        <v>101.79310344827586</v>
      </c>
      <c r="AQ12">
        <f>Table3[[#This Row],[PTS2]]+(3 * Table3[[#This Row],[GR]] * Table3[[#This Row],[PTS%2]])</f>
        <v>141.37931034482759</v>
      </c>
      <c r="AR12" s="20" t="str">
        <f>_xlfn.CONCAT(TEXT(Table3[[#This Row],[W]], "0"), "-", TEXT(Table3[[#This Row],[RL]],"0"), "-", TEXT(Table3[[#This Row],[OTL]]+Table3[[#This Row],[SOL]], "0"))</f>
        <v>17-10-2</v>
      </c>
      <c r="AS12">
        <f>COUNTIFS(DataRegularSeason20242025!$D$3:$D$1315,Table3[[#This Row],[Teams]],DataRegularSeason20242025!$K$3:$K$1315,0)</f>
        <v>0</v>
      </c>
      <c r="AT12">
        <f>SUMIF(DataRegularSeason20242025!$D$3:$D$1315,$A12, DataRegularSeason20242025!$J$3:$J$1315)</f>
        <v>62</v>
      </c>
      <c r="AU12">
        <f>SUMIF(DataRegularSeason20242025!$D$3:$D$1315,$A12, DataRegularSeason20242025!$K$3:$K$1315)</f>
        <v>52</v>
      </c>
      <c r="AV12">
        <f>AT12-AU12</f>
        <v>10</v>
      </c>
      <c r="AW12">
        <f>COUNTIFS(DataRegularSeason20242025!$E$3:$E$1315,Table3[[#This Row],[Teams]],DataRegularSeason20242025!$J$3:$J$1315,0)</f>
        <v>2</v>
      </c>
      <c r="AX12">
        <f>SUMIF(DataRegularSeason20242025!$E$3:$E$1315,$A12,DataRegularSeason20242025!$K$3:$K$1315)</f>
        <v>55</v>
      </c>
      <c r="AY12">
        <f>SUMIF(DataRegularSeason20242025!$E$3:$E$1315,$A12,DataRegularSeason20242025!$J$3:$J$1315)</f>
        <v>33</v>
      </c>
      <c r="AZ12">
        <f>AX12-AY12</f>
        <v>22</v>
      </c>
      <c r="BA12">
        <f>AT12+AX12</f>
        <v>117</v>
      </c>
      <c r="BB12">
        <f>AU12+AY12</f>
        <v>85</v>
      </c>
      <c r="BC12">
        <f>BA12-BB12</f>
        <v>32</v>
      </c>
      <c r="BD12" s="17">
        <f>Table3[[#This Row],[GF]]/Table3[[#This Row],[GP]]</f>
        <v>4.0344827586206895</v>
      </c>
      <c r="BE12" s="17">
        <f>Table3[[#This Row],[GA]]/Table3[[#This Row],[GP]]</f>
        <v>2.9310344827586206</v>
      </c>
      <c r="BF12" s="17">
        <f>(Table3[[#This Row],[GF]]-Table3[[#This Row],[GA]])/Table3[[#This Row],[GP]]</f>
        <v>1.103448275862069</v>
      </c>
      <c r="BG12" s="50" t="str">
        <f>_xlfn.CONCAT(TEXT(Table3[[#This Row],[W_H]], "0"), "-", TEXT(Table3[[#This Row],[RL_H]],"0"), "-", TEXT(Table3[[#This Row],[OTL_H]]+Table3[[#This Row],[SOL_H]], "0"))</f>
        <v>9-4-1</v>
      </c>
      <c r="BH12" s="50" t="str">
        <f>_xlfn.CONCAT(TEXT(Table3[[#This Row],[W_A]], "0"), "-", TEXT(Table3[[#This Row],[RL_A]],"0"), "-", TEXT(Table3[[#This Row],[OTL_A]]+Table3[[#This Row],[SOL_A]], "0"))</f>
        <v>8-6-1</v>
      </c>
      <c r="BI12" s="50">
        <f>((2*(Table3[[#This Row],[W_H]]))+Table3[[#This Row],[OTL_H]]+Table3[[#This Row],[SOL_H]])/(2*Table3[[#This Row],[GP_H]])</f>
        <v>0.6785714285714286</v>
      </c>
      <c r="BJ12" s="50">
        <f>((2*(Table3[[#This Row],[W_A]]))+Table3[[#This Row],[OTL_A]]+Table3[[#This Row],[SOL_A]])/(2*Table3[[#This Row],[GP_A]])</f>
        <v>0.56666666666666665</v>
      </c>
      <c r="BK12" s="21">
        <f>(Table3[[#This Row],[W]]*$CD$3)+(Table3[[#This Row],[L]]*$CD$4)+(Table3[[#This Row],[GF]]*$CD$5)+(Table3[[#This Row],[GA]]*$CD$6)</f>
        <v>38.15</v>
      </c>
      <c r="BL12" s="21">
        <f>(82*(((Table3[[#This Row],[PTS%]]*$CD$3)+((1-Table3[[#This Row],[PTS%]])*$CD$4)+(Table3[[#This Row],[GF]]*$CD$5)+(Table3[[#This Row],[GA]]*$CD$6))/Table3[[#This Row],[GP]])) + (Table3[[#This Row],[W]]*$CD$3)+(Table3[[#This Row],[L]]*$CD$4)+(Table3[[#This Row],[GF]]*$CD$5)+(Table3[[#This Row],[GA]]*$CD$6)</f>
        <v>113.00790725326991</v>
      </c>
      <c r="BM12">
        <f>COUNTIFS(DataRegularSeason20242025!$D$3:$D$1315,$A12,DataRegularSeason20242025!$H$3:$H$1315, $A12)</f>
        <v>7</v>
      </c>
      <c r="BN12">
        <f>COUNTIFS(DataRegularSeason20242025!$E$3:$E$1315,$A12,DataRegularSeason20242025!$H$3:$H$1315, $A12)</f>
        <v>9</v>
      </c>
      <c r="BO12">
        <f>BM12+BN12</f>
        <v>16</v>
      </c>
      <c r="BP12">
        <f>F12-BM12</f>
        <v>8</v>
      </c>
      <c r="BQ12">
        <f>H12-BN12</f>
        <v>5</v>
      </c>
      <c r="BR12">
        <f>BP12+BQ12</f>
        <v>13</v>
      </c>
      <c r="BU12">
        <v>2021</v>
      </c>
      <c r="BX12" t="s">
        <v>1472</v>
      </c>
      <c r="BY12">
        <f>$BY$3/($BY$10-$BY$9)</f>
        <v>5.3378378378378377</v>
      </c>
    </row>
    <row r="13" spans="1:86" x14ac:dyDescent="0.25">
      <c r="A13" t="s">
        <v>25</v>
      </c>
      <c r="B13" t="s">
        <v>97</v>
      </c>
      <c r="C13" t="s">
        <v>100</v>
      </c>
      <c r="D13">
        <f>COUNTIFS(DataRegularSeason20242025!$D$3:$D$1315,$A13,DataRegularSeason20242025!$R$3:$R$1315,1,DataRegularSeason20242025!$N$3:$N$1315,1) + COUNTIFS(DataRegularSeason20242025!$E$3:$E$1315,$A13,DataRegularSeason20242025!$R$3:$R$1315,1,DataRegularSeason20242025!$N$3:$N$1315,1)</f>
        <v>26</v>
      </c>
      <c r="E13" s="15">
        <f>Table3[[#This Row],[Watched]]/Table3[[#This Row],[GP]]</f>
        <v>0.8666666666666667</v>
      </c>
      <c r="F13">
        <f>COUNTIFS(DataRegularSeason20242025!$N$3:$N$1315,1,DataRegularSeason20242025!$D$3:$D$1315,$A13)</f>
        <v>13</v>
      </c>
      <c r="G13">
        <f>41-Table3[[#This Row],[GP_A]]</f>
        <v>28</v>
      </c>
      <c r="H13">
        <f>COUNTIFS(DataRegularSeason20242025!$E$3:$E$1315,$A13,DataRegularSeason20242025!$N$3:$N$1315,1)</f>
        <v>17</v>
      </c>
      <c r="I13">
        <f>41-Table3[[#This Row],[GP_H]]</f>
        <v>24</v>
      </c>
      <c r="J13">
        <f>F13+H13</f>
        <v>30</v>
      </c>
      <c r="K13">
        <f>82-Table3[[#This Row],[GP]]</f>
        <v>52</v>
      </c>
      <c r="L13">
        <f>COUNTIFS(DataRegularSeason20242025!$D$3:$D$1315,$A13, DataRegularSeason20242025!$L$3:$L$1315, $A13,DataRegularSeason20242025!$N$3:$N$1315,1)</f>
        <v>10</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3</v>
      </c>
      <c r="O13">
        <f>COUNTIFS(DataRegularSeason20242025!$D$3:$D$1315,$A13, DataRegularSeason20242025!$L$3:$L$1315, $A13,DataRegularSeason20242025!$N$3:$N$1315,1,DataRegularSeason20242025!$M$3:$M$1315,"SO")</f>
        <v>0</v>
      </c>
      <c r="P13">
        <f>F13-L13</f>
        <v>3</v>
      </c>
      <c r="Q13">
        <f>COUNTIFS(DataRegularSeason20242025!$D$3:$D$1315,$A13, DataRegularSeason20242025!$S$3:$S$1315, $A13,DataRegularSeason20242025!$M$3:$M$1315,"REG")</f>
        <v>2</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11</v>
      </c>
      <c r="Y13">
        <f>COUNTIFS(DataRegularSeason20242025!$E$3:$E$1315,$A13, DataRegularSeason20242025!$S$3:$S$1315, $A13,DataRegularSeason20242025!$M$3:$M$1315,"REG")</f>
        <v>7</v>
      </c>
      <c r="Z13">
        <f>COUNTIFS(DataRegularSeason20242025!$E$3:$E$1315,$A13, DataRegularSeason20242025!$S$3:$S$1315, $A13,DataRegularSeason20242025!$M$3:$M$1315,"OT")</f>
        <v>3</v>
      </c>
      <c r="AA13">
        <f>COUNTIFS(DataRegularSeason20242025!$E$3:$E$1315,$A13, DataRegularSeason20242025!$S$3:$S$1315, $A13,DataRegularSeason20242025!$M$3:$M$1315,"SO")</f>
        <v>1</v>
      </c>
      <c r="AB13">
        <f>Table3[[#This Row],[W_A]]+Table3[[#This Row],[W_H]]</f>
        <v>16</v>
      </c>
      <c r="AC13">
        <f>Table3[[#This Row],[L_A]]+Table3[[#This Row],[L_H]]</f>
        <v>14</v>
      </c>
      <c r="AD13">
        <f>Table3[[#This Row],[RW_A]]+Table3[[#This Row],[RW_H]]</f>
        <v>13</v>
      </c>
      <c r="AE13">
        <f>Table3[[#This Row],[RL_A]]+Table3[[#This Row],[RL_H]]</f>
        <v>9</v>
      </c>
      <c r="AF13">
        <f>Table3[[#This Row],[OTW_A]]+Table3[[#This Row],[OTW_H]]</f>
        <v>3</v>
      </c>
      <c r="AG13">
        <f>Table3[[#This Row],[OTL_A]]+Table3[[#This Row],[OTL_H]]</f>
        <v>4</v>
      </c>
      <c r="AH13">
        <f>Table3[[#This Row],[SOW_A]]+Table3[[#This Row],[SOW_H]]</f>
        <v>0</v>
      </c>
      <c r="AI13">
        <f>Table3[[#This Row],[SOL_A]]+Table3[[#This Row],[SOL_H]]</f>
        <v>1</v>
      </c>
      <c r="AJ13">
        <f>(2*(Table3[[#This Row],[W_A]]+Table3[[#This Row],[W_H]]))+Table3[[#This Row],[OTL_A]]+Table3[[#This Row],[SOL_A]]+Table3[[#This Row],[OTL_H]]+Table3[[#This Row],[SOL_H]]</f>
        <v>37</v>
      </c>
      <c r="AK13">
        <f>(3*(Table3[[#This Row],[RW_A]]+Table3[[#This Row],[RW_H]]))+(2*(Table3[[#This Row],[OTW_A]]+Table3[[#This Row],[SOW_A]]+Table3[[#This Row],[OTW_H]]+Table3[[#This Row],[SOW_H]]))+Table3[[#This Row],[OTL_A]]+Table3[[#This Row],[SOL_A]]+Table3[[#This Row],[OTL_H]]+Table3[[#This Row],[SOL_H]]</f>
        <v>50</v>
      </c>
      <c r="AL13" s="15">
        <f>Table3[[#This Row],[PTS]]/(2*Table3[[#This Row],[GP]])</f>
        <v>0.6166666666666667</v>
      </c>
      <c r="AM13" s="15">
        <f>Table3[[#This Row],[PTS2]]/(3*Table3[[#This Row],[GP]])</f>
        <v>0.55555555555555558</v>
      </c>
      <c r="AN13">
        <f>(2*Table3[[#This Row],[GR]])+Table3[[#This Row],[PTS]]</f>
        <v>141</v>
      </c>
      <c r="AO13">
        <f>(3*Table3[[#This Row],[GR]])+Table3[[#This Row],[PTS2]]</f>
        <v>206</v>
      </c>
      <c r="AP13">
        <f>Table3[[#This Row],[PTS]]+(2 * Table3[[#This Row],[GR]] * Table3[[#This Row],[PTS%]])</f>
        <v>101.13333333333334</v>
      </c>
      <c r="AQ13">
        <f>Table3[[#This Row],[PTS2]]+(3 * Table3[[#This Row],[GR]] * Table3[[#This Row],[PTS%2]])</f>
        <v>136.66666666666669</v>
      </c>
      <c r="AR13" s="20" t="str">
        <f>_xlfn.CONCAT(TEXT(Table3[[#This Row],[W]], "0"), "-", TEXT(Table3[[#This Row],[RL]],"0"), "-", TEXT(Table3[[#This Row],[OTL]]+Table3[[#This Row],[SOL]], "0"))</f>
        <v>16-9-5</v>
      </c>
      <c r="AS13">
        <f>COUNTIFS(DataRegularSeason20242025!$D$3:$D$1315,Table3[[#This Row],[Teams]],DataRegularSeason20242025!$K$3:$K$1315,0)</f>
        <v>2</v>
      </c>
      <c r="AT13">
        <f>SUMIF(DataRegularSeason20242025!$D$3:$D$1315,$A13, DataRegularSeason20242025!$J$3:$J$1315)</f>
        <v>46</v>
      </c>
      <c r="AU13">
        <f>SUMIF(DataRegularSeason20242025!$D$3:$D$1315,$A13, DataRegularSeason20242025!$K$3:$K$1315)</f>
        <v>32</v>
      </c>
      <c r="AV13">
        <f>AT13-AU13</f>
        <v>14</v>
      </c>
      <c r="AW13">
        <f>COUNTIFS(DataRegularSeason20242025!$E$3:$E$1315,Table3[[#This Row],[Teams]],DataRegularSeason20242025!$J$3:$J$1315,0)</f>
        <v>1</v>
      </c>
      <c r="AX13">
        <f>SUMIF(DataRegularSeason20242025!$E$3:$E$1315,$A13,DataRegularSeason20242025!$K$3:$K$1315)</f>
        <v>50</v>
      </c>
      <c r="AY13">
        <f>SUMIF(DataRegularSeason20242025!$E$3:$E$1315,$A13,DataRegularSeason20242025!$J$3:$J$1315)</f>
        <v>61</v>
      </c>
      <c r="AZ13">
        <f>AX13-AY13</f>
        <v>-11</v>
      </c>
      <c r="BA13">
        <f>AT13+AX13</f>
        <v>96</v>
      </c>
      <c r="BB13">
        <f>AU13+AY13</f>
        <v>93</v>
      </c>
      <c r="BC13">
        <f>BA13-BB13</f>
        <v>3</v>
      </c>
      <c r="BD13" s="17">
        <f>Table3[[#This Row],[GF]]/Table3[[#This Row],[GP]]</f>
        <v>3.2</v>
      </c>
      <c r="BE13" s="17">
        <f>Table3[[#This Row],[GA]]/Table3[[#This Row],[GP]]</f>
        <v>3.1</v>
      </c>
      <c r="BF13" s="17">
        <f>(Table3[[#This Row],[GF]]-Table3[[#This Row],[GA]])/Table3[[#This Row],[GP]]</f>
        <v>0.1</v>
      </c>
      <c r="BG13" s="50" t="str">
        <f>_xlfn.CONCAT(TEXT(Table3[[#This Row],[W_H]], "0"), "-", TEXT(Table3[[#This Row],[RL_H]],"0"), "-", TEXT(Table3[[#This Row],[OTL_H]]+Table3[[#This Row],[SOL_H]], "0"))</f>
        <v>6-7-4</v>
      </c>
      <c r="BH13" s="50" t="str">
        <f>_xlfn.CONCAT(TEXT(Table3[[#This Row],[W_A]], "0"), "-", TEXT(Table3[[#This Row],[RL_A]],"0"), "-", TEXT(Table3[[#This Row],[OTL_A]]+Table3[[#This Row],[SOL_A]], "0"))</f>
        <v>10-2-1</v>
      </c>
      <c r="BI13" s="50">
        <f>((2*(Table3[[#This Row],[W_H]]))+Table3[[#This Row],[OTL_H]]+Table3[[#This Row],[SOL_H]])/(2*Table3[[#This Row],[GP_H]])</f>
        <v>0.47058823529411764</v>
      </c>
      <c r="BJ13" s="50">
        <f>((2*(Table3[[#This Row],[W_A]]))+Table3[[#This Row],[OTL_A]]+Table3[[#This Row],[SOL_A]])/(2*Table3[[#This Row],[GP_A]])</f>
        <v>0.80769230769230771</v>
      </c>
      <c r="BK13" s="21">
        <f>(Table3[[#This Row],[W]]*$CD$3)+(Table3[[#This Row],[L]]*$CD$4)+(Table3[[#This Row],[GF]]*$CD$5)+(Table3[[#This Row],[GA]]*$CD$6)</f>
        <v>35.9</v>
      </c>
      <c r="BL13" s="21">
        <f>(82*(((Table3[[#This Row],[PTS%]]*$CD$3)+((1-Table3[[#This Row],[PTS%]])*$CD$4)+(Table3[[#This Row],[GF]]*$CD$5)+(Table3[[#This Row],[GA]]*$CD$6))/Table3[[#This Row],[GP]])) + (Table3[[#This Row],[W]]*$CD$3)+(Table3[[#This Row],[L]]*$CD$4)+(Table3[[#This Row],[GF]]*$CD$5)+(Table3[[#This Row],[GA]]*$CD$6)</f>
        <v>101.8371111111111</v>
      </c>
      <c r="BM13">
        <f>COUNTIFS(DataRegularSeason20242025!$D$3:$D$1315,$A13,DataRegularSeason20242025!$H$3:$H$1315, $A13)</f>
        <v>7</v>
      </c>
      <c r="BN13">
        <f>COUNTIFS(DataRegularSeason20242025!$E$3:$E$1315,$A13,DataRegularSeason20242025!$H$3:$H$1315, $A13)</f>
        <v>10</v>
      </c>
      <c r="BO13">
        <f>BM13+BN13</f>
        <v>17</v>
      </c>
      <c r="BP13">
        <f>F13-BM13</f>
        <v>6</v>
      </c>
      <c r="BQ13">
        <f>H13-BN13</f>
        <v>7</v>
      </c>
      <c r="BR13">
        <f>BP13+BQ13</f>
        <v>13</v>
      </c>
      <c r="BX13" t="s">
        <v>1480</v>
      </c>
      <c r="BY13">
        <f>(BY5/BY2)/2</f>
        <v>3.0598802395209579</v>
      </c>
    </row>
    <row r="14" spans="1:86" x14ac:dyDescent="0.25">
      <c r="A14" t="s">
        <v>23</v>
      </c>
      <c r="B14" t="s">
        <v>97</v>
      </c>
      <c r="C14" t="s">
        <v>100</v>
      </c>
      <c r="D14">
        <f>COUNTIFS(DataRegularSeason20242025!$D$3:$D$1315,$A14,DataRegularSeason20242025!$R$3:$R$1315,1,DataRegularSeason20242025!$N$3:$N$1315,1) + COUNTIFS(DataRegularSeason20242025!$E$3:$E$1315,$A14,DataRegularSeason20242025!$R$3:$R$1315,1,DataRegularSeason20242025!$N$3:$N$1315,1)</f>
        <v>29</v>
      </c>
      <c r="E14" s="15">
        <f>Table3[[#This Row],[Watched]]/Table3[[#This Row],[GP]]</f>
        <v>0.93548387096774188</v>
      </c>
      <c r="F14">
        <f>COUNTIFS(DataRegularSeason20242025!$N$3:$N$1315,1,DataRegularSeason20242025!$D$3:$D$1315,$A14)</f>
        <v>14</v>
      </c>
      <c r="G14">
        <f>41-Table3[[#This Row],[GP_A]]</f>
        <v>27</v>
      </c>
      <c r="H14">
        <f>COUNTIFS(DataRegularSeason20242025!$E$3:$E$1315,$A14,DataRegularSeason20242025!$N$3:$N$1315,1)</f>
        <v>17</v>
      </c>
      <c r="I14">
        <f>41-Table3[[#This Row],[GP_H]]</f>
        <v>24</v>
      </c>
      <c r="J14">
        <f>F14+H14</f>
        <v>31</v>
      </c>
      <c r="K14">
        <f>82-Table3[[#This Row],[GP]]</f>
        <v>51</v>
      </c>
      <c r="L14">
        <f>COUNTIFS(DataRegularSeason20242025!$D$3:$D$1315,$A14, DataRegularSeason20242025!$L$3:$L$1315, $A14,DataRegularSeason20242025!$N$3:$N$1315,1)</f>
        <v>9</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4</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9</v>
      </c>
      <c r="U14">
        <f>COUNTIFS(DataRegularSeason20242025!$E$3:$E$1315,$A14, DataRegularSeason20242025!$L$3:$L$1315, $A14,DataRegularSeason20242025!$N$3:$N$1315,1,DataRegularSeason20242025!$M$3:$M$1315,"REG")</f>
        <v>6</v>
      </c>
      <c r="V14">
        <f>COUNTIFS(DataRegularSeason20242025!$E$3:$E$1315,$A14, DataRegularSeason20242025!$L$3:$L$1315, $A14,DataRegularSeason20242025!$N$3:$N$1315,1,DataRegularSeason20242025!$M$3:$M$1315,"OT")</f>
        <v>3</v>
      </c>
      <c r="W14">
        <f>COUNTIFS(DataRegularSeason20242025!$E$3:$E$1315,$A14, DataRegularSeason20242025!$L$3:$L$1315, $A14,DataRegularSeason20242025!$N$3:$N$1315,1,DataRegularSeason20242025!$M$3:$M$1315,"SO")</f>
        <v>0</v>
      </c>
      <c r="X14">
        <f>H14-T14</f>
        <v>8</v>
      </c>
      <c r="Y14">
        <f>COUNTIFS(DataRegularSeason20242025!$E$3:$E$1315,$A14, DataRegularSeason20242025!$S$3:$S$1315, $A14,DataRegularSeason20242025!$M$3:$M$1315,"REG")</f>
        <v>7</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18</v>
      </c>
      <c r="AC14">
        <f>Table3[[#This Row],[L_A]]+Table3[[#This Row],[L_H]]</f>
        <v>13</v>
      </c>
      <c r="AD14">
        <f>Table3[[#This Row],[RW_A]]+Table3[[#This Row],[RW_H]]</f>
        <v>13</v>
      </c>
      <c r="AE14">
        <f>Table3[[#This Row],[RL_A]]+Table3[[#This Row],[RL_H]]</f>
        <v>11</v>
      </c>
      <c r="AF14">
        <f>Table3[[#This Row],[OTW_A]]+Table3[[#This Row],[OTW_H]]</f>
        <v>5</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38</v>
      </c>
      <c r="AK14">
        <f>(3*(Table3[[#This Row],[RW_A]]+Table3[[#This Row],[RW_H]]))+(2*(Table3[[#This Row],[OTW_A]]+Table3[[#This Row],[SOW_A]]+Table3[[#This Row],[OTW_H]]+Table3[[#This Row],[SOW_H]]))+Table3[[#This Row],[OTL_A]]+Table3[[#This Row],[SOL_A]]+Table3[[#This Row],[OTL_H]]+Table3[[#This Row],[SOL_H]]</f>
        <v>51</v>
      </c>
      <c r="AL14" s="15">
        <f>Table3[[#This Row],[PTS]]/(2*Table3[[#This Row],[GP]])</f>
        <v>0.61290322580645162</v>
      </c>
      <c r="AM14" s="15">
        <f>Table3[[#This Row],[PTS2]]/(3*Table3[[#This Row],[GP]])</f>
        <v>0.54838709677419351</v>
      </c>
      <c r="AN14">
        <f>(2*Table3[[#This Row],[GR]])+Table3[[#This Row],[PTS]]</f>
        <v>140</v>
      </c>
      <c r="AO14">
        <f>(3*Table3[[#This Row],[GR]])+Table3[[#This Row],[PTS2]]</f>
        <v>204</v>
      </c>
      <c r="AP14">
        <f>Table3[[#This Row],[PTS]]+(2 * Table3[[#This Row],[GR]] * Table3[[#This Row],[PTS%]])</f>
        <v>100.51612903225806</v>
      </c>
      <c r="AQ14">
        <f>Table3[[#This Row],[PTS2]]+(3 * Table3[[#This Row],[GR]] * Table3[[#This Row],[PTS%2]])</f>
        <v>134.90322580645159</v>
      </c>
      <c r="AR14" s="20" t="str">
        <f>_xlfn.CONCAT(TEXT(Table3[[#This Row],[W]], "0"), "-", TEXT(Table3[[#This Row],[RL]],"0"), "-", TEXT(Table3[[#This Row],[OTL]]+Table3[[#This Row],[SOL]], "0"))</f>
        <v>18-11-2</v>
      </c>
      <c r="AS14">
        <f>COUNTIFS(DataRegularSeason20242025!$D$3:$D$1315,Table3[[#This Row],[Teams]],DataRegularSeason20242025!$K$3:$K$1315,0)</f>
        <v>0</v>
      </c>
      <c r="AT14">
        <f>SUMIF(DataRegularSeason20242025!$D$3:$D$1315,$A14, DataRegularSeason20242025!$J$3:$J$1315)</f>
        <v>48</v>
      </c>
      <c r="AU14">
        <f>SUMIF(DataRegularSeason20242025!$D$3:$D$1315,$A14, DataRegularSeason20242025!$K$3:$K$1315)</f>
        <v>35</v>
      </c>
      <c r="AV14">
        <f>AT14-AU14</f>
        <v>13</v>
      </c>
      <c r="AW14">
        <f>COUNTIFS(DataRegularSeason20242025!$E$3:$E$1315,Table3[[#This Row],[Teams]],DataRegularSeason20242025!$J$3:$J$1315,0)</f>
        <v>1</v>
      </c>
      <c r="AX14">
        <f>SUMIF(DataRegularSeason20242025!$E$3:$E$1315,$A14,DataRegularSeason20242025!$K$3:$K$1315)</f>
        <v>54</v>
      </c>
      <c r="AY14">
        <f>SUMIF(DataRegularSeason20242025!$E$3:$E$1315,$A14,DataRegularSeason20242025!$J$3:$J$1315)</f>
        <v>55</v>
      </c>
      <c r="AZ14">
        <f>AX14-AY14</f>
        <v>-1</v>
      </c>
      <c r="BA14">
        <f>AT14+AX14</f>
        <v>102</v>
      </c>
      <c r="BB14">
        <f>AU14+AY14</f>
        <v>90</v>
      </c>
      <c r="BC14">
        <f>BA14-BB14</f>
        <v>12</v>
      </c>
      <c r="BD14" s="17">
        <f>Table3[[#This Row],[GF]]/Table3[[#This Row],[GP]]</f>
        <v>3.2903225806451615</v>
      </c>
      <c r="BE14" s="17">
        <f>Table3[[#This Row],[GA]]/Table3[[#This Row],[GP]]</f>
        <v>2.903225806451613</v>
      </c>
      <c r="BF14" s="17">
        <f>(Table3[[#This Row],[GF]]-Table3[[#This Row],[GA]])/Table3[[#This Row],[GP]]</f>
        <v>0.38709677419354838</v>
      </c>
      <c r="BG14" s="50" t="str">
        <f>_xlfn.CONCAT(TEXT(Table3[[#This Row],[W_H]], "0"), "-", TEXT(Table3[[#This Row],[RL_H]],"0"), "-", TEXT(Table3[[#This Row],[OTL_H]]+Table3[[#This Row],[SOL_H]], "0"))</f>
        <v>9-7-1</v>
      </c>
      <c r="BH14" s="50" t="str">
        <f>_xlfn.CONCAT(TEXT(Table3[[#This Row],[W_A]], "0"), "-", TEXT(Table3[[#This Row],[RL_A]],"0"), "-", TEXT(Table3[[#This Row],[OTL_A]]+Table3[[#This Row],[SOL_A]], "0"))</f>
        <v>9-4-1</v>
      </c>
      <c r="BI14" s="50">
        <f>((2*(Table3[[#This Row],[W_H]]))+Table3[[#This Row],[OTL_H]]+Table3[[#This Row],[SOL_H]])/(2*Table3[[#This Row],[GP_H]])</f>
        <v>0.55882352941176472</v>
      </c>
      <c r="BJ14" s="50">
        <f>((2*(Table3[[#This Row],[W_A]]))+Table3[[#This Row],[OTL_A]]+Table3[[#This Row],[SOL_A]])/(2*Table3[[#This Row],[GP_A]])</f>
        <v>0.6785714285714286</v>
      </c>
      <c r="BK14" s="21">
        <f>(Table3[[#This Row],[W]]*$CD$3)+(Table3[[#This Row],[L]]*$CD$4)+(Table3[[#This Row],[GF]]*$CD$5)+(Table3[[#This Row],[GA]]*$CD$6)</f>
        <v>37.200000000000003</v>
      </c>
      <c r="BL14" s="21">
        <f>(82*(((Table3[[#This Row],[PTS%]]*$CD$3)+((1-Table3[[#This Row],[PTS%]])*$CD$4)+(Table3[[#This Row],[GF]]*$CD$5)+(Table3[[#This Row],[GA]]*$CD$6))/Table3[[#This Row],[GP]])) + (Table3[[#This Row],[W]]*$CD$3)+(Table3[[#This Row],[L]]*$CD$4)+(Table3[[#This Row],[GF]]*$CD$5)+(Table3[[#This Row],[GA]]*$CD$6)</f>
        <v>102.59521331945889</v>
      </c>
      <c r="BM14">
        <f>COUNTIFS(DataRegularSeason20242025!$D$3:$D$1315,$A14,DataRegularSeason20242025!$H$3:$H$1315, $A14)</f>
        <v>9</v>
      </c>
      <c r="BN14">
        <f>COUNTIFS(DataRegularSeason20242025!$E$3:$E$1315,$A14,DataRegularSeason20242025!$H$3:$H$1315, $A14)</f>
        <v>9</v>
      </c>
      <c r="BO14">
        <f>BM14+BN14</f>
        <v>18</v>
      </c>
      <c r="BP14">
        <f>F14-BM14</f>
        <v>5</v>
      </c>
      <c r="BQ14">
        <f>H14-BN14</f>
        <v>8</v>
      </c>
      <c r="BR14">
        <f>BP14+BQ14</f>
        <v>13</v>
      </c>
      <c r="BU14">
        <v>1990</v>
      </c>
      <c r="BX14" t="s">
        <v>1801</v>
      </c>
      <c r="BY14">
        <f>BY7+BY8</f>
        <v>101</v>
      </c>
    </row>
    <row r="15" spans="1:86"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30</v>
      </c>
      <c r="E15" s="15">
        <f>Table3[[#This Row],[Watched]]/Table3[[#This Row],[GP]]</f>
        <v>0.967741935483871</v>
      </c>
      <c r="F15">
        <f>COUNTIFS(DataRegularSeason20242025!$N$3:$N$1315,1,DataRegularSeason20242025!$D$3:$D$1315,$A15)</f>
        <v>15</v>
      </c>
      <c r="G15">
        <f>41-Table3[[#This Row],[GP_A]]</f>
        <v>26</v>
      </c>
      <c r="H15">
        <f>COUNTIFS(DataRegularSeason20242025!$E$3:$E$1315,$A15,DataRegularSeason20242025!$N$3:$N$1315,1)</f>
        <v>16</v>
      </c>
      <c r="I15">
        <f>41-Table3[[#This Row],[GP_H]]</f>
        <v>25</v>
      </c>
      <c r="J15">
        <f>F15+H15</f>
        <v>31</v>
      </c>
      <c r="K15">
        <f>82-Table3[[#This Row],[GP]]</f>
        <v>51</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11</v>
      </c>
      <c r="Q15">
        <f>COUNTIFS(DataRegularSeason20242025!$D$3:$D$1315,$A15, DataRegularSeason20242025!$S$3:$S$1315, $A15,DataRegularSeason20242025!$M$3:$M$1315,"REG")</f>
        <v>7</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11</v>
      </c>
      <c r="U15">
        <f>COUNTIFS(DataRegularSeason20242025!$E$3:$E$1315,$A15, DataRegularSeason20242025!$L$3:$L$1315, $A15,DataRegularSeason20242025!$N$3:$N$1315,1,DataRegularSeason20242025!$M$3:$M$1315,"REG")</f>
        <v>8</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5</v>
      </c>
      <c r="Y15">
        <f>COUNTIFS(DataRegularSeason20242025!$E$3:$E$1315,$A15, DataRegularSeason20242025!$S$3:$S$1315, $A15,DataRegularSeason20242025!$M$3:$M$1315,"REG")</f>
        <v>4</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15</v>
      </c>
      <c r="AC15">
        <f>Table3[[#This Row],[L_A]]+Table3[[#This Row],[L_H]]</f>
        <v>16</v>
      </c>
      <c r="AD15">
        <f>Table3[[#This Row],[RW_A]]+Table3[[#This Row],[RW_H]]</f>
        <v>10</v>
      </c>
      <c r="AE15">
        <f>Table3[[#This Row],[RL_A]]+Table3[[#This Row],[RL_H]]</f>
        <v>11</v>
      </c>
      <c r="AF15">
        <f>Table3[[#This Row],[OTW_A]]+Table3[[#This Row],[OTW_H]]</f>
        <v>2</v>
      </c>
      <c r="AG15">
        <f>Table3[[#This Row],[OTL_A]]+Table3[[#This Row],[OTL_H]]</f>
        <v>4</v>
      </c>
      <c r="AH15">
        <f>Table3[[#This Row],[SOW_A]]+Table3[[#This Row],[SOW_H]]</f>
        <v>3</v>
      </c>
      <c r="AI15">
        <f>Table3[[#This Row],[SOL_A]]+Table3[[#This Row],[SOL_H]]</f>
        <v>1</v>
      </c>
      <c r="AJ15">
        <f>(2*(Table3[[#This Row],[W_A]]+Table3[[#This Row],[W_H]]))+Table3[[#This Row],[OTL_A]]+Table3[[#This Row],[SOL_A]]+Table3[[#This Row],[OTL_H]]+Table3[[#This Row],[SOL_H]]</f>
        <v>35</v>
      </c>
      <c r="AK15">
        <f>(3*(Table3[[#This Row],[RW_A]]+Table3[[#This Row],[RW_H]]))+(2*(Table3[[#This Row],[OTW_A]]+Table3[[#This Row],[SOW_A]]+Table3[[#This Row],[OTW_H]]+Table3[[#This Row],[SOW_H]]))+Table3[[#This Row],[OTL_A]]+Table3[[#This Row],[SOL_A]]+Table3[[#This Row],[OTL_H]]+Table3[[#This Row],[SOL_H]]</f>
        <v>45</v>
      </c>
      <c r="AL15" s="15">
        <f>Table3[[#This Row],[PTS]]/(2*Table3[[#This Row],[GP]])</f>
        <v>0.56451612903225812</v>
      </c>
      <c r="AM15" s="15">
        <f>Table3[[#This Row],[PTS2]]/(3*Table3[[#This Row],[GP]])</f>
        <v>0.4838709677419355</v>
      </c>
      <c r="AN15">
        <f>(2*Table3[[#This Row],[GR]])+Table3[[#This Row],[PTS]]</f>
        <v>137</v>
      </c>
      <c r="AO15">
        <f>(3*Table3[[#This Row],[GR]])+Table3[[#This Row],[PTS2]]</f>
        <v>198</v>
      </c>
      <c r="AP15">
        <f>Table3[[#This Row],[PTS]]+(2 * Table3[[#This Row],[GR]] * Table3[[#This Row],[PTS%]])</f>
        <v>92.580645161290334</v>
      </c>
      <c r="AQ15">
        <f>Table3[[#This Row],[PTS2]]+(3 * Table3[[#This Row],[GR]] * Table3[[#This Row],[PTS%2]])</f>
        <v>119.03225806451613</v>
      </c>
      <c r="AR15" s="20" t="str">
        <f>_xlfn.CONCAT(TEXT(Table3[[#This Row],[W]], "0"), "-", TEXT(Table3[[#This Row],[RL]],"0"), "-", TEXT(Table3[[#This Row],[OTL]]+Table3[[#This Row],[SOL]], "0"))</f>
        <v>15-11-5</v>
      </c>
      <c r="AS15">
        <f>COUNTIFS(DataRegularSeason20242025!$D$3:$D$1315,Table3[[#This Row],[Teams]],DataRegularSeason20242025!$K$3:$K$1315,0)</f>
        <v>0</v>
      </c>
      <c r="AT15">
        <f>SUMIF(DataRegularSeason20242025!$D$3:$D$1315,$A15, DataRegularSeason20242025!$J$3:$J$1315)</f>
        <v>35</v>
      </c>
      <c r="AU15">
        <f>SUMIF(DataRegularSeason20242025!$D$3:$D$1315,$A15, DataRegularSeason20242025!$K$3:$K$1315)</f>
        <v>56</v>
      </c>
      <c r="AV15">
        <f>AT15-AU15</f>
        <v>-21</v>
      </c>
      <c r="AW15">
        <f>COUNTIFS(DataRegularSeason20242025!$E$3:$E$1315,Table3[[#This Row],[Teams]],DataRegularSeason20242025!$J$3:$J$1315,0)</f>
        <v>4</v>
      </c>
      <c r="AX15">
        <f>SUMIF(DataRegularSeason20242025!$E$3:$E$1315,$A15,DataRegularSeason20242025!$K$3:$K$1315)</f>
        <v>49</v>
      </c>
      <c r="AY15">
        <f>SUMIF(DataRegularSeason20242025!$E$3:$E$1315,$A15,DataRegularSeason20242025!$J$3:$J$1315)</f>
        <v>39</v>
      </c>
      <c r="AZ15">
        <f>AX15-AY15</f>
        <v>10</v>
      </c>
      <c r="BA15">
        <f>AT15+AX15</f>
        <v>84</v>
      </c>
      <c r="BB15">
        <f>AU15+AY15</f>
        <v>95</v>
      </c>
      <c r="BC15">
        <f>BA15-BB15</f>
        <v>-11</v>
      </c>
      <c r="BD15" s="17">
        <f>Table3[[#This Row],[GF]]/Table3[[#This Row],[GP]]</f>
        <v>2.7096774193548385</v>
      </c>
      <c r="BE15" s="17">
        <f>Table3[[#This Row],[GA]]/Table3[[#This Row],[GP]]</f>
        <v>3.064516129032258</v>
      </c>
      <c r="BF15" s="17">
        <f>(Table3[[#This Row],[GF]]-Table3[[#This Row],[GA]])/Table3[[#This Row],[GP]]</f>
        <v>-0.35483870967741937</v>
      </c>
      <c r="BG15" s="50" t="str">
        <f>_xlfn.CONCAT(TEXT(Table3[[#This Row],[W_H]], "0"), "-", TEXT(Table3[[#This Row],[RL_H]],"0"), "-", TEXT(Table3[[#This Row],[OTL_H]]+Table3[[#This Row],[SOL_H]], "0"))</f>
        <v>11-4-1</v>
      </c>
      <c r="BH15" s="50" t="str">
        <f>_xlfn.CONCAT(TEXT(Table3[[#This Row],[W_A]], "0"), "-", TEXT(Table3[[#This Row],[RL_A]],"0"), "-", TEXT(Table3[[#This Row],[OTL_A]]+Table3[[#This Row],[SOL_A]], "0"))</f>
        <v>4-7-4</v>
      </c>
      <c r="BI15" s="50">
        <f>((2*(Table3[[#This Row],[W_H]]))+Table3[[#This Row],[OTL_H]]+Table3[[#This Row],[SOL_H]])/(2*Table3[[#This Row],[GP_H]])</f>
        <v>0.71875</v>
      </c>
      <c r="BJ15" s="50">
        <f>((2*(Table3[[#This Row],[W_A]]))+Table3[[#This Row],[OTL_A]]+Table3[[#This Row],[SOL_A]])/(2*Table3[[#This Row],[GP_A]])</f>
        <v>0.4</v>
      </c>
      <c r="BK15" s="21">
        <f>(Table3[[#This Row],[W]]*$CD$3)+(Table3[[#This Row],[L]]*$CD$4)+(Table3[[#This Row],[GF]]*$CD$5)+(Table3[[#This Row],[GA]]*$CD$6)</f>
        <v>34.4</v>
      </c>
      <c r="BL15" s="21">
        <f>(82*(((Table3[[#This Row],[PTS%]]*$CD$3)+((1-Table3[[#This Row],[PTS%]])*$CD$4)+(Table3[[#This Row],[GF]]*$CD$5)+(Table3[[#This Row],[GA]]*$CD$6))/Table3[[#This Row],[GP]])) + (Table3[[#This Row],[W]]*$CD$3)+(Table3[[#This Row],[L]]*$CD$4)+(Table3[[#This Row],[GF]]*$CD$5)+(Table3[[#This Row],[GA]]*$CD$6)</f>
        <v>93.950260145681568</v>
      </c>
      <c r="BM15">
        <f>COUNTIFS(DataRegularSeason20242025!$D$3:$D$1315,$A15,DataRegularSeason20242025!$H$3:$H$1315, $A15)</f>
        <v>14</v>
      </c>
      <c r="BN15">
        <f>COUNTIFS(DataRegularSeason20242025!$E$3:$E$1315,$A15,DataRegularSeason20242025!$H$3:$H$1315, $A15)</f>
        <v>18</v>
      </c>
      <c r="BO15">
        <f>BM15+BN15</f>
        <v>32</v>
      </c>
      <c r="BP15">
        <f>F15-BM15</f>
        <v>1</v>
      </c>
      <c r="BQ15">
        <f>H15-BN15</f>
        <v>-2</v>
      </c>
      <c r="BR15">
        <f>BP15+BQ15</f>
        <v>-1</v>
      </c>
      <c r="BU15">
        <v>1989</v>
      </c>
      <c r="BX15" t="s">
        <v>1802</v>
      </c>
      <c r="BY15">
        <f>BY14/BY2</f>
        <v>0.20159680638722555</v>
      </c>
    </row>
    <row r="16" spans="1:86" x14ac:dyDescent="0.25">
      <c r="A16" t="s">
        <v>15</v>
      </c>
      <c r="B16" t="s">
        <v>97</v>
      </c>
      <c r="C16" t="s">
        <v>95</v>
      </c>
      <c r="D16">
        <f>COUNTIFS(DataRegularSeason20242025!$D$3:$D$1315,$A16,DataRegularSeason20242025!$R$3:$R$1315,1,DataRegularSeason20242025!$N$3:$N$1315,1) + COUNTIFS(DataRegularSeason20242025!$E$3:$E$1315,$A16,DataRegularSeason20242025!$R$3:$R$1315,1,DataRegularSeason20242025!$N$3:$N$1315,1)</f>
        <v>25</v>
      </c>
      <c r="E16" s="15">
        <f>Table3[[#This Row],[Watched]]/Table3[[#This Row],[GP]]</f>
        <v>0.83333333333333337</v>
      </c>
      <c r="F16">
        <f>COUNTIFS(DataRegularSeason20242025!$N$3:$N$1315,1,DataRegularSeason20242025!$D$3:$D$1315,$A16)</f>
        <v>18</v>
      </c>
      <c r="G16">
        <f>41-Table3[[#This Row],[GP_A]]</f>
        <v>23</v>
      </c>
      <c r="H16">
        <f>COUNTIFS(DataRegularSeason20242025!$E$3:$E$1315,$A16,DataRegularSeason20242025!$N$3:$N$1315,1)</f>
        <v>12</v>
      </c>
      <c r="I16">
        <f>41-Table3[[#This Row],[GP_H]]</f>
        <v>29</v>
      </c>
      <c r="J16">
        <f>F16+H16</f>
        <v>30</v>
      </c>
      <c r="K16">
        <f>82-Table3[[#This Row],[GP]]</f>
        <v>52</v>
      </c>
      <c r="L16">
        <f>COUNTIFS(DataRegularSeason20242025!$D$3:$D$1315,$A16, DataRegularSeason20242025!$L$3:$L$1315, $A16,DataRegularSeason20242025!$N$3:$N$1315,1)</f>
        <v>10</v>
      </c>
      <c r="M16">
        <f>COUNTIFS(DataRegularSeason20242025!$D$3:$D$1315,$A16, DataRegularSeason20242025!$L$3:$L$1315, $A16,DataRegularSeason20242025!$N$3:$N$1315,1,DataRegularSeason20242025!$M$3:$M$1315,"REG")</f>
        <v>7</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F16-L16</f>
        <v>8</v>
      </c>
      <c r="Q16">
        <f>COUNTIFS(DataRegularSeason20242025!$D$3:$D$1315,$A16, DataRegularSeason20242025!$S$3:$S$1315, $A16,DataRegularSeason20242025!$M$3:$M$1315,"REG")</f>
        <v>6</v>
      </c>
      <c r="R16">
        <f>COUNTIFS(DataRegularSeason20242025!$D$3:$D$1315,$A16, DataRegularSeason20242025!$S$3:$S$1315, $A16,DataRegularSeason20242025!$M$3:$M$1315,"OT")</f>
        <v>2</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8</v>
      </c>
      <c r="Y16">
        <f>COUNTIFS(DataRegularSeason20242025!$E$3:$E$1315,$A16, DataRegularSeason20242025!$S$3:$S$1315, $A16,DataRegularSeason20242025!$M$3:$M$1315,"REG")</f>
        <v>5</v>
      </c>
      <c r="Z16">
        <f>COUNTIFS(DataRegularSeason20242025!$E$3:$E$1315,$A16, DataRegularSeason20242025!$S$3:$S$1315, $A16,DataRegularSeason20242025!$M$3:$M$1315,"OT")</f>
        <v>2</v>
      </c>
      <c r="AA16">
        <f>COUNTIFS(DataRegularSeason20242025!$E$3:$E$1315,$A16, DataRegularSeason20242025!$S$3:$S$1315, $A16,DataRegularSeason20242025!$M$3:$M$1315,"SO")</f>
        <v>1</v>
      </c>
      <c r="AB16">
        <f>Table3[[#This Row],[W_A]]+Table3[[#This Row],[W_H]]</f>
        <v>14</v>
      </c>
      <c r="AC16">
        <f>Table3[[#This Row],[L_A]]+Table3[[#This Row],[L_H]]</f>
        <v>16</v>
      </c>
      <c r="AD16">
        <f>Table3[[#This Row],[RW_A]]+Table3[[#This Row],[RW_H]]</f>
        <v>10</v>
      </c>
      <c r="AE16">
        <f>Table3[[#This Row],[RL_A]]+Table3[[#This Row],[RL_H]]</f>
        <v>11</v>
      </c>
      <c r="AF16">
        <f>Table3[[#This Row],[OTW_A]]+Table3[[#This Row],[OTW_H]]</f>
        <v>4</v>
      </c>
      <c r="AG16">
        <f>Table3[[#This Row],[OTL_A]]+Table3[[#This Row],[OTL_H]]</f>
        <v>4</v>
      </c>
      <c r="AH16">
        <f>Table3[[#This Row],[SOW_A]]+Table3[[#This Row],[SOW_H]]</f>
        <v>0</v>
      </c>
      <c r="AI16">
        <f>Table3[[#This Row],[SOL_A]]+Table3[[#This Row],[SOL_H]]</f>
        <v>1</v>
      </c>
      <c r="AJ16">
        <f>(2*(Table3[[#This Row],[W_A]]+Table3[[#This Row],[W_H]]))+Table3[[#This Row],[OTL_A]]+Table3[[#This Row],[SOL_A]]+Table3[[#This Row],[OTL_H]]+Table3[[#This Row],[SOL_H]]</f>
        <v>33</v>
      </c>
      <c r="AK16">
        <f>(3*(Table3[[#This Row],[RW_A]]+Table3[[#This Row],[RW_H]]))+(2*(Table3[[#This Row],[OTW_A]]+Table3[[#This Row],[SOW_A]]+Table3[[#This Row],[OTW_H]]+Table3[[#This Row],[SOW_H]]))+Table3[[#This Row],[OTL_A]]+Table3[[#This Row],[SOL_A]]+Table3[[#This Row],[OTL_H]]+Table3[[#This Row],[SOL_H]]</f>
        <v>43</v>
      </c>
      <c r="AL16" s="15">
        <f>Table3[[#This Row],[PTS]]/(2*Table3[[#This Row],[GP]])</f>
        <v>0.55000000000000004</v>
      </c>
      <c r="AM16" s="15">
        <f>Table3[[#This Row],[PTS2]]/(3*Table3[[#This Row],[GP]])</f>
        <v>0.4777777777777778</v>
      </c>
      <c r="AN16">
        <f>(2*Table3[[#This Row],[GR]])+Table3[[#This Row],[PTS]]</f>
        <v>137</v>
      </c>
      <c r="AO16">
        <f>(3*Table3[[#This Row],[GR]])+Table3[[#This Row],[PTS2]]</f>
        <v>199</v>
      </c>
      <c r="AP16">
        <f>Table3[[#This Row],[PTS]]+(2 * Table3[[#This Row],[GR]] * Table3[[#This Row],[PTS%]])</f>
        <v>90.2</v>
      </c>
      <c r="AQ16">
        <f>Table3[[#This Row],[PTS2]]+(3 * Table3[[#This Row],[GR]] * Table3[[#This Row],[PTS%2]])</f>
        <v>117.53333333333333</v>
      </c>
      <c r="AR16" s="20" t="str">
        <f>_xlfn.CONCAT(TEXT(Table3[[#This Row],[W]], "0"), "-", TEXT(Table3[[#This Row],[RL]],"0"), "-", TEXT(Table3[[#This Row],[OTL]]+Table3[[#This Row],[SOL]], "0"))</f>
        <v>14-11-5</v>
      </c>
      <c r="AS16">
        <f>COUNTIFS(DataRegularSeason20242025!$D$3:$D$1315,Table3[[#This Row],[Teams]],DataRegularSeason20242025!$K$3:$K$1315,0)</f>
        <v>1</v>
      </c>
      <c r="AT16">
        <f>SUMIF(DataRegularSeason20242025!$D$3:$D$1315,$A16, DataRegularSeason20242025!$J$3:$J$1315)</f>
        <v>58</v>
      </c>
      <c r="AU16">
        <f>SUMIF(DataRegularSeason20242025!$D$3:$D$1315,$A16, DataRegularSeason20242025!$K$3:$K$1315)</f>
        <v>48</v>
      </c>
      <c r="AV16">
        <f>AT16-AU16</f>
        <v>10</v>
      </c>
      <c r="AW16">
        <f>COUNTIFS(DataRegularSeason20242025!$E$3:$E$1315,Table3[[#This Row],[Teams]],DataRegularSeason20242025!$J$3:$J$1315,0)</f>
        <v>0</v>
      </c>
      <c r="AX16">
        <f>SUMIF(DataRegularSeason20242025!$E$3:$E$1315,$A16,DataRegularSeason20242025!$K$3:$K$1315)</f>
        <v>33</v>
      </c>
      <c r="AY16">
        <f>SUMIF(DataRegularSeason20242025!$E$3:$E$1315,$A16,DataRegularSeason20242025!$J$3:$J$1315)</f>
        <v>40</v>
      </c>
      <c r="AZ16">
        <f>AX16-AY16</f>
        <v>-7</v>
      </c>
      <c r="BA16">
        <f>AT16+AX16</f>
        <v>91</v>
      </c>
      <c r="BB16">
        <f>AU16+AY16</f>
        <v>88</v>
      </c>
      <c r="BC16">
        <f>BA16-BB16</f>
        <v>3</v>
      </c>
      <c r="BD16" s="17">
        <f>Table3[[#This Row],[GF]]/Table3[[#This Row],[GP]]</f>
        <v>3.0333333333333332</v>
      </c>
      <c r="BE16" s="17">
        <f>Table3[[#This Row],[GA]]/Table3[[#This Row],[GP]]</f>
        <v>2.9333333333333331</v>
      </c>
      <c r="BF16" s="17">
        <f>(Table3[[#This Row],[GF]]-Table3[[#This Row],[GA]])/Table3[[#This Row],[GP]]</f>
        <v>0.1</v>
      </c>
      <c r="BG16" s="50" t="str">
        <f>_xlfn.CONCAT(TEXT(Table3[[#This Row],[W_H]], "0"), "-", TEXT(Table3[[#This Row],[RL_H]],"0"), "-", TEXT(Table3[[#This Row],[OTL_H]]+Table3[[#This Row],[SOL_H]], "0"))</f>
        <v>4-5-3</v>
      </c>
      <c r="BH16" s="50" t="str">
        <f>_xlfn.CONCAT(TEXT(Table3[[#This Row],[W_A]], "0"), "-", TEXT(Table3[[#This Row],[RL_A]],"0"), "-", TEXT(Table3[[#This Row],[OTL_A]]+Table3[[#This Row],[SOL_A]], "0"))</f>
        <v>10-6-2</v>
      </c>
      <c r="BI16" s="50">
        <f>((2*(Table3[[#This Row],[W_H]]))+Table3[[#This Row],[OTL_H]]+Table3[[#This Row],[SOL_H]])/(2*Table3[[#This Row],[GP_H]])</f>
        <v>0.45833333333333331</v>
      </c>
      <c r="BJ16" s="50">
        <f>((2*(Table3[[#This Row],[W_A]]))+Table3[[#This Row],[OTL_A]]+Table3[[#This Row],[SOL_A]])/(2*Table3[[#This Row],[GP_A]])</f>
        <v>0.61111111111111116</v>
      </c>
      <c r="BK16" s="21">
        <f>(Table3[[#This Row],[W]]*$CD$3)+(Table3[[#This Row],[L]]*$CD$4)+(Table3[[#This Row],[GF]]*$CD$5)+(Table3[[#This Row],[GA]]*$CD$6)</f>
        <v>34.25</v>
      </c>
      <c r="BL16" s="21">
        <f>(82*(((Table3[[#This Row],[PTS%]]*$CD$3)+((1-Table3[[#This Row],[PTS%]])*$CD$4)+(Table3[[#This Row],[GF]]*$CD$5)+(Table3[[#This Row],[GA]]*$CD$6))/Table3[[#This Row],[GP]])) + (Table3[[#This Row],[W]]*$CD$3)+(Table3[[#This Row],[L]]*$CD$4)+(Table3[[#This Row],[GF]]*$CD$5)+(Table3[[#This Row],[GA]]*$CD$6)</f>
        <v>96.734000000000009</v>
      </c>
      <c r="BM16">
        <f>COUNTIFS(DataRegularSeason20242025!$D$3:$D$1315,$A16,DataRegularSeason20242025!$H$3:$H$1315, $A16)</f>
        <v>5</v>
      </c>
      <c r="BN16">
        <f>COUNTIFS(DataRegularSeason20242025!$E$3:$E$1315,$A16,DataRegularSeason20242025!$H$3:$H$1315, $A16)</f>
        <v>5</v>
      </c>
      <c r="BO16">
        <f>BM16+BN16</f>
        <v>10</v>
      </c>
      <c r="BP16">
        <f>F16-BM16</f>
        <v>13</v>
      </c>
      <c r="BQ16">
        <f>H16-BN16</f>
        <v>7</v>
      </c>
      <c r="BR16">
        <f>BP16+BQ16</f>
        <v>20</v>
      </c>
    </row>
    <row r="17" spans="1:76" x14ac:dyDescent="0.25">
      <c r="A17" t="s">
        <v>30</v>
      </c>
      <c r="B17" t="s">
        <v>98</v>
      </c>
      <c r="C17" t="s">
        <v>81</v>
      </c>
      <c r="D17">
        <f>COUNTIFS(DataRegularSeason20242025!$D$3:$D$1315,$A17,DataRegularSeason20242025!$R$3:$R$1315,1,DataRegularSeason20242025!$N$3:$N$1315,1) + COUNTIFS(DataRegularSeason20242025!$E$3:$E$1315,$A17,DataRegularSeason20242025!$R$3:$R$1315,1,DataRegularSeason20242025!$N$3:$N$1315,1)</f>
        <v>10</v>
      </c>
      <c r="E17" s="15">
        <f>Table3[[#This Row],[Watched]]/Table3[[#This Row],[GP]]</f>
        <v>0.32258064516129031</v>
      </c>
      <c r="F17">
        <f>COUNTIFS(DataRegularSeason20242025!$N$3:$N$1315,1,DataRegularSeason20242025!$D$3:$D$1315,$A17)</f>
        <v>14</v>
      </c>
      <c r="G17">
        <f>41-Table3[[#This Row],[GP_A]]</f>
        <v>27</v>
      </c>
      <c r="H17">
        <f>COUNTIFS(DataRegularSeason20242025!$E$3:$E$1315,$A17,DataRegularSeason20242025!$N$3:$N$1315,1)</f>
        <v>17</v>
      </c>
      <c r="I17">
        <f>41-Table3[[#This Row],[GP_H]]</f>
        <v>24</v>
      </c>
      <c r="J17">
        <f>F17+H17</f>
        <v>31</v>
      </c>
      <c r="K17">
        <f>82-Table3[[#This Row],[GP]]</f>
        <v>51</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8</v>
      </c>
      <c r="Q17">
        <f>COUNTIFS(DataRegularSeason20242025!$D$3:$D$1315,$A17, DataRegularSeason20242025!$S$3:$S$1315, $A17,DataRegularSeason20242025!$M$3:$M$1315,"REG")</f>
        <v>7</v>
      </c>
      <c r="R17">
        <f>COUNTIFS(DataRegularSeason20242025!$D$3:$D$1315,$A17, DataRegularSeason20242025!$S$3:$S$1315, $A17,DataRegularSeason20242025!$M$3:$M$1315,"OT")</f>
        <v>0</v>
      </c>
      <c r="S17">
        <f>COUNTIFS(DataRegularSeason20242025!$D$3:$D$1315,$A17, DataRegularSeason20242025!$S$3:$S$1315, $A17,DataRegularSeason20242025!$M$3:$M$1315,"SO")</f>
        <v>1</v>
      </c>
      <c r="T17">
        <f>COUNTIFS(DataRegularSeason20242025!$E$3:$E$1315,$A17, DataRegularSeason20242025!$L$3:$L$1315, $A17, DataRegularSeason20242025!$N$3:$N$1315,1)</f>
        <v>10</v>
      </c>
      <c r="U17">
        <f>COUNTIFS(DataRegularSeason20242025!$E$3:$E$1315,$A17, DataRegularSeason20242025!$L$3:$L$1315, $A17,DataRegularSeason20242025!$N$3:$N$1315,1,DataRegularSeason20242025!$M$3:$M$1315,"REG")</f>
        <v>8</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7</v>
      </c>
      <c r="Y17">
        <f>COUNTIFS(DataRegularSeason20242025!$E$3:$E$1315,$A17, DataRegularSeason20242025!$S$3:$S$1315, $A17,DataRegularSeason20242025!$M$3:$M$1315,"REG")</f>
        <v>6</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16</v>
      </c>
      <c r="AC17">
        <f>Table3[[#This Row],[L_A]]+Table3[[#This Row],[L_H]]</f>
        <v>15</v>
      </c>
      <c r="AD17">
        <f>Table3[[#This Row],[RW_A]]+Table3[[#This Row],[RW_H]]</f>
        <v>13</v>
      </c>
      <c r="AE17">
        <f>Table3[[#This Row],[RL_A]]+Table3[[#This Row],[RL_H]]</f>
        <v>13</v>
      </c>
      <c r="AF17">
        <f>Table3[[#This Row],[OTW_A]]+Table3[[#This Row],[OTW_H]]</f>
        <v>3</v>
      </c>
      <c r="AG17">
        <f>Table3[[#This Row],[OTL_A]]+Table3[[#This Row],[OTL_H]]</f>
        <v>1</v>
      </c>
      <c r="AH17">
        <f>Table3[[#This Row],[SOW_A]]+Table3[[#This Row],[SOW_H]]</f>
        <v>0</v>
      </c>
      <c r="AI17">
        <f>Table3[[#This Row],[SOL_A]]+Table3[[#This Row],[SOL_H]]</f>
        <v>1</v>
      </c>
      <c r="AJ17">
        <f>(2*(Table3[[#This Row],[W_A]]+Table3[[#This Row],[W_H]]))+Table3[[#This Row],[OTL_A]]+Table3[[#This Row],[SOL_A]]+Table3[[#This Row],[OTL_H]]+Table3[[#This Row],[SOL_H]]</f>
        <v>34</v>
      </c>
      <c r="AK17">
        <f>(3*(Table3[[#This Row],[RW_A]]+Table3[[#This Row],[RW_H]]))+(2*(Table3[[#This Row],[OTW_A]]+Table3[[#This Row],[SOW_A]]+Table3[[#This Row],[OTW_H]]+Table3[[#This Row],[SOW_H]]))+Table3[[#This Row],[OTL_A]]+Table3[[#This Row],[SOL_A]]+Table3[[#This Row],[OTL_H]]+Table3[[#This Row],[SOL_H]]</f>
        <v>47</v>
      </c>
      <c r="AL17" s="15">
        <f>Table3[[#This Row],[PTS]]/(2*Table3[[#This Row],[GP]])</f>
        <v>0.54838709677419351</v>
      </c>
      <c r="AM17" s="15">
        <f>Table3[[#This Row],[PTS2]]/(3*Table3[[#This Row],[GP]])</f>
        <v>0.5053763440860215</v>
      </c>
      <c r="AN17">
        <f>(2*Table3[[#This Row],[GR]])+Table3[[#This Row],[PTS]]</f>
        <v>136</v>
      </c>
      <c r="AO17">
        <f>(3*Table3[[#This Row],[GR]])+Table3[[#This Row],[PTS2]]</f>
        <v>200</v>
      </c>
      <c r="AP17">
        <f>Table3[[#This Row],[PTS]]+(2 * Table3[[#This Row],[GR]] * Table3[[#This Row],[PTS%]])</f>
        <v>89.935483870967744</v>
      </c>
      <c r="AQ17">
        <f>Table3[[#This Row],[PTS2]]+(3 * Table3[[#This Row],[GR]] * Table3[[#This Row],[PTS%2]])</f>
        <v>124.3225806451613</v>
      </c>
      <c r="AR17" s="20" t="str">
        <f>_xlfn.CONCAT(TEXT(Table3[[#This Row],[W]], "0"), "-", TEXT(Table3[[#This Row],[RL]],"0"), "-", TEXT(Table3[[#This Row],[OTL]]+Table3[[#This Row],[SOL]], "0"))</f>
        <v>16-13-2</v>
      </c>
      <c r="AS17">
        <f>COUNTIFS(DataRegularSeason20242025!$D$3:$D$1315,Table3[[#This Row],[Teams]],DataRegularSeason20242025!$K$3:$K$1315,0)</f>
        <v>4</v>
      </c>
      <c r="AT17">
        <f>SUMIF(DataRegularSeason20242025!$D$3:$D$1315,$A17, DataRegularSeason20242025!$J$3:$J$1315)</f>
        <v>36</v>
      </c>
      <c r="AU17">
        <f>SUMIF(DataRegularSeason20242025!$D$3:$D$1315,$A17, DataRegularSeason20242025!$K$3:$K$1315)</f>
        <v>40</v>
      </c>
      <c r="AV17">
        <f>AT17-AU17</f>
        <v>-4</v>
      </c>
      <c r="AW17">
        <f>COUNTIFS(DataRegularSeason20242025!$E$3:$E$1315,Table3[[#This Row],[Teams]],DataRegularSeason20242025!$J$3:$J$1315,0)</f>
        <v>1</v>
      </c>
      <c r="AX17">
        <f>SUMIF(DataRegularSeason20242025!$E$3:$E$1315,$A17,DataRegularSeason20242025!$K$3:$K$1315)</f>
        <v>60</v>
      </c>
      <c r="AY17">
        <f>SUMIF(DataRegularSeason20242025!$E$3:$E$1315,$A17,DataRegularSeason20242025!$J$3:$J$1315)</f>
        <v>49</v>
      </c>
      <c r="AZ17">
        <f>AX17-AY17</f>
        <v>11</v>
      </c>
      <c r="BA17">
        <f>AT17+AX17</f>
        <v>96</v>
      </c>
      <c r="BB17">
        <f>AU17+AY17</f>
        <v>89</v>
      </c>
      <c r="BC17">
        <f>BA17-BB17</f>
        <v>7</v>
      </c>
      <c r="BD17" s="17">
        <f>Table3[[#This Row],[GF]]/Table3[[#This Row],[GP]]</f>
        <v>3.096774193548387</v>
      </c>
      <c r="BE17" s="17">
        <f>Table3[[#This Row],[GA]]/Table3[[#This Row],[GP]]</f>
        <v>2.870967741935484</v>
      </c>
      <c r="BF17" s="17">
        <f>(Table3[[#This Row],[GF]]-Table3[[#This Row],[GA]])/Table3[[#This Row],[GP]]</f>
        <v>0.22580645161290322</v>
      </c>
      <c r="BG17" s="50" t="str">
        <f>_xlfn.CONCAT(TEXT(Table3[[#This Row],[W_H]], "0"), "-", TEXT(Table3[[#This Row],[RL_H]],"0"), "-", TEXT(Table3[[#This Row],[OTL_H]]+Table3[[#This Row],[SOL_H]], "0"))</f>
        <v>10-6-1</v>
      </c>
      <c r="BH17" s="50" t="str">
        <f>_xlfn.CONCAT(TEXT(Table3[[#This Row],[W_A]], "0"), "-", TEXT(Table3[[#This Row],[RL_A]],"0"), "-", TEXT(Table3[[#This Row],[OTL_A]]+Table3[[#This Row],[SOL_A]], "0"))</f>
        <v>6-7-1</v>
      </c>
      <c r="BI17" s="50">
        <f>((2*(Table3[[#This Row],[W_H]]))+Table3[[#This Row],[OTL_H]]+Table3[[#This Row],[SOL_H]])/(2*Table3[[#This Row],[GP_H]])</f>
        <v>0.61764705882352944</v>
      </c>
      <c r="BJ17" s="50">
        <f>((2*(Table3[[#This Row],[W_A]]))+Table3[[#This Row],[OTL_A]]+Table3[[#This Row],[SOL_A]])/(2*Table3[[#This Row],[GP_A]])</f>
        <v>0.4642857142857143</v>
      </c>
      <c r="BK17" s="21">
        <f>(Table3[[#This Row],[W]]*$CD$3)+(Table3[[#This Row],[L]]*$CD$4)+(Table3[[#This Row],[GF]]*$CD$5)+(Table3[[#This Row],[GA]]*$CD$6)</f>
        <v>35.799999999999997</v>
      </c>
      <c r="BL17" s="21">
        <f>(82*(((Table3[[#This Row],[PTS%]]*$CD$3)+((1-Table3[[#This Row],[PTS%]])*$CD$4)+(Table3[[#This Row],[GF]]*$CD$5)+(Table3[[#This Row],[GA]]*$CD$6))/Table3[[#This Row],[GP]])) + (Table3[[#This Row],[W]]*$CD$3)+(Table3[[#This Row],[L]]*$CD$4)+(Table3[[#This Row],[GF]]*$CD$5)+(Table3[[#This Row],[GA]]*$CD$6)</f>
        <v>98.515920915712798</v>
      </c>
      <c r="BM17">
        <f>COUNTIFS(DataRegularSeason20242025!$D$3:$D$1315,$A17,DataRegularSeason20242025!$H$3:$H$1315, $A17)</f>
        <v>6</v>
      </c>
      <c r="BN17">
        <f>COUNTIFS(DataRegularSeason20242025!$E$3:$E$1315,$A17,DataRegularSeason20242025!$H$3:$H$1315, $A17)</f>
        <v>9</v>
      </c>
      <c r="BO17">
        <f>BM17+BN17</f>
        <v>15</v>
      </c>
      <c r="BP17">
        <f>F17-BM17</f>
        <v>8</v>
      </c>
      <c r="BQ17">
        <f>H17-BN17</f>
        <v>8</v>
      </c>
      <c r="BR17">
        <f>BP17+BQ17</f>
        <v>16</v>
      </c>
    </row>
    <row r="18" spans="1:76" x14ac:dyDescent="0.25">
      <c r="A18" t="s">
        <v>16</v>
      </c>
      <c r="B18" t="s">
        <v>98</v>
      </c>
      <c r="C18" t="s">
        <v>81</v>
      </c>
      <c r="D18">
        <f>COUNTIFS(DataRegularSeason20242025!$D$3:$D$1315,$A18,DataRegularSeason20242025!$R$3:$R$1315,1,DataRegularSeason20242025!$N$3:$N$1315,1) + COUNTIFS(DataRegularSeason20242025!$E$3:$E$1315,$A18,DataRegularSeason20242025!$R$3:$R$1315,1,DataRegularSeason20242025!$N$3:$N$1315,1)</f>
        <v>29</v>
      </c>
      <c r="E18" s="15">
        <f>Table3[[#This Row],[Watched]]/Table3[[#This Row],[GP]]</f>
        <v>0.90625</v>
      </c>
      <c r="F18">
        <f>COUNTIFS(DataRegularSeason20242025!$N$3:$N$1315,1,DataRegularSeason20242025!$D$3:$D$1315,$A18)</f>
        <v>15</v>
      </c>
      <c r="G18">
        <f>41-Table3[[#This Row],[GP_A]]</f>
        <v>26</v>
      </c>
      <c r="H18">
        <f>COUNTIFS(DataRegularSeason20242025!$E$3:$E$1315,$A18,DataRegularSeason20242025!$N$3:$N$1315,1)</f>
        <v>17</v>
      </c>
      <c r="I18">
        <f>41-Table3[[#This Row],[GP_H]]</f>
        <v>24</v>
      </c>
      <c r="J18">
        <f>F18+H18</f>
        <v>32</v>
      </c>
      <c r="K18">
        <f>82-Table3[[#This Row],[GP]]</f>
        <v>50</v>
      </c>
      <c r="L18">
        <f>COUNTIFS(DataRegularSeason20242025!$D$3:$D$1315,$A18, DataRegularSeason20242025!$L$3:$L$1315, $A18,DataRegularSeason20242025!$N$3:$N$1315,1)</f>
        <v>7</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8</v>
      </c>
      <c r="Q18">
        <f>COUNTIFS(DataRegularSeason20242025!$D$3:$D$1315,$A18, DataRegularSeason20242025!$S$3:$S$1315, $A18,DataRegularSeason20242025!$M$3:$M$1315,"REG")</f>
        <v>7</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9</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5</v>
      </c>
      <c r="W18">
        <f>COUNTIFS(DataRegularSeason20242025!$E$3:$E$1315,$A18, DataRegularSeason20242025!$L$3:$L$1315, $A18,DataRegularSeason20242025!$N$3:$N$1315,1,DataRegularSeason20242025!$M$3:$M$1315,"SO")</f>
        <v>0</v>
      </c>
      <c r="X18">
        <f>H18-T18</f>
        <v>8</v>
      </c>
      <c r="Y18">
        <f>COUNTIFS(DataRegularSeason20242025!$E$3:$E$1315,$A18, DataRegularSeason20242025!$S$3:$S$1315, $A18,DataRegularSeason20242025!$M$3:$M$1315,"REG")</f>
        <v>6</v>
      </c>
      <c r="Z18">
        <f>COUNTIFS(DataRegularSeason20242025!$E$3:$E$1315,$A18, DataRegularSeason20242025!$S$3:$S$1315, $A18,DataRegularSeason20242025!$M$3:$M$1315,"OT")</f>
        <v>2</v>
      </c>
      <c r="AA18">
        <f>COUNTIFS(DataRegularSeason20242025!$E$3:$E$1315,$A18, DataRegularSeason20242025!$S$3:$S$1315, $A18,DataRegularSeason20242025!$M$3:$M$1315,"SO")</f>
        <v>0</v>
      </c>
      <c r="AB18">
        <f>Table3[[#This Row],[W_A]]+Table3[[#This Row],[W_H]]</f>
        <v>16</v>
      </c>
      <c r="AC18">
        <f>Table3[[#This Row],[L_A]]+Table3[[#This Row],[L_H]]</f>
        <v>16</v>
      </c>
      <c r="AD18">
        <f>Table3[[#This Row],[RW_A]]+Table3[[#This Row],[RW_H]]</f>
        <v>11</v>
      </c>
      <c r="AE18">
        <f>Table3[[#This Row],[RL_A]]+Table3[[#This Row],[RL_H]]</f>
        <v>13</v>
      </c>
      <c r="AF18">
        <f>Table3[[#This Row],[OTW_A]]+Table3[[#This Row],[OTW_H]]</f>
        <v>5</v>
      </c>
      <c r="AG18">
        <f>Table3[[#This Row],[OTL_A]]+Table3[[#This Row],[OTL_H]]</f>
        <v>3</v>
      </c>
      <c r="AH18">
        <f>Table3[[#This Row],[SOW_A]]+Table3[[#This Row],[SOW_H]]</f>
        <v>0</v>
      </c>
      <c r="AI18">
        <f>Table3[[#This Row],[SOL_A]]+Table3[[#This Row],[SOL_H]]</f>
        <v>0</v>
      </c>
      <c r="AJ18">
        <f>(2*(Table3[[#This Row],[W_A]]+Table3[[#This Row],[W_H]]))+Table3[[#This Row],[OTL_A]]+Table3[[#This Row],[SOL_A]]+Table3[[#This Row],[OTL_H]]+Table3[[#This Row],[SOL_H]]</f>
        <v>35</v>
      </c>
      <c r="AK18">
        <f>(3*(Table3[[#This Row],[RW_A]]+Table3[[#This Row],[RW_H]]))+(2*(Table3[[#This Row],[OTW_A]]+Table3[[#This Row],[SOW_A]]+Table3[[#This Row],[OTW_H]]+Table3[[#This Row],[SOW_H]]))+Table3[[#This Row],[OTL_A]]+Table3[[#This Row],[SOL_A]]+Table3[[#This Row],[OTL_H]]+Table3[[#This Row],[SOL_H]]</f>
        <v>46</v>
      </c>
      <c r="AL18" s="15">
        <f>Table3[[#This Row],[PTS]]/(2*Table3[[#This Row],[GP]])</f>
        <v>0.546875</v>
      </c>
      <c r="AM18" s="15">
        <f>Table3[[#This Row],[PTS2]]/(3*Table3[[#This Row],[GP]])</f>
        <v>0.47916666666666669</v>
      </c>
      <c r="AN18">
        <f>(2*Table3[[#This Row],[GR]])+Table3[[#This Row],[PTS]]</f>
        <v>135</v>
      </c>
      <c r="AO18">
        <f>(3*Table3[[#This Row],[GR]])+Table3[[#This Row],[PTS2]]</f>
        <v>196</v>
      </c>
      <c r="AP18">
        <f>Table3[[#This Row],[PTS]]+(2 * Table3[[#This Row],[GR]] * Table3[[#This Row],[PTS%]])</f>
        <v>89.6875</v>
      </c>
      <c r="AQ18">
        <f>Table3[[#This Row],[PTS2]]+(3 * Table3[[#This Row],[GR]] * Table3[[#This Row],[PTS%2]])</f>
        <v>117.875</v>
      </c>
      <c r="AR18" s="20" t="str">
        <f>_xlfn.CONCAT(TEXT(Table3[[#This Row],[W]], "0"), "-", TEXT(Table3[[#This Row],[RL]],"0"), "-", TEXT(Table3[[#This Row],[OTL]]+Table3[[#This Row],[SOL]], "0"))</f>
        <v>16-13-3</v>
      </c>
      <c r="AS18">
        <f>COUNTIFS(DataRegularSeason20242025!$D$3:$D$1315,Table3[[#This Row],[Teams]],DataRegularSeason20242025!$K$3:$K$1315,0)</f>
        <v>1</v>
      </c>
      <c r="AT18">
        <f>SUMIF(DataRegularSeason20242025!$D$3:$D$1315,$A18, DataRegularSeason20242025!$J$3:$J$1315)</f>
        <v>39</v>
      </c>
      <c r="AU18">
        <f>SUMIF(DataRegularSeason20242025!$D$3:$D$1315,$A18, DataRegularSeason20242025!$K$3:$K$1315)</f>
        <v>56</v>
      </c>
      <c r="AV18">
        <f>AT18-AU18</f>
        <v>-17</v>
      </c>
      <c r="AW18">
        <f>COUNTIFS(DataRegularSeason20242025!$E$3:$E$1315,Table3[[#This Row],[Teams]],DataRegularSeason20242025!$J$3:$J$1315,0)</f>
        <v>2</v>
      </c>
      <c r="AX18">
        <f>SUMIF(DataRegularSeason20242025!$E$3:$E$1315,$A18,DataRegularSeason20242025!$K$3:$K$1315)</f>
        <v>43</v>
      </c>
      <c r="AY18">
        <f>SUMIF(DataRegularSeason20242025!$E$3:$E$1315,$A18,DataRegularSeason20242025!$J$3:$J$1315)</f>
        <v>45</v>
      </c>
      <c r="AZ18">
        <f>AX18-AY18</f>
        <v>-2</v>
      </c>
      <c r="BA18">
        <f>AT18+AX18</f>
        <v>82</v>
      </c>
      <c r="BB18">
        <f>AU18+AY18</f>
        <v>101</v>
      </c>
      <c r="BC18">
        <f>BA18-BB18</f>
        <v>-19</v>
      </c>
      <c r="BD18" s="17">
        <f>Table3[[#This Row],[GF]]/Table3[[#This Row],[GP]]</f>
        <v>2.5625</v>
      </c>
      <c r="BE18" s="17">
        <f>Table3[[#This Row],[GA]]/Table3[[#This Row],[GP]]</f>
        <v>3.15625</v>
      </c>
      <c r="BF18" s="17">
        <f>(Table3[[#This Row],[GF]]-Table3[[#This Row],[GA]])/Table3[[#This Row],[GP]]</f>
        <v>-0.59375</v>
      </c>
      <c r="BG18" s="50" t="str">
        <f>_xlfn.CONCAT(TEXT(Table3[[#This Row],[W_H]], "0"), "-", TEXT(Table3[[#This Row],[RL_H]],"0"), "-", TEXT(Table3[[#This Row],[OTL_H]]+Table3[[#This Row],[SOL_H]], "0"))</f>
        <v>9-6-2</v>
      </c>
      <c r="BH18" s="50" t="str">
        <f>_xlfn.CONCAT(TEXT(Table3[[#This Row],[W_A]], "0"), "-", TEXT(Table3[[#This Row],[RL_A]],"0"), "-", TEXT(Table3[[#This Row],[OTL_A]]+Table3[[#This Row],[SOL_A]], "0"))</f>
        <v>7-7-1</v>
      </c>
      <c r="BI18" s="50">
        <f>((2*(Table3[[#This Row],[W_H]]))+Table3[[#This Row],[OTL_H]]+Table3[[#This Row],[SOL_H]])/(2*Table3[[#This Row],[GP_H]])</f>
        <v>0.58823529411764708</v>
      </c>
      <c r="BJ18" s="50">
        <f>((2*(Table3[[#This Row],[W_A]]))+Table3[[#This Row],[OTL_A]]+Table3[[#This Row],[SOL_A]])/(2*Table3[[#This Row],[GP_A]])</f>
        <v>0.5</v>
      </c>
      <c r="BK18" s="21">
        <f>(Table3[[#This Row],[W]]*$CD$3)+(Table3[[#This Row],[L]]*$CD$4)+(Table3[[#This Row],[GF]]*$CD$5)+(Table3[[#This Row],[GA]]*$CD$6)</f>
        <v>35.200000000000003</v>
      </c>
      <c r="BL18" s="21">
        <f>(82*(((Table3[[#This Row],[PTS%]]*$CD$3)+((1-Table3[[#This Row],[PTS%]])*$CD$4)+(Table3[[#This Row],[GF]]*$CD$5)+(Table3[[#This Row],[GA]]*$CD$6))/Table3[[#This Row],[GP]])) + (Table3[[#This Row],[W]]*$CD$3)+(Table3[[#This Row],[L]]*$CD$4)+(Table3[[#This Row],[GF]]*$CD$5)+(Table3[[#This Row],[GA]]*$CD$6)</f>
        <v>93.649023437500006</v>
      </c>
      <c r="BM18">
        <f>COUNTIFS(DataRegularSeason20242025!$D$3:$D$1315,$A18,DataRegularSeason20242025!$H$3:$H$1315, $A18)</f>
        <v>7</v>
      </c>
      <c r="BN18">
        <f>COUNTIFS(DataRegularSeason20242025!$E$3:$E$1315,$A18,DataRegularSeason20242025!$H$3:$H$1315, $A18)</f>
        <v>9</v>
      </c>
      <c r="BO18">
        <f>BM18+BN18</f>
        <v>16</v>
      </c>
      <c r="BP18">
        <f>F18-BM18</f>
        <v>8</v>
      </c>
      <c r="BQ18">
        <f>H18-BN18</f>
        <v>8</v>
      </c>
      <c r="BR18">
        <f>BP18+BQ18</f>
        <v>16</v>
      </c>
      <c r="BU18">
        <v>2011</v>
      </c>
      <c r="BX18">
        <f>LARGE($AJ$2:$AJ$33,1)</f>
        <v>45</v>
      </c>
    </row>
    <row r="19" spans="1:76" x14ac:dyDescent="0.25">
      <c r="A19" t="s">
        <v>26</v>
      </c>
      <c r="B19" t="s">
        <v>97</v>
      </c>
      <c r="C19" t="s">
        <v>95</v>
      </c>
      <c r="D19">
        <f>COUNTIFS(DataRegularSeason20242025!$D$3:$D$1315,$A19,DataRegularSeason20242025!$R$3:$R$1315,1,DataRegularSeason20242025!$N$3:$N$1315,1) + COUNTIFS(DataRegularSeason20242025!$E$3:$E$1315,$A19,DataRegularSeason20242025!$R$3:$R$1315,1,DataRegularSeason20242025!$N$3:$N$1315,1)</f>
        <v>27</v>
      </c>
      <c r="E19" s="15">
        <f>Table3[[#This Row],[Watched]]/Table3[[#This Row],[GP]]</f>
        <v>0.81818181818181823</v>
      </c>
      <c r="F19">
        <f>COUNTIFS(DataRegularSeason20242025!$N$3:$N$1315,1,DataRegularSeason20242025!$D$3:$D$1315,$A19)</f>
        <v>17</v>
      </c>
      <c r="G19">
        <f>41-Table3[[#This Row],[GP_A]]</f>
        <v>24</v>
      </c>
      <c r="H19">
        <f>COUNTIFS(DataRegularSeason20242025!$E$3:$E$1315,$A19,DataRegularSeason20242025!$N$3:$N$1315,1)</f>
        <v>16</v>
      </c>
      <c r="I19">
        <f>41-Table3[[#This Row],[GP_H]]</f>
        <v>25</v>
      </c>
      <c r="J19">
        <f>F19+H19</f>
        <v>33</v>
      </c>
      <c r="K19">
        <f>82-Table3[[#This Row],[GP]]</f>
        <v>49</v>
      </c>
      <c r="L19">
        <f>COUNTIFS(DataRegularSeason20242025!$D$3:$D$1315,$A19, DataRegularSeason20242025!$L$3:$L$1315, $A19,DataRegularSeason20242025!$N$3:$N$1315,1)</f>
        <v>10</v>
      </c>
      <c r="M19">
        <f>COUNTIFS(DataRegularSeason20242025!$D$3:$D$1315,$A19, DataRegularSeason20242025!$L$3:$L$1315, $A19,DataRegularSeason20242025!$N$3:$N$1315,1,DataRegularSeason20242025!$M$3:$M$1315,"REG")</f>
        <v>10</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7</v>
      </c>
      <c r="Q19">
        <f>COUNTIFS(DataRegularSeason20242025!$D$3:$D$1315,$A19, DataRegularSeason20242025!$S$3:$S$1315, $A19,DataRegularSeason20242025!$M$3:$M$1315,"REG")</f>
        <v>7</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8</v>
      </c>
      <c r="U19">
        <f>COUNTIFS(DataRegularSeason20242025!$E$3:$E$1315,$A19, DataRegularSeason20242025!$L$3:$L$1315, $A19,DataRegularSeason20242025!$N$3:$N$1315,1,DataRegularSeason20242025!$M$3:$M$1315,"REG")</f>
        <v>5</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H19-T19</f>
        <v>8</v>
      </c>
      <c r="Y19">
        <f>COUNTIFS(DataRegularSeason20242025!$E$3:$E$1315,$A19, DataRegularSeason20242025!$S$3:$S$1315, $A19,DataRegularSeason20242025!$M$3:$M$1315,"REG")</f>
        <v>8</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18</v>
      </c>
      <c r="AC19">
        <f>Table3[[#This Row],[L_A]]+Table3[[#This Row],[L_H]]</f>
        <v>15</v>
      </c>
      <c r="AD19">
        <f>Table3[[#This Row],[RW_A]]+Table3[[#This Row],[RW_H]]</f>
        <v>15</v>
      </c>
      <c r="AE19">
        <f>Table3[[#This Row],[RL_A]]+Table3[[#This Row],[RL_H]]</f>
        <v>15</v>
      </c>
      <c r="AF19">
        <f>Table3[[#This Row],[OTW_A]]+Table3[[#This Row],[OTW_H]]</f>
        <v>2</v>
      </c>
      <c r="AG19">
        <f>Table3[[#This Row],[OTL_A]]+Table3[[#This Row],[OTL_H]]</f>
        <v>0</v>
      </c>
      <c r="AH19">
        <f>Table3[[#This Row],[SOW_A]]+Table3[[#This Row],[SOW_H]]</f>
        <v>1</v>
      </c>
      <c r="AI19">
        <f>Table3[[#This Row],[SOL_A]]+Table3[[#This Row],[SOL_H]]</f>
        <v>0</v>
      </c>
      <c r="AJ19">
        <f>(2*(Table3[[#This Row],[W_A]]+Table3[[#This Row],[W_H]]))+Table3[[#This Row],[OTL_A]]+Table3[[#This Row],[SOL_A]]+Table3[[#This Row],[OTL_H]]+Table3[[#This Row],[SOL_H]]</f>
        <v>36</v>
      </c>
      <c r="AK19">
        <f>(3*(Table3[[#This Row],[RW_A]]+Table3[[#This Row],[RW_H]]))+(2*(Table3[[#This Row],[OTW_A]]+Table3[[#This Row],[SOW_A]]+Table3[[#This Row],[OTW_H]]+Table3[[#This Row],[SOW_H]]))+Table3[[#This Row],[OTL_A]]+Table3[[#This Row],[SOL_A]]+Table3[[#This Row],[OTL_H]]+Table3[[#This Row],[SOL_H]]</f>
        <v>51</v>
      </c>
      <c r="AL19" s="15">
        <f>Table3[[#This Row],[PTS]]/(2*Table3[[#This Row],[GP]])</f>
        <v>0.54545454545454541</v>
      </c>
      <c r="AM19" s="15">
        <f>Table3[[#This Row],[PTS2]]/(3*Table3[[#This Row],[GP]])</f>
        <v>0.51515151515151514</v>
      </c>
      <c r="AN19">
        <f>(2*Table3[[#This Row],[GR]])+Table3[[#This Row],[PTS]]</f>
        <v>134</v>
      </c>
      <c r="AO19">
        <f>(3*Table3[[#This Row],[GR]])+Table3[[#This Row],[PTS2]]</f>
        <v>198</v>
      </c>
      <c r="AP19">
        <f>Table3[[#This Row],[PTS]]+(2 * Table3[[#This Row],[GR]] * Table3[[#This Row],[PTS%]])</f>
        <v>89.454545454545453</v>
      </c>
      <c r="AQ19">
        <f>Table3[[#This Row],[PTS2]]+(3 * Table3[[#This Row],[GR]] * Table3[[#This Row],[PTS%2]])</f>
        <v>126.72727272727272</v>
      </c>
      <c r="AR19" s="20" t="str">
        <f>_xlfn.CONCAT(TEXT(Table3[[#This Row],[W]], "0"), "-", TEXT(Table3[[#This Row],[RL]],"0"), "-", TEXT(Table3[[#This Row],[OTL]]+Table3[[#This Row],[SOL]], "0"))</f>
        <v>18-15-0</v>
      </c>
      <c r="AS19">
        <f>COUNTIFS(DataRegularSeason20242025!$D$3:$D$1315,Table3[[#This Row],[Teams]],DataRegularSeason20242025!$K$3:$K$1315,0)</f>
        <v>1</v>
      </c>
      <c r="AT19">
        <f>SUMIF(DataRegularSeason20242025!$D$3:$D$1315,$A19, DataRegularSeason20242025!$J$3:$J$1315)</f>
        <v>56</v>
      </c>
      <c r="AU19">
        <f>SUMIF(DataRegularSeason20242025!$D$3:$D$1315,$A19, DataRegularSeason20242025!$K$3:$K$1315)</f>
        <v>53</v>
      </c>
      <c r="AV19">
        <f>AT19-AU19</f>
        <v>3</v>
      </c>
      <c r="AW19">
        <f>COUNTIFS(DataRegularSeason20242025!$E$3:$E$1315,Table3[[#This Row],[Teams]],DataRegularSeason20242025!$J$3:$J$1315,0)</f>
        <v>0</v>
      </c>
      <c r="AX19">
        <f>SUMIF(DataRegularSeason20242025!$E$3:$E$1315,$A19,DataRegularSeason20242025!$K$3:$K$1315)</f>
        <v>52</v>
      </c>
      <c r="AY19">
        <f>SUMIF(DataRegularSeason20242025!$E$3:$E$1315,$A19,DataRegularSeason20242025!$J$3:$J$1315)</f>
        <v>61</v>
      </c>
      <c r="AZ19">
        <f>AX19-AY19</f>
        <v>-9</v>
      </c>
      <c r="BA19">
        <f>AT19+AX19</f>
        <v>108</v>
      </c>
      <c r="BB19">
        <f>AU19+AY19</f>
        <v>114</v>
      </c>
      <c r="BC19">
        <f>BA19-BB19</f>
        <v>-6</v>
      </c>
      <c r="BD19" s="17">
        <f>Table3[[#This Row],[GF]]/Table3[[#This Row],[GP]]</f>
        <v>3.2727272727272729</v>
      </c>
      <c r="BE19" s="17">
        <f>Table3[[#This Row],[GA]]/Table3[[#This Row],[GP]]</f>
        <v>3.4545454545454546</v>
      </c>
      <c r="BF19" s="17">
        <f>(Table3[[#This Row],[GF]]-Table3[[#This Row],[GA]])/Table3[[#This Row],[GP]]</f>
        <v>-0.18181818181818182</v>
      </c>
      <c r="BG19" s="50" t="str">
        <f>_xlfn.CONCAT(TEXT(Table3[[#This Row],[W_H]], "0"), "-", TEXT(Table3[[#This Row],[RL_H]],"0"), "-", TEXT(Table3[[#This Row],[OTL_H]]+Table3[[#This Row],[SOL_H]], "0"))</f>
        <v>8-8-0</v>
      </c>
      <c r="BH19" s="50" t="str">
        <f>_xlfn.CONCAT(TEXT(Table3[[#This Row],[W_A]], "0"), "-", TEXT(Table3[[#This Row],[RL_A]],"0"), "-", TEXT(Table3[[#This Row],[OTL_A]]+Table3[[#This Row],[SOL_A]], "0"))</f>
        <v>10-7-0</v>
      </c>
      <c r="BI19" s="50">
        <f>((2*(Table3[[#This Row],[W_H]]))+Table3[[#This Row],[OTL_H]]+Table3[[#This Row],[SOL_H]])/(2*Table3[[#This Row],[GP_H]])</f>
        <v>0.5</v>
      </c>
      <c r="BJ19" s="50">
        <f>((2*(Table3[[#This Row],[W_A]]))+Table3[[#This Row],[OTL_A]]+Table3[[#This Row],[SOL_A]])/(2*Table3[[#This Row],[GP_A]])</f>
        <v>0.58823529411764708</v>
      </c>
      <c r="BK19" s="21">
        <f>(Table3[[#This Row],[W]]*$CD$3)+(Table3[[#This Row],[L]]*$CD$4)+(Table3[[#This Row],[GF]]*$CD$5)+(Table3[[#This Row],[GA]]*$CD$6)</f>
        <v>41.1</v>
      </c>
      <c r="BL19" s="21">
        <f>(82*(((Table3[[#This Row],[PTS%]]*$CD$3)+((1-Table3[[#This Row],[PTS%]])*$CD$4)+(Table3[[#This Row],[GF]]*$CD$5)+(Table3[[#This Row],[GA]]*$CD$6))/Table3[[#This Row],[GP]])) + (Table3[[#This Row],[W]]*$CD$3)+(Table3[[#This Row],[L]]*$CD$4)+(Table3[[#This Row],[GF]]*$CD$5)+(Table3[[#This Row],[GA]]*$CD$6)</f>
        <v>110.69834710743802</v>
      </c>
      <c r="BM19">
        <f>COUNTIFS(DataRegularSeason20242025!$D$3:$D$1315,$A19,DataRegularSeason20242025!$H$3:$H$1315, $A19)</f>
        <v>7</v>
      </c>
      <c r="BN19">
        <f>COUNTIFS(DataRegularSeason20242025!$E$3:$E$1315,$A19,DataRegularSeason20242025!$H$3:$H$1315, $A19)</f>
        <v>13</v>
      </c>
      <c r="BO19">
        <f>BM19+BN19</f>
        <v>20</v>
      </c>
      <c r="BP19">
        <f>F19-BM19</f>
        <v>10</v>
      </c>
      <c r="BQ19">
        <f>H19-BN19</f>
        <v>3</v>
      </c>
      <c r="BR19">
        <f>BP19+BQ19</f>
        <v>13</v>
      </c>
      <c r="BU19">
        <v>2022</v>
      </c>
    </row>
    <row r="20" spans="1:76" x14ac:dyDescent="0.25">
      <c r="A20" t="s">
        <v>20</v>
      </c>
      <c r="B20" t="s">
        <v>98</v>
      </c>
      <c r="C20" t="s">
        <v>99</v>
      </c>
      <c r="D20">
        <f>COUNTIFS(DataRegularSeason20242025!$D$3:$D$1315,$A20,DataRegularSeason20242025!$R$3:$R$1315,1,DataRegularSeason20242025!$N$3:$N$1315,1) + COUNTIFS(DataRegularSeason20242025!$E$3:$E$1315,$A20,DataRegularSeason20242025!$R$3:$R$1315,1,DataRegularSeason20242025!$N$3:$N$1315,1)</f>
        <v>24</v>
      </c>
      <c r="E20" s="15">
        <f>Table3[[#This Row],[Watched]]/Table3[[#This Row],[GP]]</f>
        <v>0.8</v>
      </c>
      <c r="F20">
        <f>COUNTIFS(DataRegularSeason20242025!$N$3:$N$1315,1,DataRegularSeason20242025!$D$3:$D$1315,$A20)</f>
        <v>14</v>
      </c>
      <c r="G20">
        <f>41-Table3[[#This Row],[GP_A]]</f>
        <v>27</v>
      </c>
      <c r="H20">
        <f>COUNTIFS(DataRegularSeason20242025!$E$3:$E$1315,$A20,DataRegularSeason20242025!$N$3:$N$1315,1)</f>
        <v>16</v>
      </c>
      <c r="I20">
        <f>41-Table3[[#This Row],[GP_H]]</f>
        <v>25</v>
      </c>
      <c r="J20">
        <f>F20+H20</f>
        <v>30</v>
      </c>
      <c r="K20">
        <f>82-Table3[[#This Row],[GP]]</f>
        <v>52</v>
      </c>
      <c r="L20">
        <f>COUNTIFS(DataRegularSeason20242025!$D$3:$D$1315,$A20, DataRegularSeason20242025!$L$3:$L$1315, $A20,DataRegularSeason20242025!$N$3:$N$1315,1)</f>
        <v>8</v>
      </c>
      <c r="M20">
        <f>COUNTIFS(DataRegularSeason20242025!$D$3:$D$1315,$A20, DataRegularSeason20242025!$L$3:$L$1315, $A20,DataRegularSeason20242025!$N$3:$N$1315,1,DataRegularSeason20242025!$M$3:$M$1315,"REG")</f>
        <v>8</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6</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7</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9</v>
      </c>
      <c r="Y20">
        <f>COUNTIFS(DataRegularSeason20242025!$E$3:$E$1315,$A20, DataRegularSeason20242025!$S$3:$S$1315, $A20,DataRegularSeason20242025!$M$3:$M$1315,"REG")</f>
        <v>8</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15</v>
      </c>
      <c r="AC20">
        <f>Table3[[#This Row],[L_A]]+Table3[[#This Row],[L_H]]</f>
        <v>15</v>
      </c>
      <c r="AD20">
        <f>Table3[[#This Row],[RW_A]]+Table3[[#This Row],[RW_H]]</f>
        <v>15</v>
      </c>
      <c r="AE20">
        <f>Table3[[#This Row],[RL_A]]+Table3[[#This Row],[RL_H]]</f>
        <v>14</v>
      </c>
      <c r="AF20">
        <f>Table3[[#This Row],[OTW_A]]+Table3[[#This Row],[OTW_H]]</f>
        <v>0</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31</v>
      </c>
      <c r="AK20">
        <f>(3*(Table3[[#This Row],[RW_A]]+Table3[[#This Row],[RW_H]]))+(2*(Table3[[#This Row],[OTW_A]]+Table3[[#This Row],[SOW_A]]+Table3[[#This Row],[OTW_H]]+Table3[[#This Row],[SOW_H]]))+Table3[[#This Row],[OTL_A]]+Table3[[#This Row],[SOL_A]]+Table3[[#This Row],[OTL_H]]+Table3[[#This Row],[SOL_H]]</f>
        <v>46</v>
      </c>
      <c r="AL20" s="15">
        <f>Table3[[#This Row],[PTS]]/(2*Table3[[#This Row],[GP]])</f>
        <v>0.51666666666666672</v>
      </c>
      <c r="AM20" s="15">
        <f>Table3[[#This Row],[PTS2]]/(3*Table3[[#This Row],[GP]])</f>
        <v>0.51111111111111107</v>
      </c>
      <c r="AN20">
        <f>(2*Table3[[#This Row],[GR]])+Table3[[#This Row],[PTS]]</f>
        <v>135</v>
      </c>
      <c r="AO20">
        <f>(3*Table3[[#This Row],[GR]])+Table3[[#This Row],[PTS2]]</f>
        <v>202</v>
      </c>
      <c r="AP20">
        <f>Table3[[#This Row],[PTS]]+(2 * Table3[[#This Row],[GR]] * Table3[[#This Row],[PTS%]])</f>
        <v>84.733333333333348</v>
      </c>
      <c r="AQ20">
        <f>Table3[[#This Row],[PTS2]]+(3 * Table3[[#This Row],[GR]] * Table3[[#This Row],[PTS%2]])</f>
        <v>125.73333333333332</v>
      </c>
      <c r="AR20" s="20" t="str">
        <f>_xlfn.CONCAT(TEXT(Table3[[#This Row],[W]], "0"), "-", TEXT(Table3[[#This Row],[RL]],"0"), "-", TEXT(Table3[[#This Row],[OTL]]+Table3[[#This Row],[SOL]], "0"))</f>
        <v>15-14-1</v>
      </c>
      <c r="AS20">
        <f>COUNTIFS(DataRegularSeason20242025!$D$3:$D$1315,Table3[[#This Row],[Teams]],DataRegularSeason20242025!$K$3:$K$1315,0)</f>
        <v>4</v>
      </c>
      <c r="AT20">
        <f>SUMIF(DataRegularSeason20242025!$D$3:$D$1315,$A20, DataRegularSeason20242025!$J$3:$J$1315)</f>
        <v>48</v>
      </c>
      <c r="AU20">
        <f>SUMIF(DataRegularSeason20242025!$D$3:$D$1315,$A20, DataRegularSeason20242025!$K$3:$K$1315)</f>
        <v>34</v>
      </c>
      <c r="AV20">
        <f>AT20-AU20</f>
        <v>14</v>
      </c>
      <c r="AW20">
        <f>COUNTIFS(DataRegularSeason20242025!$E$3:$E$1315,Table3[[#This Row],[Teams]],DataRegularSeason20242025!$J$3:$J$1315,0)</f>
        <v>0</v>
      </c>
      <c r="AX20">
        <f>SUMIF(DataRegularSeason20242025!$E$3:$E$1315,$A20,DataRegularSeason20242025!$K$3:$K$1315)</f>
        <v>45</v>
      </c>
      <c r="AY20">
        <f>SUMIF(DataRegularSeason20242025!$E$3:$E$1315,$A20,DataRegularSeason20242025!$J$3:$J$1315)</f>
        <v>57</v>
      </c>
      <c r="AZ20">
        <f>AX20-AY20</f>
        <v>-12</v>
      </c>
      <c r="BA20">
        <f>AT20+AX20</f>
        <v>93</v>
      </c>
      <c r="BB20">
        <f>AU20+AY20</f>
        <v>91</v>
      </c>
      <c r="BC20">
        <f>BA20-BB20</f>
        <v>2</v>
      </c>
      <c r="BD20" s="17">
        <f>Table3[[#This Row],[GF]]/Table3[[#This Row],[GP]]</f>
        <v>3.1</v>
      </c>
      <c r="BE20" s="17">
        <f>Table3[[#This Row],[GA]]/Table3[[#This Row],[GP]]</f>
        <v>3.0333333333333332</v>
      </c>
      <c r="BF20" s="17">
        <f>(Table3[[#This Row],[GF]]-Table3[[#This Row],[GA]])/Table3[[#This Row],[GP]]</f>
        <v>6.6666666666666666E-2</v>
      </c>
      <c r="BG20" s="50" t="str">
        <f>_xlfn.CONCAT(TEXT(Table3[[#This Row],[W_H]], "0"), "-", TEXT(Table3[[#This Row],[RL_H]],"0"), "-", TEXT(Table3[[#This Row],[OTL_H]]+Table3[[#This Row],[SOL_H]], "0"))</f>
        <v>7-8-1</v>
      </c>
      <c r="BH20" s="50" t="str">
        <f>_xlfn.CONCAT(TEXT(Table3[[#This Row],[W_A]], "0"), "-", TEXT(Table3[[#This Row],[RL_A]],"0"), "-", TEXT(Table3[[#This Row],[OTL_A]]+Table3[[#This Row],[SOL_A]], "0"))</f>
        <v>8-6-0</v>
      </c>
      <c r="BI20" s="50">
        <f>((2*(Table3[[#This Row],[W_H]]))+Table3[[#This Row],[OTL_H]]+Table3[[#This Row],[SOL_H]])/(2*Table3[[#This Row],[GP_H]])</f>
        <v>0.46875</v>
      </c>
      <c r="BJ20" s="50">
        <f>((2*(Table3[[#This Row],[W_A]]))+Table3[[#This Row],[OTL_A]]+Table3[[#This Row],[SOL_A]])/(2*Table3[[#This Row],[GP_A]])</f>
        <v>0.5714285714285714</v>
      </c>
      <c r="BK20" s="21">
        <f>(Table3[[#This Row],[W]]*$CD$3)+(Table3[[#This Row],[L]]*$CD$4)+(Table3[[#This Row],[GF]]*$CD$5)+(Table3[[#This Row],[GA]]*$CD$6)</f>
        <v>35.049999999999997</v>
      </c>
      <c r="BL20" s="21">
        <f>(82*(((Table3[[#This Row],[PTS%]]*$CD$3)+((1-Table3[[#This Row],[PTS%]])*$CD$4)+(Table3[[#This Row],[GF]]*$CD$5)+(Table3[[#This Row],[GA]]*$CD$6))/Table3[[#This Row],[GP]])) + (Table3[[#This Row],[W]]*$CD$3)+(Table3[[#This Row],[L]]*$CD$4)+(Table3[[#This Row],[GF]]*$CD$5)+(Table3[[#This Row],[GA]]*$CD$6)</f>
        <v>99.155777777777772</v>
      </c>
      <c r="BM20">
        <f>COUNTIFS(DataRegularSeason20242025!$D$3:$D$1315,$A20,DataRegularSeason20242025!$H$3:$H$1315, $A20)</f>
        <v>7</v>
      </c>
      <c r="BN20">
        <f>COUNTIFS(DataRegularSeason20242025!$E$3:$E$1315,$A20,DataRegularSeason20242025!$H$3:$H$1315, $A20)</f>
        <v>13</v>
      </c>
      <c r="BO20">
        <f>BM20+BN20</f>
        <v>20</v>
      </c>
      <c r="BP20">
        <f>F20-BM20</f>
        <v>7</v>
      </c>
      <c r="BQ20">
        <f>H20-BN20</f>
        <v>3</v>
      </c>
      <c r="BR20">
        <f>BP20+BQ20</f>
        <v>10</v>
      </c>
      <c r="BU20">
        <v>1994</v>
      </c>
    </row>
    <row r="21" spans="1:76" x14ac:dyDescent="0.25">
      <c r="A21" t="s">
        <v>45</v>
      </c>
      <c r="B21" t="s">
        <v>98</v>
      </c>
      <c r="C21" t="s">
        <v>99</v>
      </c>
      <c r="D21">
        <f>COUNTIFS(DataRegularSeason20242025!$D$3:$D$1315,$A21,DataRegularSeason20242025!$R$3:$R$1315,1,DataRegularSeason20242025!$N$3:$N$1315,1) + COUNTIFS(DataRegularSeason20242025!$E$3:$E$1315,$A21,DataRegularSeason20242025!$R$3:$R$1315,1,DataRegularSeason20242025!$N$3:$N$1315,1)</f>
        <v>25</v>
      </c>
      <c r="E21" s="15">
        <f>Table3[[#This Row],[Watched]]/Table3[[#This Row],[GP]]</f>
        <v>0.80645161290322576</v>
      </c>
      <c r="F21">
        <f>COUNTIFS(DataRegularSeason20242025!$N$3:$N$1315,1,DataRegularSeason20242025!$D$3:$D$1315,$A21)</f>
        <v>15</v>
      </c>
      <c r="G21">
        <f>41-Table3[[#This Row],[GP_A]]</f>
        <v>26</v>
      </c>
      <c r="H21">
        <f>COUNTIFS(DataRegularSeason20242025!$E$3:$E$1315,$A21,DataRegularSeason20242025!$N$3:$N$1315,1)</f>
        <v>16</v>
      </c>
      <c r="I21">
        <f>41-Table3[[#This Row],[GP_H]]</f>
        <v>25</v>
      </c>
      <c r="J21">
        <f>F21+H21</f>
        <v>31</v>
      </c>
      <c r="K21">
        <f>82-Table3[[#This Row],[GP]]</f>
        <v>51</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2</v>
      </c>
      <c r="P21">
        <f>F21-L21</f>
        <v>8</v>
      </c>
      <c r="Q21">
        <f>COUNTIFS(DataRegularSeason20242025!$D$3:$D$1315,$A21, DataRegularSeason20242025!$S$3:$S$1315, $A21,DataRegularSeason20242025!$M$3:$M$1315,"REG")</f>
        <v>5</v>
      </c>
      <c r="R21">
        <f>COUNTIFS(DataRegularSeason20242025!$D$3:$D$1315,$A21, DataRegularSeason20242025!$S$3:$S$1315, $A21,DataRegularSeason20242025!$M$3:$M$1315,"OT")</f>
        <v>2</v>
      </c>
      <c r="S21">
        <f>COUNTIFS(DataRegularSeason20242025!$D$3:$D$1315,$A21, DataRegularSeason20242025!$S$3:$S$1315, $A21,DataRegularSeason20242025!$M$3:$M$1315,"SO")</f>
        <v>1</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9</v>
      </c>
      <c r="Y21">
        <f>COUNTIFS(DataRegularSeason20242025!$E$3:$E$1315,$A21, DataRegularSeason20242025!$S$3:$S$1315, $A21,DataRegularSeason20242025!$M$3:$M$1315,"REG")</f>
        <v>8</v>
      </c>
      <c r="Z21">
        <f>COUNTIFS(DataRegularSeason20242025!$E$3:$E$1315,$A21, DataRegularSeason20242025!$S$3:$S$1315, $A21,DataRegularSeason20242025!$M$3:$M$1315,"OT")</f>
        <v>0</v>
      </c>
      <c r="AA21">
        <f>COUNTIFS(DataRegularSeason20242025!$E$3:$E$1315,$A21, DataRegularSeason20242025!$S$3:$S$1315, $A21,DataRegularSeason20242025!$M$3:$M$1315,"SO")</f>
        <v>1</v>
      </c>
      <c r="AB21">
        <f>Table3[[#This Row],[W_A]]+Table3[[#This Row],[W_H]]</f>
        <v>14</v>
      </c>
      <c r="AC21">
        <f>Table3[[#This Row],[L_A]]+Table3[[#This Row],[L_H]]</f>
        <v>17</v>
      </c>
      <c r="AD21">
        <f>Table3[[#This Row],[RW_A]]+Table3[[#This Row],[RW_H]]</f>
        <v>7</v>
      </c>
      <c r="AE21">
        <f>Table3[[#This Row],[RL_A]]+Table3[[#This Row],[RL_H]]</f>
        <v>13</v>
      </c>
      <c r="AF21">
        <f>Table3[[#This Row],[OTW_A]]+Table3[[#This Row],[OTW_H]]</f>
        <v>4</v>
      </c>
      <c r="AG21">
        <f>Table3[[#This Row],[OTL_A]]+Table3[[#This Row],[OTL_H]]</f>
        <v>2</v>
      </c>
      <c r="AH21">
        <f>Table3[[#This Row],[SOW_A]]+Table3[[#This Row],[SOW_H]]</f>
        <v>3</v>
      </c>
      <c r="AI21">
        <f>Table3[[#This Row],[SOL_A]]+Table3[[#This Row],[SOL_H]]</f>
        <v>2</v>
      </c>
      <c r="AJ21">
        <f>(2*(Table3[[#This Row],[W_A]]+Table3[[#This Row],[W_H]]))+Table3[[#This Row],[OTL_A]]+Table3[[#This Row],[SOL_A]]+Table3[[#This Row],[OTL_H]]+Table3[[#This Row],[SOL_H]]</f>
        <v>32</v>
      </c>
      <c r="AK21">
        <f>(3*(Table3[[#This Row],[RW_A]]+Table3[[#This Row],[RW_H]]))+(2*(Table3[[#This Row],[OTW_A]]+Table3[[#This Row],[SOW_A]]+Table3[[#This Row],[OTW_H]]+Table3[[#This Row],[SOW_H]]))+Table3[[#This Row],[OTL_A]]+Table3[[#This Row],[SOL_A]]+Table3[[#This Row],[OTL_H]]+Table3[[#This Row],[SOL_H]]</f>
        <v>39</v>
      </c>
      <c r="AL21" s="15">
        <f>Table3[[#This Row],[PTS]]/(2*Table3[[#This Row],[GP]])</f>
        <v>0.5161290322580645</v>
      </c>
      <c r="AM21" s="15">
        <f>Table3[[#This Row],[PTS2]]/(3*Table3[[#This Row],[GP]])</f>
        <v>0.41935483870967744</v>
      </c>
      <c r="AN21">
        <f>(2*Table3[[#This Row],[GR]])+Table3[[#This Row],[PTS]]</f>
        <v>134</v>
      </c>
      <c r="AO21">
        <f>(3*Table3[[#This Row],[GR]])+Table3[[#This Row],[PTS2]]</f>
        <v>192</v>
      </c>
      <c r="AP21">
        <f>Table3[[#This Row],[PTS]]+(2 * Table3[[#This Row],[GR]] * Table3[[#This Row],[PTS%]])</f>
        <v>84.645161290322577</v>
      </c>
      <c r="AQ21">
        <f>Table3[[#This Row],[PTS2]]+(3 * Table3[[#This Row],[GR]] * Table3[[#This Row],[PTS%2]])</f>
        <v>103.16129032258064</v>
      </c>
      <c r="AR21" s="20" t="str">
        <f>_xlfn.CONCAT(TEXT(Table3[[#This Row],[W]], "0"), "-", TEXT(Table3[[#This Row],[RL]],"0"), "-", TEXT(Table3[[#This Row],[OTL]]+Table3[[#This Row],[SOL]], "0"))</f>
        <v>14-13-4</v>
      </c>
      <c r="AS21">
        <f>COUNTIFS(DataRegularSeason20242025!$D$3:$D$1315,Table3[[#This Row],[Teams]],DataRegularSeason20242025!$K$3:$K$1315,0)</f>
        <v>1</v>
      </c>
      <c r="AT21">
        <f>SUMIF(DataRegularSeason20242025!$D$3:$D$1315,$A21, DataRegularSeason20242025!$J$3:$J$1315)</f>
        <v>47</v>
      </c>
      <c r="AU21">
        <f>SUMIF(DataRegularSeason20242025!$D$3:$D$1315,$A21, DataRegularSeason20242025!$K$3:$K$1315)</f>
        <v>54</v>
      </c>
      <c r="AV21">
        <f>AT21-AU21</f>
        <v>-7</v>
      </c>
      <c r="AW21">
        <f>COUNTIFS(DataRegularSeason20242025!$E$3:$E$1315,Table3[[#This Row],[Teams]],DataRegularSeason20242025!$J$3:$J$1315,0)</f>
        <v>0</v>
      </c>
      <c r="AX21">
        <f>SUMIF(DataRegularSeason20242025!$E$3:$E$1315,$A21,DataRegularSeason20242025!$K$3:$K$1315)</f>
        <v>46</v>
      </c>
      <c r="AY21">
        <f>SUMIF(DataRegularSeason20242025!$E$3:$E$1315,$A21,DataRegularSeason20242025!$J$3:$J$1315)</f>
        <v>52</v>
      </c>
      <c r="AZ21">
        <f>AX21-AY21</f>
        <v>-6</v>
      </c>
      <c r="BA21">
        <f>AT21+AX21</f>
        <v>93</v>
      </c>
      <c r="BB21">
        <f>AU21+AY21</f>
        <v>106</v>
      </c>
      <c r="BC21">
        <f>BA21-BB21</f>
        <v>-13</v>
      </c>
      <c r="BD21" s="17">
        <f>Table3[[#This Row],[GF]]/Table3[[#This Row],[GP]]</f>
        <v>3</v>
      </c>
      <c r="BE21" s="17">
        <f>Table3[[#This Row],[GA]]/Table3[[#This Row],[GP]]</f>
        <v>3.4193548387096775</v>
      </c>
      <c r="BF21" s="17">
        <f>(Table3[[#This Row],[GF]]-Table3[[#This Row],[GA]])/Table3[[#This Row],[GP]]</f>
        <v>-0.41935483870967744</v>
      </c>
      <c r="BG21" s="50" t="str">
        <f>_xlfn.CONCAT(TEXT(Table3[[#This Row],[W_H]], "0"), "-", TEXT(Table3[[#This Row],[RL_H]],"0"), "-", TEXT(Table3[[#This Row],[OTL_H]]+Table3[[#This Row],[SOL_H]], "0"))</f>
        <v>7-8-1</v>
      </c>
      <c r="BH21" s="50" t="str">
        <f>_xlfn.CONCAT(TEXT(Table3[[#This Row],[W_A]], "0"), "-", TEXT(Table3[[#This Row],[RL_A]],"0"), "-", TEXT(Table3[[#This Row],[OTL_A]]+Table3[[#This Row],[SOL_A]], "0"))</f>
        <v>7-5-3</v>
      </c>
      <c r="BI21" s="50">
        <f>((2*(Table3[[#This Row],[W_H]]))+Table3[[#This Row],[OTL_H]]+Table3[[#This Row],[SOL_H]])/(2*Table3[[#This Row],[GP_H]])</f>
        <v>0.46875</v>
      </c>
      <c r="BJ21" s="50">
        <f>((2*(Table3[[#This Row],[W_A]]))+Table3[[#This Row],[OTL_A]]+Table3[[#This Row],[SOL_A]])/(2*Table3[[#This Row],[GP_A]])</f>
        <v>0.56666666666666665</v>
      </c>
      <c r="BK21" s="21">
        <f>(Table3[[#This Row],[W]]*$CD$3)+(Table3[[#This Row],[L]]*$CD$4)+(Table3[[#This Row],[GF]]*$CD$5)+(Table3[[#This Row],[GA]]*$CD$6)</f>
        <v>36.65</v>
      </c>
      <c r="BL21" s="21">
        <f>(82*(((Table3[[#This Row],[PTS%]]*$CD$3)+((1-Table3[[#This Row],[PTS%]])*$CD$4)+(Table3[[#This Row],[GF]]*$CD$5)+(Table3[[#This Row],[GA]]*$CD$6))/Table3[[#This Row],[GP]])) + (Table3[[#This Row],[W]]*$CD$3)+(Table3[[#This Row],[L]]*$CD$4)+(Table3[[#This Row],[GF]]*$CD$5)+(Table3[[#This Row],[GA]]*$CD$6)</f>
        <v>102.65530697190425</v>
      </c>
      <c r="BM21">
        <f>COUNTIFS(DataRegularSeason20242025!$D$3:$D$1315,$A21,DataRegularSeason20242025!$H$3:$H$1315, $A21)</f>
        <v>4</v>
      </c>
      <c r="BN21">
        <f>COUNTIFS(DataRegularSeason20242025!$E$3:$E$1315,$A21,DataRegularSeason20242025!$H$3:$H$1315, $A21)</f>
        <v>6</v>
      </c>
      <c r="BO21">
        <f>BM21+BN21</f>
        <v>10</v>
      </c>
      <c r="BP21">
        <f>F21-BM21</f>
        <v>11</v>
      </c>
      <c r="BQ21">
        <f>H21-BN21</f>
        <v>10</v>
      </c>
      <c r="BR21">
        <f>BP21+BQ21</f>
        <v>21</v>
      </c>
      <c r="BU21">
        <v>1975</v>
      </c>
    </row>
    <row r="22" spans="1:76" x14ac:dyDescent="0.25">
      <c r="A22" t="s">
        <v>13</v>
      </c>
      <c r="B22" t="s">
        <v>97</v>
      </c>
      <c r="C22" t="s">
        <v>95</v>
      </c>
      <c r="D22">
        <f>COUNTIFS(DataRegularSeason20242025!$D$3:$D$1315,$A22,DataRegularSeason20242025!$R$3:$R$1315,1,DataRegularSeason20242025!$N$3:$N$1315,1) + COUNTIFS(DataRegularSeason20242025!$E$3:$E$1315,$A22,DataRegularSeason20242025!$R$3:$R$1315,1,DataRegularSeason20242025!$N$3:$N$1315,1)</f>
        <v>26</v>
      </c>
      <c r="E22" s="15">
        <f>Table3[[#This Row],[Watched]]/Table3[[#This Row],[GP]]</f>
        <v>0.78787878787878785</v>
      </c>
      <c r="F22">
        <f>COUNTIFS(DataRegularSeason20242025!$N$3:$N$1315,1,DataRegularSeason20242025!$D$3:$D$1315,$A22)</f>
        <v>18</v>
      </c>
      <c r="G22">
        <f>41-Table3[[#This Row],[GP_A]]</f>
        <v>23</v>
      </c>
      <c r="H22">
        <f>COUNTIFS(DataRegularSeason20242025!$E$3:$E$1315,$A22,DataRegularSeason20242025!$N$3:$N$1315,1)</f>
        <v>15</v>
      </c>
      <c r="I22">
        <f>41-Table3[[#This Row],[GP_H]]</f>
        <v>26</v>
      </c>
      <c r="J22">
        <f>F22+H22</f>
        <v>33</v>
      </c>
      <c r="K22">
        <f>82-Table3[[#This Row],[GP]]</f>
        <v>49</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4</v>
      </c>
      <c r="O22">
        <f>COUNTIFS(DataRegularSeason20242025!$D$3:$D$1315,$A22, DataRegularSeason20242025!$L$3:$L$1315, $A22,DataRegularSeason20242025!$N$3:$N$1315,1,DataRegularSeason20242025!$M$3:$M$1315,"SO")</f>
        <v>0</v>
      </c>
      <c r="P22">
        <f>F22-L22</f>
        <v>9</v>
      </c>
      <c r="Q22">
        <f>COUNTIFS(DataRegularSeason20242025!$D$3:$D$1315,$A22, DataRegularSeason20242025!$S$3:$S$1315, $A22,DataRegularSeason20242025!$M$3:$M$1315,"REG")</f>
        <v>7</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9</v>
      </c>
      <c r="Y22">
        <f>COUNTIFS(DataRegularSeason20242025!$E$3:$E$1315,$A22, DataRegularSeason20242025!$S$3:$S$1315, $A22,DataRegularSeason20242025!$M$3:$M$1315,"REG")</f>
        <v>8</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15</v>
      </c>
      <c r="AC22">
        <f>Table3[[#This Row],[L_A]]+Table3[[#This Row],[L_H]]</f>
        <v>18</v>
      </c>
      <c r="AD22">
        <f>Table3[[#This Row],[RW_A]]+Table3[[#This Row],[RW_H]]</f>
        <v>9</v>
      </c>
      <c r="AE22">
        <f>Table3[[#This Row],[RL_A]]+Table3[[#This Row],[RL_H]]</f>
        <v>15</v>
      </c>
      <c r="AF22">
        <f>Table3[[#This Row],[OTW_A]]+Table3[[#This Row],[OTW_H]]</f>
        <v>5</v>
      </c>
      <c r="AG22">
        <f>Table3[[#This Row],[OTL_A]]+Table3[[#This Row],[OTL_H]]</f>
        <v>3</v>
      </c>
      <c r="AH22">
        <f>Table3[[#This Row],[SOW_A]]+Table3[[#This Row],[SOW_H]]</f>
        <v>1</v>
      </c>
      <c r="AI22">
        <f>Table3[[#This Row],[SOL_A]]+Table3[[#This Row],[SOL_H]]</f>
        <v>0</v>
      </c>
      <c r="AJ22">
        <f>(2*(Table3[[#This Row],[W_A]]+Table3[[#This Row],[W_H]]))+Table3[[#This Row],[OTL_A]]+Table3[[#This Row],[SOL_A]]+Table3[[#This Row],[OTL_H]]+Table3[[#This Row],[SOL_H]]</f>
        <v>33</v>
      </c>
      <c r="AK22">
        <f>(3*(Table3[[#This Row],[RW_A]]+Table3[[#This Row],[RW_H]]))+(2*(Table3[[#This Row],[OTW_A]]+Table3[[#This Row],[SOW_A]]+Table3[[#This Row],[OTW_H]]+Table3[[#This Row],[SOW_H]]))+Table3[[#This Row],[OTL_A]]+Table3[[#This Row],[SOL_A]]+Table3[[#This Row],[OTL_H]]+Table3[[#This Row],[SOL_H]]</f>
        <v>42</v>
      </c>
      <c r="AL22" s="15">
        <f>Table3[[#This Row],[PTS]]/(2*Table3[[#This Row],[GP]])</f>
        <v>0.5</v>
      </c>
      <c r="AM22" s="15">
        <f>Table3[[#This Row],[PTS2]]/(3*Table3[[#This Row],[GP]])</f>
        <v>0.42424242424242425</v>
      </c>
      <c r="AN22">
        <f>(2*Table3[[#This Row],[GR]])+Table3[[#This Row],[PTS]]</f>
        <v>131</v>
      </c>
      <c r="AO22">
        <f>(3*Table3[[#This Row],[GR]])+Table3[[#This Row],[PTS2]]</f>
        <v>189</v>
      </c>
      <c r="AP22">
        <f>Table3[[#This Row],[PTS]]+(2 * Table3[[#This Row],[GR]] * Table3[[#This Row],[PTS%]])</f>
        <v>82</v>
      </c>
      <c r="AQ22">
        <f>Table3[[#This Row],[PTS2]]+(3 * Table3[[#This Row],[GR]] * Table3[[#This Row],[PTS%2]])</f>
        <v>104.36363636363637</v>
      </c>
      <c r="AR22" s="20" t="str">
        <f>_xlfn.CONCAT(TEXT(Table3[[#This Row],[W]], "0"), "-", TEXT(Table3[[#This Row],[RL]],"0"), "-", TEXT(Table3[[#This Row],[OTL]]+Table3[[#This Row],[SOL]], "0"))</f>
        <v>15-15-3</v>
      </c>
      <c r="AS22">
        <f>COUNTIFS(DataRegularSeason20242025!$D$3:$D$1315,Table3[[#This Row],[Teams]],DataRegularSeason20242025!$K$3:$K$1315,0)</f>
        <v>1</v>
      </c>
      <c r="AT22">
        <f>SUMIF(DataRegularSeason20242025!$D$3:$D$1315,$A22, DataRegularSeason20242025!$J$3:$J$1315)</f>
        <v>51</v>
      </c>
      <c r="AU22">
        <f>SUMIF(DataRegularSeason20242025!$D$3:$D$1315,$A22, DataRegularSeason20242025!$K$3:$K$1315)</f>
        <v>54</v>
      </c>
      <c r="AV22">
        <f>AT22-AU22</f>
        <v>-3</v>
      </c>
      <c r="AW22">
        <f>COUNTIFS(DataRegularSeason20242025!$E$3:$E$1315,Table3[[#This Row],[Teams]],DataRegularSeason20242025!$J$3:$J$1315,0)</f>
        <v>1</v>
      </c>
      <c r="AX22">
        <f>SUMIF(DataRegularSeason20242025!$E$3:$E$1315,$A22,DataRegularSeason20242025!$K$3:$K$1315)</f>
        <v>34</v>
      </c>
      <c r="AY22">
        <f>SUMIF(DataRegularSeason20242025!$E$3:$E$1315,$A22,DataRegularSeason20242025!$J$3:$J$1315)</f>
        <v>48</v>
      </c>
      <c r="AZ22">
        <f>AX22-AY22</f>
        <v>-14</v>
      </c>
      <c r="BA22">
        <f>AT22+AX22</f>
        <v>85</v>
      </c>
      <c r="BB22">
        <f>AU22+AY22</f>
        <v>102</v>
      </c>
      <c r="BC22">
        <f>BA22-BB22</f>
        <v>-17</v>
      </c>
      <c r="BD22" s="17">
        <f>Table3[[#This Row],[GF]]/Table3[[#This Row],[GP]]</f>
        <v>2.5757575757575757</v>
      </c>
      <c r="BE22" s="17">
        <f>Table3[[#This Row],[GA]]/Table3[[#This Row],[GP]]</f>
        <v>3.0909090909090908</v>
      </c>
      <c r="BF22" s="17">
        <f>(Table3[[#This Row],[GF]]-Table3[[#This Row],[GA]])/Table3[[#This Row],[GP]]</f>
        <v>-0.51515151515151514</v>
      </c>
      <c r="BG22" s="50" t="str">
        <f>_xlfn.CONCAT(TEXT(Table3[[#This Row],[W_H]], "0"), "-", TEXT(Table3[[#This Row],[RL_H]],"0"), "-", TEXT(Table3[[#This Row],[OTL_H]]+Table3[[#This Row],[SOL_H]], "0"))</f>
        <v>6-8-1</v>
      </c>
      <c r="BH22" s="50" t="str">
        <f>_xlfn.CONCAT(TEXT(Table3[[#This Row],[W_A]], "0"), "-", TEXT(Table3[[#This Row],[RL_A]],"0"), "-", TEXT(Table3[[#This Row],[OTL_A]]+Table3[[#This Row],[SOL_A]], "0"))</f>
        <v>9-7-2</v>
      </c>
      <c r="BI22" s="50">
        <f>((2*(Table3[[#This Row],[W_H]]))+Table3[[#This Row],[OTL_H]]+Table3[[#This Row],[SOL_H]])/(2*Table3[[#This Row],[GP_H]])</f>
        <v>0.43333333333333335</v>
      </c>
      <c r="BJ22" s="50">
        <f>((2*(Table3[[#This Row],[W_A]]))+Table3[[#This Row],[OTL_A]]+Table3[[#This Row],[SOL_A]])/(2*Table3[[#This Row],[GP_A]])</f>
        <v>0.55555555555555558</v>
      </c>
      <c r="BK22" s="21">
        <f>(Table3[[#This Row],[W]]*$CD$3)+(Table3[[#This Row],[L]]*$CD$4)+(Table3[[#This Row],[GF]]*$CD$5)+(Table3[[#This Row],[GA]]*$CD$6)</f>
        <v>35.85</v>
      </c>
      <c r="BL22" s="21">
        <f>(82*(((Table3[[#This Row],[PTS%]]*$CD$3)+((1-Table3[[#This Row],[PTS%]])*$CD$4)+(Table3[[#This Row],[GF]]*$CD$5)+(Table3[[#This Row],[GA]]*$CD$6))/Table3[[#This Row],[GP]])) + (Table3[[#This Row],[W]]*$CD$3)+(Table3[[#This Row],[L]]*$CD$4)+(Table3[[#This Row],[GF]]*$CD$5)+(Table3[[#This Row],[GA]]*$CD$6)</f>
        <v>93.871212121212139</v>
      </c>
      <c r="BM22">
        <f>COUNTIFS(DataRegularSeason20242025!$D$3:$D$1315,$A22,DataRegularSeason20242025!$H$3:$H$1315, $A22)</f>
        <v>9</v>
      </c>
      <c r="BN22">
        <f>COUNTIFS(DataRegularSeason20242025!$E$3:$E$1315,$A22,DataRegularSeason20242025!$H$3:$H$1315, $A22)</f>
        <v>8</v>
      </c>
      <c r="BO22">
        <f>BM22+BN22</f>
        <v>17</v>
      </c>
      <c r="BP22">
        <f>F22-BM22</f>
        <v>9</v>
      </c>
      <c r="BQ22">
        <f>H22-BN22</f>
        <v>7</v>
      </c>
      <c r="BR22">
        <f>BP22+BQ22</f>
        <v>16</v>
      </c>
      <c r="BU22">
        <v>2019</v>
      </c>
    </row>
    <row r="23" spans="1:76" x14ac:dyDescent="0.25">
      <c r="A23" t="s">
        <v>21</v>
      </c>
      <c r="B23" t="s">
        <v>98</v>
      </c>
      <c r="C23" t="s">
        <v>99</v>
      </c>
      <c r="D23">
        <f>COUNTIFS(DataRegularSeason20242025!$D$3:$D$1315,$A23,DataRegularSeason20242025!$R$3:$R$1315,1,DataRegularSeason20242025!$N$3:$N$1315,1) + COUNTIFS(DataRegularSeason20242025!$E$3:$E$1315,$A23,DataRegularSeason20242025!$R$3:$R$1315,1,DataRegularSeason20242025!$N$3:$N$1315,1)</f>
        <v>29</v>
      </c>
      <c r="E23" s="15">
        <f>Table3[[#This Row],[Watched]]/Table3[[#This Row],[GP]]</f>
        <v>0.87878787878787878</v>
      </c>
      <c r="F23">
        <f>COUNTIFS(DataRegularSeason20242025!$N$3:$N$1315,1,DataRegularSeason20242025!$D$3:$D$1315,$A23)</f>
        <v>15</v>
      </c>
      <c r="G23">
        <f>41-Table3[[#This Row],[GP_A]]</f>
        <v>26</v>
      </c>
      <c r="H23">
        <f>COUNTIFS(DataRegularSeason20242025!$E$3:$E$1315,$A23,DataRegularSeason20242025!$N$3:$N$1315,1)</f>
        <v>18</v>
      </c>
      <c r="I23">
        <f>41-Table3[[#This Row],[GP_H]]</f>
        <v>23</v>
      </c>
      <c r="J23">
        <f>F23+H23</f>
        <v>33</v>
      </c>
      <c r="K23">
        <f>82-Table3[[#This Row],[GP]]</f>
        <v>49</v>
      </c>
      <c r="L23">
        <f>COUNTIFS(DataRegularSeason20242025!$D$3:$D$1315,$A23, DataRegularSeason20242025!$L$3:$L$1315, $A23,DataRegularSeason20242025!$N$3:$N$1315,1)</f>
        <v>5</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10</v>
      </c>
      <c r="Q23">
        <f>COUNTIFS(DataRegularSeason20242025!$D$3:$D$1315,$A23, DataRegularSeason20242025!$S$3:$S$1315, $A23,DataRegularSeason20242025!$M$3:$M$1315,"REG")</f>
        <v>7</v>
      </c>
      <c r="R23">
        <f>COUNTIFS(DataRegularSeason20242025!$D$3:$D$1315,$A23, DataRegularSeason20242025!$S$3:$S$1315, $A23,DataRegularSeason20242025!$M$3:$M$1315,"OT")</f>
        <v>1</v>
      </c>
      <c r="S23">
        <f>COUNTIFS(DataRegularSeason20242025!$D$3:$D$1315,$A23, DataRegularSeason20242025!$S$3:$S$1315, $A23,DataRegularSeason20242025!$M$3:$M$1315,"SO")</f>
        <v>2</v>
      </c>
      <c r="T23">
        <f>COUNTIFS(DataRegularSeason20242025!$E$3:$E$1315,$A23, DataRegularSeason20242025!$L$3:$L$1315, $A23, DataRegularSeason20242025!$N$3:$N$1315,1)</f>
        <v>9</v>
      </c>
      <c r="U23">
        <f>COUNTIFS(DataRegularSeason20242025!$E$3:$E$1315,$A23, DataRegularSeason20242025!$L$3:$L$1315, $A23,DataRegularSeason20242025!$N$3:$N$1315,1,DataRegularSeason20242025!$M$3:$M$1315,"REG")</f>
        <v>4</v>
      </c>
      <c r="V23">
        <f>COUNTIFS(DataRegularSeason20242025!$E$3:$E$1315,$A23, DataRegularSeason20242025!$L$3:$L$1315, $A23,DataRegularSeason20242025!$N$3:$N$1315,1,DataRegularSeason20242025!$M$3:$M$1315,"OT")</f>
        <v>4</v>
      </c>
      <c r="W23">
        <f>COUNTIFS(DataRegularSeason20242025!$E$3:$E$1315,$A23, DataRegularSeason20242025!$L$3:$L$1315, $A23,DataRegularSeason20242025!$N$3:$N$1315,1,DataRegularSeason20242025!$M$3:$M$1315,"SO")</f>
        <v>1</v>
      </c>
      <c r="X23">
        <f>H23-T23</f>
        <v>9</v>
      </c>
      <c r="Y23">
        <f>COUNTIFS(DataRegularSeason20242025!$E$3:$E$1315,$A23, DataRegularSeason20242025!$S$3:$S$1315, $A23,DataRegularSeason20242025!$M$3:$M$1315,"REG")</f>
        <v>7</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14</v>
      </c>
      <c r="AC23">
        <f>Table3[[#This Row],[L_A]]+Table3[[#This Row],[L_H]]</f>
        <v>19</v>
      </c>
      <c r="AD23">
        <f>Table3[[#This Row],[RW_A]]+Table3[[#This Row],[RW_H]]</f>
        <v>9</v>
      </c>
      <c r="AE23">
        <f>Table3[[#This Row],[RL_A]]+Table3[[#This Row],[RL_H]]</f>
        <v>14</v>
      </c>
      <c r="AF23">
        <f>Table3[[#This Row],[OTW_A]]+Table3[[#This Row],[OTW_H]]</f>
        <v>4</v>
      </c>
      <c r="AG23">
        <f>Table3[[#This Row],[OTL_A]]+Table3[[#This Row],[OTL_H]]</f>
        <v>3</v>
      </c>
      <c r="AH23">
        <f>Table3[[#This Row],[SOW_A]]+Table3[[#This Row],[SOW_H]]</f>
        <v>1</v>
      </c>
      <c r="AI23">
        <f>Table3[[#This Row],[SOL_A]]+Table3[[#This Row],[SOL_H]]</f>
        <v>2</v>
      </c>
      <c r="AJ23">
        <f>(2*(Table3[[#This Row],[W_A]]+Table3[[#This Row],[W_H]]))+Table3[[#This Row],[OTL_A]]+Table3[[#This Row],[SOL_A]]+Table3[[#This Row],[OTL_H]]+Table3[[#This Row],[SOL_H]]</f>
        <v>33</v>
      </c>
      <c r="AK23">
        <f>(3*(Table3[[#This Row],[RW_A]]+Table3[[#This Row],[RW_H]]))+(2*(Table3[[#This Row],[OTW_A]]+Table3[[#This Row],[SOW_A]]+Table3[[#This Row],[OTW_H]]+Table3[[#This Row],[SOW_H]]))+Table3[[#This Row],[OTL_A]]+Table3[[#This Row],[SOL_A]]+Table3[[#This Row],[OTL_H]]+Table3[[#This Row],[SOL_H]]</f>
        <v>42</v>
      </c>
      <c r="AL23" s="15">
        <f>Table3[[#This Row],[PTS]]/(2*Table3[[#This Row],[GP]])</f>
        <v>0.5</v>
      </c>
      <c r="AM23" s="15">
        <f>Table3[[#This Row],[PTS2]]/(3*Table3[[#This Row],[GP]])</f>
        <v>0.42424242424242425</v>
      </c>
      <c r="AN23">
        <f>(2*Table3[[#This Row],[GR]])+Table3[[#This Row],[PTS]]</f>
        <v>131</v>
      </c>
      <c r="AO23">
        <f>(3*Table3[[#This Row],[GR]])+Table3[[#This Row],[PTS2]]</f>
        <v>189</v>
      </c>
      <c r="AP23">
        <f>Table3[[#This Row],[PTS]]+(2 * Table3[[#This Row],[GR]] * Table3[[#This Row],[PTS%]])</f>
        <v>82</v>
      </c>
      <c r="AQ23">
        <f>Table3[[#This Row],[PTS2]]+(3 * Table3[[#This Row],[GR]] * Table3[[#This Row],[PTS%2]])</f>
        <v>104.36363636363637</v>
      </c>
      <c r="AR23" s="20" t="str">
        <f>_xlfn.CONCAT(TEXT(Table3[[#This Row],[W]], "0"), "-", TEXT(Table3[[#This Row],[RL]],"0"), "-", TEXT(Table3[[#This Row],[OTL]]+Table3[[#This Row],[SOL]], "0"))</f>
        <v>14-14-5</v>
      </c>
      <c r="AS23">
        <f>COUNTIFS(DataRegularSeason20242025!$D$3:$D$1315,Table3[[#This Row],[Teams]],DataRegularSeason20242025!$K$3:$K$1315,0)</f>
        <v>0</v>
      </c>
      <c r="AT23">
        <f>SUMIF(DataRegularSeason20242025!$D$3:$D$1315,$A23, DataRegularSeason20242025!$J$3:$J$1315)</f>
        <v>48</v>
      </c>
      <c r="AU23">
        <f>SUMIF(DataRegularSeason20242025!$D$3:$D$1315,$A23, DataRegularSeason20242025!$K$3:$K$1315)</f>
        <v>55</v>
      </c>
      <c r="AV23">
        <f>AT23-AU23</f>
        <v>-7</v>
      </c>
      <c r="AW23">
        <f>COUNTIFS(DataRegularSeason20242025!$E$3:$E$1315,Table3[[#This Row],[Teams]],DataRegularSeason20242025!$J$3:$J$1315,0)</f>
        <v>0</v>
      </c>
      <c r="AX23">
        <f>SUMIF(DataRegularSeason20242025!$E$3:$E$1315,$A23,DataRegularSeason20242025!$K$3:$K$1315)</f>
        <v>52</v>
      </c>
      <c r="AY23">
        <f>SUMIF(DataRegularSeason20242025!$E$3:$E$1315,$A23,DataRegularSeason20242025!$J$3:$J$1315)</f>
        <v>68</v>
      </c>
      <c r="AZ23">
        <f>AX23-AY23</f>
        <v>-16</v>
      </c>
      <c r="BA23">
        <f>AT23+AX23</f>
        <v>100</v>
      </c>
      <c r="BB23">
        <f>AU23+AY23</f>
        <v>123</v>
      </c>
      <c r="BC23">
        <f>BA23-BB23</f>
        <v>-23</v>
      </c>
      <c r="BD23" s="17">
        <f>Table3[[#This Row],[GF]]/Table3[[#This Row],[GP]]</f>
        <v>3.0303030303030303</v>
      </c>
      <c r="BE23" s="17">
        <f>Table3[[#This Row],[GA]]/Table3[[#This Row],[GP]]</f>
        <v>3.7272727272727271</v>
      </c>
      <c r="BF23" s="17">
        <f>(Table3[[#This Row],[GF]]-Table3[[#This Row],[GA]])/Table3[[#This Row],[GP]]</f>
        <v>-0.69696969696969702</v>
      </c>
      <c r="BG23" s="50" t="str">
        <f>_xlfn.CONCAT(TEXT(Table3[[#This Row],[W_H]], "0"), "-", TEXT(Table3[[#This Row],[RL_H]],"0"), "-", TEXT(Table3[[#This Row],[OTL_H]]+Table3[[#This Row],[SOL_H]], "0"))</f>
        <v>9-7-2</v>
      </c>
      <c r="BH23" s="50" t="str">
        <f>_xlfn.CONCAT(TEXT(Table3[[#This Row],[W_A]], "0"), "-", TEXT(Table3[[#This Row],[RL_A]],"0"), "-", TEXT(Table3[[#This Row],[OTL_A]]+Table3[[#This Row],[SOL_A]], "0"))</f>
        <v>5-7-3</v>
      </c>
      <c r="BI23" s="50">
        <f>((2*(Table3[[#This Row],[W_H]]))+Table3[[#This Row],[OTL_H]]+Table3[[#This Row],[SOL_H]])/(2*Table3[[#This Row],[GP_H]])</f>
        <v>0.55555555555555558</v>
      </c>
      <c r="BJ23" s="50">
        <f>((2*(Table3[[#This Row],[W_A]]))+Table3[[#This Row],[OTL_A]]+Table3[[#This Row],[SOL_A]])/(2*Table3[[#This Row],[GP_A]])</f>
        <v>0.43333333333333335</v>
      </c>
      <c r="BK23" s="21">
        <f>(Table3[[#This Row],[W]]*$CD$3)+(Table3[[#This Row],[L]]*$CD$4)+(Table3[[#This Row],[GF]]*$CD$5)+(Table3[[#This Row],[GA]]*$CD$6)</f>
        <v>40</v>
      </c>
      <c r="BL23" s="21">
        <f>(82*(((Table3[[#This Row],[PTS%]]*$CD$3)+((1-Table3[[#This Row],[PTS%]])*$CD$4)+(Table3[[#This Row],[GF]]*$CD$5)+(Table3[[#This Row],[GA]]*$CD$6))/Table3[[#This Row],[GP]])) + (Table3[[#This Row],[W]]*$CD$3)+(Table3[[#This Row],[L]]*$CD$4)+(Table3[[#This Row],[GF]]*$CD$5)+(Table3[[#This Row],[GA]]*$CD$6)</f>
        <v>108.83030303030304</v>
      </c>
      <c r="BM23">
        <f>COUNTIFS(DataRegularSeason20242025!$D$3:$D$1315,$A23,DataRegularSeason20242025!$H$3:$H$1315, $A23)</f>
        <v>7</v>
      </c>
      <c r="BN23">
        <f>COUNTIFS(DataRegularSeason20242025!$E$3:$E$1315,$A23,DataRegularSeason20242025!$H$3:$H$1315, $A23)</f>
        <v>6</v>
      </c>
      <c r="BO23">
        <f>BM23+BN23</f>
        <v>13</v>
      </c>
      <c r="BP23">
        <f>F23-BM23</f>
        <v>8</v>
      </c>
      <c r="BQ23">
        <f>H23-BN23</f>
        <v>12</v>
      </c>
      <c r="BR23">
        <f>BP23+BQ23</f>
        <v>20</v>
      </c>
      <c r="BU23">
        <v>2017</v>
      </c>
    </row>
    <row r="24" spans="1:76" x14ac:dyDescent="0.25">
      <c r="A24" t="s">
        <v>12</v>
      </c>
      <c r="B24" t="s">
        <v>97</v>
      </c>
      <c r="C24" t="s">
        <v>100</v>
      </c>
      <c r="D24">
        <f>COUNTIFS(DataRegularSeason20242025!$D$3:$D$1315,$A24,DataRegularSeason20242025!$R$3:$R$1315,1,DataRegularSeason20242025!$N$3:$N$1315,1) + COUNTIFS(DataRegularSeason20242025!$E$3:$E$1315,$A24,DataRegularSeason20242025!$R$3:$R$1315,1,DataRegularSeason20242025!$N$3:$N$1315,1)</f>
        <v>24</v>
      </c>
      <c r="E24" s="15">
        <f>Table3[[#This Row],[Watched]]/Table3[[#This Row],[GP]]</f>
        <v>0.72727272727272729</v>
      </c>
      <c r="F24">
        <f>COUNTIFS(DataRegularSeason20242025!$N$3:$N$1315,1,DataRegularSeason20242025!$D$3:$D$1315,$A24)</f>
        <v>15</v>
      </c>
      <c r="G24">
        <f>41-Table3[[#This Row],[GP_A]]</f>
        <v>26</v>
      </c>
      <c r="H24">
        <f>COUNTIFS(DataRegularSeason20242025!$E$3:$E$1315,$A24,DataRegularSeason20242025!$N$3:$N$1315,1)</f>
        <v>18</v>
      </c>
      <c r="I24">
        <f>41-Table3[[#This Row],[GP_H]]</f>
        <v>23</v>
      </c>
      <c r="J24">
        <f>F24+H24</f>
        <v>33</v>
      </c>
      <c r="K24">
        <f>82-Table3[[#This Row],[GP]]</f>
        <v>49</v>
      </c>
      <c r="L24">
        <f>COUNTIFS(DataRegularSeason20242025!$D$3:$D$1315,$A24, DataRegularSeason20242025!$L$3:$L$1315, $A24,DataRegularSeason20242025!$N$3:$N$1315,1)</f>
        <v>7</v>
      </c>
      <c r="M24">
        <f>COUNTIFS(DataRegularSeason20242025!$D$3:$D$1315,$A24, DataRegularSeason20242025!$L$3:$L$1315, $A24,DataRegularSeason20242025!$N$3:$N$1315,1,DataRegularSeason20242025!$M$3:$M$1315,"REG")</f>
        <v>6</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1</v>
      </c>
      <c r="P24">
        <f>F24-L24</f>
        <v>8</v>
      </c>
      <c r="Q24">
        <f>COUNTIFS(DataRegularSeason20242025!$D$3:$D$1315,$A24, DataRegularSeason20242025!$S$3:$S$1315, $A24,DataRegularSeason20242025!$M$3:$M$1315,"REG")</f>
        <v>8</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8</v>
      </c>
      <c r="U24">
        <f>COUNTIFS(DataRegularSeason20242025!$E$3:$E$1315,$A24, DataRegularSeason20242025!$L$3:$L$1315, $A24,DataRegularSeason20242025!$N$3:$N$1315,1,DataRegularSeason20242025!$M$3:$M$1315,"REG")</f>
        <v>6</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0</v>
      </c>
      <c r="X24">
        <f>H24-T24</f>
        <v>10</v>
      </c>
      <c r="Y24">
        <f>COUNTIFS(DataRegularSeason20242025!$E$3:$E$1315,$A24, DataRegularSeason20242025!$S$3:$S$1315, $A24,DataRegularSeason20242025!$M$3:$M$1315,"REG")</f>
        <v>8</v>
      </c>
      <c r="Z24">
        <f>COUNTIFS(DataRegularSeason20242025!$E$3:$E$1315,$A24, DataRegularSeason20242025!$S$3:$S$1315, $A24,DataRegularSeason20242025!$M$3:$M$1315,"OT")</f>
        <v>1</v>
      </c>
      <c r="AA24">
        <f>COUNTIFS(DataRegularSeason20242025!$E$3:$E$1315,$A24, DataRegularSeason20242025!$S$3:$S$1315, $A24,DataRegularSeason20242025!$M$3:$M$1315,"SO")</f>
        <v>1</v>
      </c>
      <c r="AB24">
        <f>Table3[[#This Row],[W_A]]+Table3[[#This Row],[W_H]]</f>
        <v>15</v>
      </c>
      <c r="AC24">
        <f>Table3[[#This Row],[L_A]]+Table3[[#This Row],[L_H]]</f>
        <v>18</v>
      </c>
      <c r="AD24">
        <f>Table3[[#This Row],[RW_A]]+Table3[[#This Row],[RW_H]]</f>
        <v>12</v>
      </c>
      <c r="AE24">
        <f>Table3[[#This Row],[RL_A]]+Table3[[#This Row],[RL_H]]</f>
        <v>16</v>
      </c>
      <c r="AF24">
        <f>Table3[[#This Row],[OTW_A]]+Table3[[#This Row],[OTW_H]]</f>
        <v>2</v>
      </c>
      <c r="AG24">
        <f>Table3[[#This Row],[OTL_A]]+Table3[[#This Row],[OTL_H]]</f>
        <v>1</v>
      </c>
      <c r="AH24">
        <f>Table3[[#This Row],[SOW_A]]+Table3[[#This Row],[SOW_H]]</f>
        <v>1</v>
      </c>
      <c r="AI24">
        <f>Table3[[#This Row],[SOL_A]]+Table3[[#This Row],[SOL_H]]</f>
        <v>1</v>
      </c>
      <c r="AJ24">
        <f>(2*(Table3[[#This Row],[W_A]]+Table3[[#This Row],[W_H]]))+Table3[[#This Row],[OTL_A]]+Table3[[#This Row],[SOL_A]]+Table3[[#This Row],[OTL_H]]+Table3[[#This Row],[SOL_H]]</f>
        <v>32</v>
      </c>
      <c r="AK24">
        <f>(3*(Table3[[#This Row],[RW_A]]+Table3[[#This Row],[RW_H]]))+(2*(Table3[[#This Row],[OTW_A]]+Table3[[#This Row],[SOW_A]]+Table3[[#This Row],[OTW_H]]+Table3[[#This Row],[SOW_H]]))+Table3[[#This Row],[OTL_A]]+Table3[[#This Row],[SOL_A]]+Table3[[#This Row],[OTL_H]]+Table3[[#This Row],[SOL_H]]</f>
        <v>44</v>
      </c>
      <c r="AL24" s="15">
        <f>Table3[[#This Row],[PTS]]/(2*Table3[[#This Row],[GP]])</f>
        <v>0.48484848484848486</v>
      </c>
      <c r="AM24" s="15">
        <f>Table3[[#This Row],[PTS2]]/(3*Table3[[#This Row],[GP]])</f>
        <v>0.44444444444444442</v>
      </c>
      <c r="AN24">
        <f>(2*Table3[[#This Row],[GR]])+Table3[[#This Row],[PTS]]</f>
        <v>130</v>
      </c>
      <c r="AO24">
        <f>(3*Table3[[#This Row],[GR]])+Table3[[#This Row],[PTS2]]</f>
        <v>191</v>
      </c>
      <c r="AP24">
        <f>Table3[[#This Row],[PTS]]+(2 * Table3[[#This Row],[GR]] * Table3[[#This Row],[PTS%]])</f>
        <v>79.515151515151516</v>
      </c>
      <c r="AQ24">
        <f>Table3[[#This Row],[PTS2]]+(3 * Table3[[#This Row],[GR]] * Table3[[#This Row],[PTS%2]])</f>
        <v>109.33333333333333</v>
      </c>
      <c r="AR24" s="20" t="str">
        <f>_xlfn.CONCAT(TEXT(Table3[[#This Row],[W]], "0"), "-", TEXT(Table3[[#This Row],[RL]],"0"), "-", TEXT(Table3[[#This Row],[OTL]]+Table3[[#This Row],[SOL]], "0"))</f>
        <v>15-16-2</v>
      </c>
      <c r="AS24">
        <f>COUNTIFS(DataRegularSeason20242025!$D$3:$D$1315,Table3[[#This Row],[Teams]],DataRegularSeason20242025!$K$3:$K$1315,0)</f>
        <v>0</v>
      </c>
      <c r="AT24">
        <f>SUMIF(DataRegularSeason20242025!$D$3:$D$1315,$A24, DataRegularSeason20242025!$J$3:$J$1315)</f>
        <v>51</v>
      </c>
      <c r="AU24">
        <f>SUMIF(DataRegularSeason20242025!$D$3:$D$1315,$A24, DataRegularSeason20242025!$K$3:$K$1315)</f>
        <v>50</v>
      </c>
      <c r="AV24">
        <f>AT24-AU24</f>
        <v>1</v>
      </c>
      <c r="AW24">
        <f>COUNTIFS(DataRegularSeason20242025!$E$3:$E$1315,Table3[[#This Row],[Teams]],DataRegularSeason20242025!$J$3:$J$1315,0)</f>
        <v>1</v>
      </c>
      <c r="AX24">
        <f>SUMIF(DataRegularSeason20242025!$E$3:$E$1315,$A24,DataRegularSeason20242025!$K$3:$K$1315)</f>
        <v>45</v>
      </c>
      <c r="AY24">
        <f>SUMIF(DataRegularSeason20242025!$E$3:$E$1315,$A24,DataRegularSeason20242025!$J$3:$J$1315)</f>
        <v>49</v>
      </c>
      <c r="AZ24">
        <f>AX24-AY24</f>
        <v>-4</v>
      </c>
      <c r="BA24">
        <f>AT24+AX24</f>
        <v>96</v>
      </c>
      <c r="BB24">
        <f>AU24+AY24</f>
        <v>99</v>
      </c>
      <c r="BC24">
        <f>BA24-BB24</f>
        <v>-3</v>
      </c>
      <c r="BD24" s="17">
        <f>Table3[[#This Row],[GF]]/Table3[[#This Row],[GP]]</f>
        <v>2.9090909090909092</v>
      </c>
      <c r="BE24" s="17">
        <f>Table3[[#This Row],[GA]]/Table3[[#This Row],[GP]]</f>
        <v>3</v>
      </c>
      <c r="BF24" s="17">
        <f>(Table3[[#This Row],[GF]]-Table3[[#This Row],[GA]])/Table3[[#This Row],[GP]]</f>
        <v>-9.0909090909090912E-2</v>
      </c>
      <c r="BG24" s="50" t="str">
        <f>_xlfn.CONCAT(TEXT(Table3[[#This Row],[W_H]], "0"), "-", TEXT(Table3[[#This Row],[RL_H]],"0"), "-", TEXT(Table3[[#This Row],[OTL_H]]+Table3[[#This Row],[SOL_H]], "0"))</f>
        <v>8-8-2</v>
      </c>
      <c r="BH24" s="50" t="str">
        <f>_xlfn.CONCAT(TEXT(Table3[[#This Row],[W_A]], "0"), "-", TEXT(Table3[[#This Row],[RL_A]],"0"), "-", TEXT(Table3[[#This Row],[OTL_A]]+Table3[[#This Row],[SOL_A]], "0"))</f>
        <v>7-8-0</v>
      </c>
      <c r="BI24" s="50">
        <f>((2*(Table3[[#This Row],[W_H]]))+Table3[[#This Row],[OTL_H]]+Table3[[#This Row],[SOL_H]])/(2*Table3[[#This Row],[GP_H]])</f>
        <v>0.5</v>
      </c>
      <c r="BJ24" s="50">
        <f>((2*(Table3[[#This Row],[W_A]]))+Table3[[#This Row],[OTL_A]]+Table3[[#This Row],[SOL_A]])/(2*Table3[[#This Row],[GP_A]])</f>
        <v>0.46666666666666667</v>
      </c>
      <c r="BK24" s="21">
        <f>(Table3[[#This Row],[W]]*$CD$3)+(Table3[[#This Row],[L]]*$CD$4)+(Table3[[#This Row],[GF]]*$CD$5)+(Table3[[#This Row],[GA]]*$CD$6)</f>
        <v>37.199999999999996</v>
      </c>
      <c r="BL24" s="21">
        <f>(82*(((Table3[[#This Row],[PTS%]]*$CD$3)+((1-Table3[[#This Row],[PTS%]])*$CD$4)+(Table3[[#This Row],[GF]]*$CD$5)+(Table3[[#This Row],[GA]]*$CD$6))/Table3[[#This Row],[GP]])) + (Table3[[#This Row],[W]]*$CD$3)+(Table3[[#This Row],[L]]*$CD$4)+(Table3[[#This Row],[GF]]*$CD$5)+(Table3[[#This Row],[GA]]*$CD$6)</f>
        <v>98.568227731864113</v>
      </c>
      <c r="BM24">
        <f>COUNTIFS(DataRegularSeason20242025!$D$3:$D$1315,$A24,DataRegularSeason20242025!$H$3:$H$1315, $A24)</f>
        <v>5</v>
      </c>
      <c r="BN24">
        <f>COUNTIFS(DataRegularSeason20242025!$E$3:$E$1315,$A24,DataRegularSeason20242025!$H$3:$H$1315, $A24)</f>
        <v>7</v>
      </c>
      <c r="BO24">
        <f>BM24+BN24</f>
        <v>12</v>
      </c>
      <c r="BP24">
        <f>F24-BM24</f>
        <v>10</v>
      </c>
      <c r="BQ24">
        <f>H24-BN24</f>
        <v>11</v>
      </c>
      <c r="BR24">
        <f>BP24+BQ24</f>
        <v>21</v>
      </c>
    </row>
    <row r="25" spans="1:76"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23</v>
      </c>
      <c r="E25" s="15">
        <f>Table3[[#This Row],[Watched]]/Table3[[#This Row],[GP]]</f>
        <v>0.69696969696969702</v>
      </c>
      <c r="F25">
        <f>COUNTIFS(DataRegularSeason20242025!$N$3:$N$1315,1,DataRegularSeason20242025!$D$3:$D$1315,$A25)</f>
        <v>18</v>
      </c>
      <c r="G25">
        <f>41-Table3[[#This Row],[GP_A]]</f>
        <v>23</v>
      </c>
      <c r="H25">
        <f>COUNTIFS(DataRegularSeason20242025!$E$3:$E$1315,$A25,DataRegularSeason20242025!$N$3:$N$1315,1)</f>
        <v>15</v>
      </c>
      <c r="I25">
        <f>41-Table3[[#This Row],[GP_H]]</f>
        <v>26</v>
      </c>
      <c r="J25">
        <f>F25+H25</f>
        <v>33</v>
      </c>
      <c r="K25">
        <f>82-Table3[[#This Row],[GP]]</f>
        <v>49</v>
      </c>
      <c r="L25">
        <f>COUNTIFS(DataRegularSeason20242025!$D$3:$D$1315,$A25, DataRegularSeason20242025!$L$3:$L$1315, $A25,DataRegularSeason20242025!$N$3:$N$1315,1)</f>
        <v>6</v>
      </c>
      <c r="M25">
        <f>COUNTIFS(DataRegularSeason20242025!$D$3:$D$1315,$A25, DataRegularSeason20242025!$L$3:$L$1315, $A25,DataRegularSeason20242025!$N$3:$N$1315,1,DataRegularSeason20242025!$M$3:$M$1315,"REG")</f>
        <v>5</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12</v>
      </c>
      <c r="Q25">
        <f>COUNTIFS(DataRegularSeason20242025!$D$3:$D$1315,$A25, DataRegularSeason20242025!$S$3:$S$1315, $A25,DataRegularSeason20242025!$M$3:$M$1315,"REG")</f>
        <v>7</v>
      </c>
      <c r="R25">
        <f>COUNTIFS(DataRegularSeason20242025!$D$3:$D$1315,$A25, DataRegularSeason20242025!$S$3:$S$1315, $A25,DataRegularSeason20242025!$M$3:$M$1315,"OT")</f>
        <v>4</v>
      </c>
      <c r="S25">
        <f>COUNTIFS(DataRegularSeason20242025!$D$3:$D$1315,$A25, DataRegularSeason20242025!$S$3:$S$1315, $A25,DataRegularSeason20242025!$M$3:$M$1315,"SO")</f>
        <v>1</v>
      </c>
      <c r="T25">
        <f>COUNTIFS(DataRegularSeason20242025!$E$3:$E$1315,$A25, DataRegularSeason20242025!$L$3:$L$1315, $A25, DataRegularSeason20242025!$N$3:$N$1315,1)</f>
        <v>6</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2</v>
      </c>
      <c r="X25">
        <f>H25-T25</f>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12</v>
      </c>
      <c r="AC25">
        <f>Table3[[#This Row],[L_A]]+Table3[[#This Row],[L_H]]</f>
        <v>21</v>
      </c>
      <c r="AD25">
        <f>Table3[[#This Row],[RW_A]]+Table3[[#This Row],[RW_H]]</f>
        <v>9</v>
      </c>
      <c r="AE25">
        <f>Table3[[#This Row],[RL_A]]+Table3[[#This Row],[RL_H]]</f>
        <v>14</v>
      </c>
      <c r="AF25">
        <f>Table3[[#This Row],[OTW_A]]+Table3[[#This Row],[OTW_H]]</f>
        <v>1</v>
      </c>
      <c r="AG25">
        <f>Table3[[#This Row],[OTL_A]]+Table3[[#This Row],[OTL_H]]</f>
        <v>6</v>
      </c>
      <c r="AH25">
        <f>Table3[[#This Row],[SOW_A]]+Table3[[#This Row],[SOW_H]]</f>
        <v>2</v>
      </c>
      <c r="AI25">
        <f>Table3[[#This Row],[SOL_A]]+Table3[[#This Row],[SOL_H]]</f>
        <v>1</v>
      </c>
      <c r="AJ25">
        <f>(2*(Table3[[#This Row],[W_A]]+Table3[[#This Row],[W_H]]))+Table3[[#This Row],[OTL_A]]+Table3[[#This Row],[SOL_A]]+Table3[[#This Row],[OTL_H]]+Table3[[#This Row],[SOL_H]]</f>
        <v>31</v>
      </c>
      <c r="AK25">
        <f>(3*(Table3[[#This Row],[RW_A]]+Table3[[#This Row],[RW_H]]))+(2*(Table3[[#This Row],[OTW_A]]+Table3[[#This Row],[SOW_A]]+Table3[[#This Row],[OTW_H]]+Table3[[#This Row],[SOW_H]]))+Table3[[#This Row],[OTL_A]]+Table3[[#This Row],[SOL_A]]+Table3[[#This Row],[OTL_H]]+Table3[[#This Row],[SOL_H]]</f>
        <v>40</v>
      </c>
      <c r="AL25" s="15">
        <f>Table3[[#This Row],[PTS]]/(2*Table3[[#This Row],[GP]])</f>
        <v>0.46969696969696972</v>
      </c>
      <c r="AM25" s="15">
        <f>Table3[[#This Row],[PTS2]]/(3*Table3[[#This Row],[GP]])</f>
        <v>0.40404040404040403</v>
      </c>
      <c r="AN25">
        <f>(2*Table3[[#This Row],[GR]])+Table3[[#This Row],[PTS]]</f>
        <v>129</v>
      </c>
      <c r="AO25">
        <f>(3*Table3[[#This Row],[GR]])+Table3[[#This Row],[PTS2]]</f>
        <v>187</v>
      </c>
      <c r="AP25">
        <f>Table3[[#This Row],[PTS]]+(2 * Table3[[#This Row],[GR]] * Table3[[#This Row],[PTS%]])</f>
        <v>77.030303030303031</v>
      </c>
      <c r="AQ25">
        <f>Table3[[#This Row],[PTS2]]+(3 * Table3[[#This Row],[GR]] * Table3[[#This Row],[PTS%2]])</f>
        <v>99.393939393939391</v>
      </c>
      <c r="AR25" s="20" t="str">
        <f>_xlfn.CONCAT(TEXT(Table3[[#This Row],[W]], "0"), "-", TEXT(Table3[[#This Row],[RL]],"0"), "-", TEXT(Table3[[#This Row],[OTL]]+Table3[[#This Row],[SOL]], "0"))</f>
        <v>12-14-7</v>
      </c>
      <c r="AS25">
        <f>COUNTIFS(DataRegularSeason20242025!$D$3:$D$1315,Table3[[#This Row],[Teams]],DataRegularSeason20242025!$K$3:$K$1315,0)</f>
        <v>0</v>
      </c>
      <c r="AT25">
        <f>SUMIF(DataRegularSeason20242025!$D$3:$D$1315,$A25, DataRegularSeason20242025!$J$3:$J$1315)</f>
        <v>44</v>
      </c>
      <c r="AU25">
        <f>SUMIF(DataRegularSeason20242025!$D$3:$D$1315,$A25, DataRegularSeason20242025!$K$3:$K$1315)</f>
        <v>52</v>
      </c>
      <c r="AV25">
        <f>AT25-AU25</f>
        <v>-8</v>
      </c>
      <c r="AW25">
        <f>COUNTIFS(DataRegularSeason20242025!$E$3:$E$1315,Table3[[#This Row],[Teams]],DataRegularSeason20242025!$J$3:$J$1315,0)</f>
        <v>1</v>
      </c>
      <c r="AX25">
        <f>SUMIF(DataRegularSeason20242025!$E$3:$E$1315,$A25,DataRegularSeason20242025!$K$3:$K$1315)</f>
        <v>42</v>
      </c>
      <c r="AY25">
        <f>SUMIF(DataRegularSeason20242025!$E$3:$E$1315,$A25,DataRegularSeason20242025!$J$3:$J$1315)</f>
        <v>51</v>
      </c>
      <c r="AZ25">
        <f>AX25-AY25</f>
        <v>-9</v>
      </c>
      <c r="BA25">
        <f>AT25+AX25</f>
        <v>86</v>
      </c>
      <c r="BB25">
        <f>AU25+AY25</f>
        <v>103</v>
      </c>
      <c r="BC25">
        <f>BA25-BB25</f>
        <v>-17</v>
      </c>
      <c r="BD25" s="17">
        <f>Table3[[#This Row],[GF]]/Table3[[#This Row],[GP]]</f>
        <v>2.606060606060606</v>
      </c>
      <c r="BE25" s="17">
        <f>Table3[[#This Row],[GA]]/Table3[[#This Row],[GP]]</f>
        <v>3.1212121212121211</v>
      </c>
      <c r="BF25" s="17">
        <f>(Table3[[#This Row],[GF]]-Table3[[#This Row],[GA]])/Table3[[#This Row],[GP]]</f>
        <v>-0.51515151515151514</v>
      </c>
      <c r="BG25" s="50" t="str">
        <f>_xlfn.CONCAT(TEXT(Table3[[#This Row],[W_H]], "0"), "-", TEXT(Table3[[#This Row],[RL_H]],"0"), "-", TEXT(Table3[[#This Row],[OTL_H]]+Table3[[#This Row],[SOL_H]], "0"))</f>
        <v>6-7-2</v>
      </c>
      <c r="BH25" s="50" t="str">
        <f>_xlfn.CONCAT(TEXT(Table3[[#This Row],[W_A]], "0"), "-", TEXT(Table3[[#This Row],[RL_A]],"0"), "-", TEXT(Table3[[#This Row],[OTL_A]]+Table3[[#This Row],[SOL_A]], "0"))</f>
        <v>6-7-5</v>
      </c>
      <c r="BI25" s="50">
        <f>((2*(Table3[[#This Row],[W_H]]))+Table3[[#This Row],[OTL_H]]+Table3[[#This Row],[SOL_H]])/(2*Table3[[#This Row],[GP_H]])</f>
        <v>0.46666666666666667</v>
      </c>
      <c r="BJ25" s="50">
        <f>((2*(Table3[[#This Row],[W_A]]))+Table3[[#This Row],[OTL_A]]+Table3[[#This Row],[SOL_A]])/(2*Table3[[#This Row],[GP_A]])</f>
        <v>0.47222222222222221</v>
      </c>
      <c r="BK25" s="21">
        <f>(Table3[[#This Row],[W]]*$CD$3)+(Table3[[#This Row],[L]]*$CD$4)+(Table3[[#This Row],[GF]]*$CD$5)+(Table3[[#This Row],[GA]]*$CD$6)</f>
        <v>35.5</v>
      </c>
      <c r="BL25" s="21">
        <f>(82*(((Table3[[#This Row],[PTS%]]*$CD$3)+((1-Table3[[#This Row],[PTS%]])*$CD$4)+(Table3[[#This Row],[GF]]*$CD$5)+(Table3[[#This Row],[GA]]*$CD$6))/Table3[[#This Row],[GP]])) + (Table3[[#This Row],[W]]*$CD$3)+(Table3[[#This Row],[L]]*$CD$4)+(Table3[[#This Row],[GF]]*$CD$5)+(Table3[[#This Row],[GA]]*$CD$6)</f>
        <v>94.127364554637282</v>
      </c>
      <c r="BM25">
        <f>COUNTIFS(DataRegularSeason20242025!$D$3:$D$1315,$A25,DataRegularSeason20242025!$H$3:$H$1315, $A25)</f>
        <v>4</v>
      </c>
      <c r="BN25">
        <f>COUNTIFS(DataRegularSeason20242025!$E$3:$E$1315,$A25,DataRegularSeason20242025!$H$3:$H$1315, $A25)</f>
        <v>7</v>
      </c>
      <c r="BO25">
        <f>BM25+BN25</f>
        <v>11</v>
      </c>
      <c r="BP25">
        <f>F25-BM25</f>
        <v>14</v>
      </c>
      <c r="BQ25">
        <f>H25-BN25</f>
        <v>8</v>
      </c>
      <c r="BR25">
        <f>BP25+BQ25</f>
        <v>22</v>
      </c>
      <c r="BU25">
        <v>1983</v>
      </c>
    </row>
    <row r="26" spans="1:76"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23</v>
      </c>
      <c r="E26" s="15">
        <f>Table3[[#This Row],[Watched]]/Table3[[#This Row],[GP]]</f>
        <v>0.76666666666666672</v>
      </c>
      <c r="F26">
        <f>COUNTIFS(DataRegularSeason20242025!$N$3:$N$1315,1,DataRegularSeason20242025!$D$3:$D$1315,$A26)</f>
        <v>15</v>
      </c>
      <c r="G26">
        <f>41-Table3[[#This Row],[GP_A]]</f>
        <v>26</v>
      </c>
      <c r="H26">
        <f>COUNTIFS(DataRegularSeason20242025!$E$3:$E$1315,$A26,DataRegularSeason20242025!$N$3:$N$1315,1)</f>
        <v>15</v>
      </c>
      <c r="I26">
        <f>41-Table3[[#This Row],[GP_H]]</f>
        <v>26</v>
      </c>
      <c r="J26">
        <f>F26+H26</f>
        <v>30</v>
      </c>
      <c r="K26">
        <f>82-Table3[[#This Row],[GP]]</f>
        <v>52</v>
      </c>
      <c r="L26">
        <f>COUNTIFS(DataRegularSeason20242025!$D$3:$D$1315,$A26, DataRegularSeason20242025!$L$3:$L$1315, $A26,DataRegularSeason20242025!$N$3:$N$1315,1)</f>
        <v>6</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1</v>
      </c>
      <c r="P26">
        <f>F26-L26</f>
        <v>9</v>
      </c>
      <c r="Q26">
        <f>COUNTIFS(DataRegularSeason20242025!$D$3:$D$1315,$A26, DataRegularSeason20242025!$S$3:$S$1315, $A26,DataRegularSeason20242025!$M$3:$M$1315,"REG")</f>
        <v>7</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6</v>
      </c>
      <c r="U26">
        <f>COUNTIFS(DataRegularSeason20242025!$E$3:$E$1315,$A26, DataRegularSeason20242025!$L$3:$L$1315, $A26,DataRegularSeason20242025!$N$3:$N$1315,1,DataRegularSeason20242025!$M$3:$M$1315,"REG")</f>
        <v>5</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9</v>
      </c>
      <c r="Y26">
        <f>COUNTIFS(DataRegularSeason20242025!$E$3:$E$1315,$A26, DataRegularSeason20242025!$S$3:$S$1315, $A26,DataRegularSeason20242025!$M$3:$M$1315,"REG")</f>
        <v>7</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12</v>
      </c>
      <c r="AC26">
        <f>Table3[[#This Row],[L_A]]+Table3[[#This Row],[L_H]]</f>
        <v>18</v>
      </c>
      <c r="AD26">
        <f>Table3[[#This Row],[RW_A]]+Table3[[#This Row],[RW_H]]</f>
        <v>9</v>
      </c>
      <c r="AE26">
        <f>Table3[[#This Row],[RL_A]]+Table3[[#This Row],[RL_H]]</f>
        <v>14</v>
      </c>
      <c r="AF26">
        <f>Table3[[#This Row],[OTW_A]]+Table3[[#This Row],[OTW_H]]</f>
        <v>2</v>
      </c>
      <c r="AG26">
        <f>Table3[[#This Row],[OTL_A]]+Table3[[#This Row],[OTL_H]]</f>
        <v>4</v>
      </c>
      <c r="AH26">
        <f>Table3[[#This Row],[SOW_A]]+Table3[[#This Row],[SOW_H]]</f>
        <v>1</v>
      </c>
      <c r="AI26">
        <f>Table3[[#This Row],[SOL_A]]+Table3[[#This Row],[SOL_H]]</f>
        <v>0</v>
      </c>
      <c r="AJ26">
        <f>(2*(Table3[[#This Row],[W_A]]+Table3[[#This Row],[W_H]]))+Table3[[#This Row],[OTL_A]]+Table3[[#This Row],[SOL_A]]+Table3[[#This Row],[OTL_H]]+Table3[[#This Row],[SOL_H]]</f>
        <v>28</v>
      </c>
      <c r="AK26">
        <f>(3*(Table3[[#This Row],[RW_A]]+Table3[[#This Row],[RW_H]]))+(2*(Table3[[#This Row],[OTW_A]]+Table3[[#This Row],[SOW_A]]+Table3[[#This Row],[OTW_H]]+Table3[[#This Row],[SOW_H]]))+Table3[[#This Row],[OTL_A]]+Table3[[#This Row],[SOL_A]]+Table3[[#This Row],[OTL_H]]+Table3[[#This Row],[SOL_H]]</f>
        <v>37</v>
      </c>
      <c r="AL26" s="15">
        <f>Table3[[#This Row],[PTS]]/(2*Table3[[#This Row],[GP]])</f>
        <v>0.46666666666666667</v>
      </c>
      <c r="AM26" s="15">
        <f>Table3[[#This Row],[PTS2]]/(3*Table3[[#This Row],[GP]])</f>
        <v>0.41111111111111109</v>
      </c>
      <c r="AN26">
        <f>(2*Table3[[#This Row],[GR]])+Table3[[#This Row],[PTS]]</f>
        <v>132</v>
      </c>
      <c r="AO26">
        <f>(3*Table3[[#This Row],[GR]])+Table3[[#This Row],[PTS2]]</f>
        <v>193</v>
      </c>
      <c r="AP26">
        <f>Table3[[#This Row],[PTS]]+(2 * Table3[[#This Row],[GR]] * Table3[[#This Row],[PTS%]])</f>
        <v>76.533333333333331</v>
      </c>
      <c r="AQ26">
        <f>Table3[[#This Row],[PTS2]]+(3 * Table3[[#This Row],[GR]] * Table3[[#This Row],[PTS%2]])</f>
        <v>101.13333333333333</v>
      </c>
      <c r="AR26" s="20" t="str">
        <f>_xlfn.CONCAT(TEXT(Table3[[#This Row],[W]], "0"), "-", TEXT(Table3[[#This Row],[RL]],"0"), "-", TEXT(Table3[[#This Row],[OTL]]+Table3[[#This Row],[SOL]], "0"))</f>
        <v>12-14-4</v>
      </c>
      <c r="AS26">
        <f>COUNTIFS(DataRegularSeason20242025!$D$3:$D$1315,Table3[[#This Row],[Teams]],DataRegularSeason20242025!$K$3:$K$1315,0)</f>
        <v>1</v>
      </c>
      <c r="AT26">
        <f>SUMIF(DataRegularSeason20242025!$D$3:$D$1315,$A26, DataRegularSeason20242025!$J$3:$J$1315)</f>
        <v>41</v>
      </c>
      <c r="AU26">
        <f>SUMIF(DataRegularSeason20242025!$D$3:$D$1315,$A26, DataRegularSeason20242025!$K$3:$K$1315)</f>
        <v>48</v>
      </c>
      <c r="AV26">
        <f>AT26-AU26</f>
        <v>-7</v>
      </c>
      <c r="AW26">
        <f>COUNTIFS(DataRegularSeason20242025!$E$3:$E$1315,Table3[[#This Row],[Teams]],DataRegularSeason20242025!$J$3:$J$1315,0)</f>
        <v>1</v>
      </c>
      <c r="AX26">
        <f>SUMIF(DataRegularSeason20242025!$E$3:$E$1315,$A26,DataRegularSeason20242025!$K$3:$K$1315)</f>
        <v>37</v>
      </c>
      <c r="AY26">
        <f>SUMIF(DataRegularSeason20242025!$E$3:$E$1315,$A26,DataRegularSeason20242025!$J$3:$J$1315)</f>
        <v>46</v>
      </c>
      <c r="AZ26">
        <f>AX26-AY26</f>
        <v>-9</v>
      </c>
      <c r="BA26">
        <f>AT26+AX26</f>
        <v>78</v>
      </c>
      <c r="BB26">
        <f>AU26+AY26</f>
        <v>94</v>
      </c>
      <c r="BC26">
        <f>BA26-BB26</f>
        <v>-16</v>
      </c>
      <c r="BD26" s="17">
        <f>Table3[[#This Row],[GF]]/Table3[[#This Row],[GP]]</f>
        <v>2.6</v>
      </c>
      <c r="BE26" s="17">
        <f>Table3[[#This Row],[GA]]/Table3[[#This Row],[GP]]</f>
        <v>3.1333333333333333</v>
      </c>
      <c r="BF26" s="17">
        <f>(Table3[[#This Row],[GF]]-Table3[[#This Row],[GA]])/Table3[[#This Row],[GP]]</f>
        <v>-0.53333333333333333</v>
      </c>
      <c r="BG26" s="50" t="str">
        <f>_xlfn.CONCAT(TEXT(Table3[[#This Row],[W_H]], "0"), "-", TEXT(Table3[[#This Row],[RL_H]],"0"), "-", TEXT(Table3[[#This Row],[OTL_H]]+Table3[[#This Row],[SOL_H]], "0"))</f>
        <v>6-7-2</v>
      </c>
      <c r="BH26" s="50" t="str">
        <f>_xlfn.CONCAT(TEXT(Table3[[#This Row],[W_A]], "0"), "-", TEXT(Table3[[#This Row],[RL_A]],"0"), "-", TEXT(Table3[[#This Row],[OTL_A]]+Table3[[#This Row],[SOL_A]], "0"))</f>
        <v>6-7-2</v>
      </c>
      <c r="BI26" s="50">
        <f>((2*(Table3[[#This Row],[W_H]]))+Table3[[#This Row],[OTL_H]]+Table3[[#This Row],[SOL_H]])/(2*Table3[[#This Row],[GP_H]])</f>
        <v>0.46666666666666667</v>
      </c>
      <c r="BJ26" s="50">
        <f>((2*(Table3[[#This Row],[W_A]]))+Table3[[#This Row],[OTL_A]]+Table3[[#This Row],[SOL_A]])/(2*Table3[[#This Row],[GP_A]])</f>
        <v>0.46666666666666667</v>
      </c>
      <c r="BK26" s="21">
        <f>(Table3[[#This Row],[W]]*$CD$3)+(Table3[[#This Row],[L]]*$CD$4)+(Table3[[#This Row],[GF]]*$CD$5)+(Table3[[#This Row],[GA]]*$CD$6)</f>
        <v>32.5</v>
      </c>
      <c r="BL26" s="21">
        <f>(82*(((Table3[[#This Row],[PTS%]]*$CD$3)+((1-Table3[[#This Row],[PTS%]])*$CD$4)+(Table3[[#This Row],[GF]]*$CD$5)+(Table3[[#This Row],[GA]]*$CD$6))/Table3[[#This Row],[GP]])) + (Table3[[#This Row],[W]]*$CD$3)+(Table3[[#This Row],[L]]*$CD$4)+(Table3[[#This Row],[GF]]*$CD$5)+(Table3[[#This Row],[GA]]*$CD$6)</f>
        <v>91.248444444444459</v>
      </c>
      <c r="BM26">
        <f>COUNTIFS(DataRegularSeason20242025!$D$3:$D$1315,$A26,DataRegularSeason20242025!$H$3:$H$1315, $A26)</f>
        <v>4</v>
      </c>
      <c r="BN26">
        <f>COUNTIFS(DataRegularSeason20242025!$E$3:$E$1315,$A26,DataRegularSeason20242025!$H$3:$H$1315, $A26)</f>
        <v>2</v>
      </c>
      <c r="BO26">
        <f>BM26+BN26</f>
        <v>6</v>
      </c>
      <c r="BP26">
        <f>F26-BM26</f>
        <v>11</v>
      </c>
      <c r="BQ26">
        <f>H26-BN26</f>
        <v>13</v>
      </c>
      <c r="BR26">
        <f>BP26+BQ26</f>
        <v>24</v>
      </c>
      <c r="BU26">
        <v>2008</v>
      </c>
    </row>
    <row r="27" spans="1:76" x14ac:dyDescent="0.25">
      <c r="A27" t="s">
        <v>36</v>
      </c>
      <c r="B27" t="s">
        <v>98</v>
      </c>
      <c r="C27" t="s">
        <v>99</v>
      </c>
      <c r="D27">
        <f>COUNTIFS(DataRegularSeason20242025!$D$3:$D$1315,$A27,DataRegularSeason20242025!$R$3:$R$1315,1,DataRegularSeason20242025!$N$3:$N$1315,1) + COUNTIFS(DataRegularSeason20242025!$E$3:$E$1315,$A27,DataRegularSeason20242025!$R$3:$R$1315,1,DataRegularSeason20242025!$N$3:$N$1315,1)</f>
        <v>24</v>
      </c>
      <c r="E27" s="15">
        <f>Table3[[#This Row],[Watched]]/Table3[[#This Row],[GP]]</f>
        <v>0.75</v>
      </c>
      <c r="F27">
        <f>COUNTIFS(DataRegularSeason20242025!$N$3:$N$1315,1,DataRegularSeason20242025!$D$3:$D$1315,$A27)</f>
        <v>17</v>
      </c>
      <c r="G27">
        <f>41-Table3[[#This Row],[GP_A]]</f>
        <v>24</v>
      </c>
      <c r="H27">
        <f>COUNTIFS(DataRegularSeason20242025!$E$3:$E$1315,$A27,DataRegularSeason20242025!$N$3:$N$1315,1)</f>
        <v>15</v>
      </c>
      <c r="I27">
        <f>41-Table3[[#This Row],[GP_H]]</f>
        <v>26</v>
      </c>
      <c r="J27">
        <f>F27+H27</f>
        <v>32</v>
      </c>
      <c r="K27">
        <f>82-Table3[[#This Row],[GP]]</f>
        <v>50</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13</v>
      </c>
      <c r="Q27">
        <f>COUNTIFS(DataRegularSeason20242025!$D$3:$D$1315,$A27, DataRegularSeason20242025!$S$3:$S$1315, $A27,DataRegularSeason20242025!$M$3:$M$1315,"REG")</f>
        <v>11</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8</v>
      </c>
      <c r="U27">
        <f>COUNTIFS(DataRegularSeason20242025!$E$3:$E$1315,$A27, DataRegularSeason20242025!$L$3:$L$1315, $A27,DataRegularSeason20242025!$N$3:$N$1315,1,DataRegularSeason20242025!$M$3:$M$1315,"REG")</f>
        <v>6</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7</v>
      </c>
      <c r="Y27">
        <f>COUNTIFS(DataRegularSeason20242025!$E$3:$E$1315,$A27, DataRegularSeason20242025!$S$3:$S$1315, $A27,DataRegularSeason20242025!$M$3:$M$1315,"REG")</f>
        <v>4</v>
      </c>
      <c r="Z27">
        <f>COUNTIFS(DataRegularSeason20242025!$E$3:$E$1315,$A27, DataRegularSeason20242025!$S$3:$S$1315, $A27,DataRegularSeason20242025!$M$3:$M$1315,"OT")</f>
        <v>3</v>
      </c>
      <c r="AA27">
        <f>COUNTIFS(DataRegularSeason20242025!$E$3:$E$1315,$A27, DataRegularSeason20242025!$S$3:$S$1315, $A27,DataRegularSeason20242025!$M$3:$M$1315,"SO")</f>
        <v>0</v>
      </c>
      <c r="AB27">
        <f>Table3[[#This Row],[W_A]]+Table3[[#This Row],[W_H]]</f>
        <v>12</v>
      </c>
      <c r="AC27">
        <f>Table3[[#This Row],[L_A]]+Table3[[#This Row],[L_H]]</f>
        <v>20</v>
      </c>
      <c r="AD27">
        <f>Table3[[#This Row],[RW_A]]+Table3[[#This Row],[RW_H]]</f>
        <v>10</v>
      </c>
      <c r="AE27">
        <f>Table3[[#This Row],[RL_A]]+Table3[[#This Row],[RL_H]]</f>
        <v>15</v>
      </c>
      <c r="AF27">
        <f>Table3[[#This Row],[OTW_A]]+Table3[[#This Row],[OTW_H]]</f>
        <v>1</v>
      </c>
      <c r="AG27">
        <f>Table3[[#This Row],[OTL_A]]+Table3[[#This Row],[OTL_H]]</f>
        <v>5</v>
      </c>
      <c r="AH27">
        <f>Table3[[#This Row],[SOW_A]]+Table3[[#This Row],[SOW_H]]</f>
        <v>1</v>
      </c>
      <c r="AI27">
        <f>Table3[[#This Row],[SOL_A]]+Table3[[#This Row],[SOL_H]]</f>
        <v>0</v>
      </c>
      <c r="AJ27">
        <f>(2*(Table3[[#This Row],[W_A]]+Table3[[#This Row],[W_H]]))+Table3[[#This Row],[OTL_A]]+Table3[[#This Row],[SOL_A]]+Table3[[#This Row],[OTL_H]]+Table3[[#This Row],[SOL_H]]</f>
        <v>29</v>
      </c>
      <c r="AK27">
        <f>(3*(Table3[[#This Row],[RW_A]]+Table3[[#This Row],[RW_H]]))+(2*(Table3[[#This Row],[OTW_A]]+Table3[[#This Row],[SOW_A]]+Table3[[#This Row],[OTW_H]]+Table3[[#This Row],[SOW_H]]))+Table3[[#This Row],[OTL_A]]+Table3[[#This Row],[SOL_A]]+Table3[[#This Row],[OTL_H]]+Table3[[#This Row],[SOL_H]]</f>
        <v>39</v>
      </c>
      <c r="AL27" s="15">
        <f>Table3[[#This Row],[PTS]]/(2*Table3[[#This Row],[GP]])</f>
        <v>0.453125</v>
      </c>
      <c r="AM27" s="15">
        <f>Table3[[#This Row],[PTS2]]/(3*Table3[[#This Row],[GP]])</f>
        <v>0.40625</v>
      </c>
      <c r="AN27">
        <f>(2*Table3[[#This Row],[GR]])+Table3[[#This Row],[PTS]]</f>
        <v>129</v>
      </c>
      <c r="AO27">
        <f>(3*Table3[[#This Row],[GR]])+Table3[[#This Row],[PTS2]]</f>
        <v>189</v>
      </c>
      <c r="AP27">
        <f>Table3[[#This Row],[PTS]]+(2 * Table3[[#This Row],[GR]] * Table3[[#This Row],[PTS%]])</f>
        <v>74.3125</v>
      </c>
      <c r="AQ27">
        <f>Table3[[#This Row],[PTS2]]+(3 * Table3[[#This Row],[GR]] * Table3[[#This Row],[PTS%2]])</f>
        <v>99.9375</v>
      </c>
      <c r="AR27" s="20" t="str">
        <f>_xlfn.CONCAT(TEXT(Table3[[#This Row],[W]], "0"), "-", TEXT(Table3[[#This Row],[RL]],"0"), "-", TEXT(Table3[[#This Row],[OTL]]+Table3[[#This Row],[SOL]], "0"))</f>
        <v>12-15-5</v>
      </c>
      <c r="AS27">
        <f>COUNTIFS(DataRegularSeason20242025!$D$3:$D$1315,Table3[[#This Row],[Teams]],DataRegularSeason20242025!$K$3:$K$1315,0)</f>
        <v>0</v>
      </c>
      <c r="AT27">
        <f>SUMIF(DataRegularSeason20242025!$D$3:$D$1315,$A27, DataRegularSeason20242025!$J$3:$J$1315)</f>
        <v>45</v>
      </c>
      <c r="AU27">
        <f>SUMIF(DataRegularSeason20242025!$D$3:$D$1315,$A27, DataRegularSeason20242025!$K$3:$K$1315)</f>
        <v>67</v>
      </c>
      <c r="AV27">
        <f>AT27-AU27</f>
        <v>-22</v>
      </c>
      <c r="AW27">
        <f>COUNTIFS(DataRegularSeason20242025!$E$3:$E$1315,Table3[[#This Row],[Teams]],DataRegularSeason20242025!$J$3:$J$1315,0)</f>
        <v>1</v>
      </c>
      <c r="AX27">
        <f>SUMIF(DataRegularSeason20242025!$E$3:$E$1315,$A27,DataRegularSeason20242025!$K$3:$K$1315)</f>
        <v>59</v>
      </c>
      <c r="AY27">
        <f>SUMIF(DataRegularSeason20242025!$E$3:$E$1315,$A27,DataRegularSeason20242025!$J$3:$J$1315)</f>
        <v>49</v>
      </c>
      <c r="AZ27">
        <f>AX27-AY27</f>
        <v>10</v>
      </c>
      <c r="BA27">
        <f>AT27+AX27</f>
        <v>104</v>
      </c>
      <c r="BB27">
        <f>AU27+AY27</f>
        <v>116</v>
      </c>
      <c r="BC27">
        <f>BA27-BB27</f>
        <v>-12</v>
      </c>
      <c r="BD27" s="17">
        <f>Table3[[#This Row],[GF]]/Table3[[#This Row],[GP]]</f>
        <v>3.25</v>
      </c>
      <c r="BE27" s="17">
        <f>Table3[[#This Row],[GA]]/Table3[[#This Row],[GP]]</f>
        <v>3.625</v>
      </c>
      <c r="BF27" s="17">
        <f>(Table3[[#This Row],[GF]]-Table3[[#This Row],[GA]])/Table3[[#This Row],[GP]]</f>
        <v>-0.375</v>
      </c>
      <c r="BG27" s="50" t="str">
        <f>_xlfn.CONCAT(TEXT(Table3[[#This Row],[W_H]], "0"), "-", TEXT(Table3[[#This Row],[RL_H]],"0"), "-", TEXT(Table3[[#This Row],[OTL_H]]+Table3[[#This Row],[SOL_H]], "0"))</f>
        <v>8-4-3</v>
      </c>
      <c r="BH27" s="50" t="str">
        <f>_xlfn.CONCAT(TEXT(Table3[[#This Row],[W_A]], "0"), "-", TEXT(Table3[[#This Row],[RL_A]],"0"), "-", TEXT(Table3[[#This Row],[OTL_A]]+Table3[[#This Row],[SOL_A]], "0"))</f>
        <v>4-11-2</v>
      </c>
      <c r="BI27" s="50">
        <f>((2*(Table3[[#This Row],[W_H]]))+Table3[[#This Row],[OTL_H]]+Table3[[#This Row],[SOL_H]])/(2*Table3[[#This Row],[GP_H]])</f>
        <v>0.6333333333333333</v>
      </c>
      <c r="BJ27" s="50">
        <f>((2*(Table3[[#This Row],[W_A]]))+Table3[[#This Row],[OTL_A]]+Table3[[#This Row],[SOL_A]])/(2*Table3[[#This Row],[GP_A]])</f>
        <v>0.29411764705882354</v>
      </c>
      <c r="BK27" s="21">
        <f>(Table3[[#This Row],[W]]*$CD$3)+(Table3[[#This Row],[L]]*$CD$4)+(Table3[[#This Row],[GF]]*$CD$5)+(Table3[[#This Row],[GA]]*$CD$6)</f>
        <v>39.200000000000003</v>
      </c>
      <c r="BL27" s="21">
        <f>(82*(((Table3[[#This Row],[PTS%]]*$CD$3)+((1-Table3[[#This Row],[PTS%]])*$CD$4)+(Table3[[#This Row],[GF]]*$CD$5)+(Table3[[#This Row],[GA]]*$CD$6))/Table3[[#This Row],[GP]])) + (Table3[[#This Row],[W]]*$CD$3)+(Table3[[#This Row],[L]]*$CD$4)+(Table3[[#This Row],[GF]]*$CD$5)+(Table3[[#This Row],[GA]]*$CD$6)</f>
        <v>109.90097656250001</v>
      </c>
      <c r="BM27">
        <f>COUNTIFS(DataRegularSeason20242025!$D$3:$D$1315,$A27,DataRegularSeason20242025!$H$3:$H$1315, $A27)</f>
        <v>5</v>
      </c>
      <c r="BN27">
        <f>COUNTIFS(DataRegularSeason20242025!$E$3:$E$1315,$A27,DataRegularSeason20242025!$H$3:$H$1315, $A27)</f>
        <v>5</v>
      </c>
      <c r="BO27">
        <f>BM27+BN27</f>
        <v>10</v>
      </c>
      <c r="BP27">
        <f>F27-BM27</f>
        <v>12</v>
      </c>
      <c r="BQ27">
        <f>H27-BN27</f>
        <v>10</v>
      </c>
      <c r="BR27">
        <f>BP27+BQ27</f>
        <v>22</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21</v>
      </c>
      <c r="E28" s="15">
        <f>Table3[[#This Row],[Watched]]/Table3[[#This Row],[GP]]</f>
        <v>0.72413793103448276</v>
      </c>
      <c r="F28">
        <f>COUNTIFS(DataRegularSeason20242025!$N$3:$N$1315,1,DataRegularSeason20242025!$D$3:$D$1315,$A28)</f>
        <v>14</v>
      </c>
      <c r="G28">
        <f>41-Table3[[#This Row],[GP_A]]</f>
        <v>27</v>
      </c>
      <c r="H28">
        <f>COUNTIFS(DataRegularSeason20242025!$E$3:$E$1315,$A28,DataRegularSeason20242025!$N$3:$N$1315,1)</f>
        <v>15</v>
      </c>
      <c r="I28">
        <f>41-Table3[[#This Row],[GP_H]]</f>
        <v>26</v>
      </c>
      <c r="J28">
        <f>F28+H28</f>
        <v>29</v>
      </c>
      <c r="K28">
        <f>82-Table3[[#This Row],[GP]]</f>
        <v>53</v>
      </c>
      <c r="L28">
        <f>COUNTIFS(DataRegularSeason20242025!$D$3:$D$1315,$A28, DataRegularSeason20242025!$L$3:$L$1315, $A28,DataRegularSeason20242025!$N$3:$N$1315,1)</f>
        <v>6</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8</v>
      </c>
      <c r="Q28">
        <f>COUNTIFS(DataRegularSeason20242025!$D$3:$D$1315,$A28, DataRegularSeason20242025!$S$3:$S$1315, $A28,DataRegularSeason20242025!$M$3:$M$1315,"REG")</f>
        <v>5</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10</v>
      </c>
      <c r="Y28">
        <f>COUNTIFS(DataRegularSeason20242025!$E$3:$E$1315,$A28, DataRegularSeason20242025!$S$3:$S$1315, $A28,DataRegularSeason20242025!$M$3:$M$1315,"REG")</f>
        <v>9</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11</v>
      </c>
      <c r="AC28">
        <f>Table3[[#This Row],[L_A]]+Table3[[#This Row],[L_H]]</f>
        <v>18</v>
      </c>
      <c r="AD28">
        <f>Table3[[#This Row],[RW_A]]+Table3[[#This Row],[RW_H]]</f>
        <v>8</v>
      </c>
      <c r="AE28">
        <f>Table3[[#This Row],[RL_A]]+Table3[[#This Row],[RL_H]]</f>
        <v>14</v>
      </c>
      <c r="AF28">
        <f>Table3[[#This Row],[OTW_A]]+Table3[[#This Row],[OTW_H]]</f>
        <v>2</v>
      </c>
      <c r="AG28">
        <f>Table3[[#This Row],[OTL_A]]+Table3[[#This Row],[OTL_H]]</f>
        <v>3</v>
      </c>
      <c r="AH28">
        <f>Table3[[#This Row],[SOW_A]]+Table3[[#This Row],[SOW_H]]</f>
        <v>1</v>
      </c>
      <c r="AI28">
        <f>Table3[[#This Row],[SOL_A]]+Table3[[#This Row],[SOL_H]]</f>
        <v>1</v>
      </c>
      <c r="AJ28">
        <f>(2*(Table3[[#This Row],[W_A]]+Table3[[#This Row],[W_H]]))+Table3[[#This Row],[OTL_A]]+Table3[[#This Row],[SOL_A]]+Table3[[#This Row],[OTL_H]]+Table3[[#This Row],[SOL_H]]</f>
        <v>26</v>
      </c>
      <c r="AK28">
        <f>(3*(Table3[[#This Row],[RW_A]]+Table3[[#This Row],[RW_H]]))+(2*(Table3[[#This Row],[OTW_A]]+Table3[[#This Row],[SOW_A]]+Table3[[#This Row],[OTW_H]]+Table3[[#This Row],[SOW_H]]))+Table3[[#This Row],[OTL_A]]+Table3[[#This Row],[SOL_A]]+Table3[[#This Row],[OTL_H]]+Table3[[#This Row],[SOL_H]]</f>
        <v>34</v>
      </c>
      <c r="AL28" s="15">
        <f>Table3[[#This Row],[PTS]]/(2*Table3[[#This Row],[GP]])</f>
        <v>0.44827586206896552</v>
      </c>
      <c r="AM28" s="15">
        <f>Table3[[#This Row],[PTS2]]/(3*Table3[[#This Row],[GP]])</f>
        <v>0.39080459770114945</v>
      </c>
      <c r="AN28">
        <f>(2*Table3[[#This Row],[GR]])+Table3[[#This Row],[PTS]]</f>
        <v>132</v>
      </c>
      <c r="AO28">
        <f>(3*Table3[[#This Row],[GR]])+Table3[[#This Row],[PTS2]]</f>
        <v>193</v>
      </c>
      <c r="AP28">
        <f>Table3[[#This Row],[PTS]]+(2 * Table3[[#This Row],[GR]] * Table3[[#This Row],[PTS%]])</f>
        <v>73.517241379310349</v>
      </c>
      <c r="AQ28">
        <f>Table3[[#This Row],[PTS2]]+(3 * Table3[[#This Row],[GR]] * Table3[[#This Row],[PTS%2]])</f>
        <v>96.137931034482762</v>
      </c>
      <c r="AR28" s="20" t="str">
        <f>_xlfn.CONCAT(TEXT(Table3[[#This Row],[W]], "0"), "-", TEXT(Table3[[#This Row],[RL]],"0"), "-", TEXT(Table3[[#This Row],[OTL]]+Table3[[#This Row],[SOL]], "0"))</f>
        <v>11-14-4</v>
      </c>
      <c r="AS28">
        <f>COUNTIFS(DataRegularSeason20242025!$D$3:$D$1315,Table3[[#This Row],[Teams]],DataRegularSeason20242025!$K$3:$K$1315,0)</f>
        <v>1</v>
      </c>
      <c r="AT28">
        <f>SUMIF(DataRegularSeason20242025!$D$3:$D$1315,$A28, DataRegularSeason20242025!$J$3:$J$1315)</f>
        <v>34</v>
      </c>
      <c r="AU28">
        <f>SUMIF(DataRegularSeason20242025!$D$3:$D$1315,$A28, DataRegularSeason20242025!$K$3:$K$1315)</f>
        <v>38</v>
      </c>
      <c r="AV28">
        <f>AT28-AU28</f>
        <v>-4</v>
      </c>
      <c r="AW28">
        <f>COUNTIFS(DataRegularSeason20242025!$E$3:$E$1315,Table3[[#This Row],[Teams]],DataRegularSeason20242025!$J$3:$J$1315,0)</f>
        <v>0</v>
      </c>
      <c r="AX28">
        <f>SUMIF(DataRegularSeason20242025!$E$3:$E$1315,$A28,DataRegularSeason20242025!$K$3:$K$1315)</f>
        <v>37</v>
      </c>
      <c r="AY28">
        <f>SUMIF(DataRegularSeason20242025!$E$3:$E$1315,$A28,DataRegularSeason20242025!$J$3:$J$1315)</f>
        <v>52</v>
      </c>
      <c r="AZ28">
        <f>AX28-AY28</f>
        <v>-15</v>
      </c>
      <c r="BA28">
        <f>AT28+AX28</f>
        <v>71</v>
      </c>
      <c r="BB28">
        <f>AU28+AY28</f>
        <v>90</v>
      </c>
      <c r="BC28">
        <f>BA28-BB28</f>
        <v>-19</v>
      </c>
      <c r="BD28" s="17">
        <f>Table3[[#This Row],[GF]]/Table3[[#This Row],[GP]]</f>
        <v>2.4482758620689653</v>
      </c>
      <c r="BE28" s="17">
        <f>Table3[[#This Row],[GA]]/Table3[[#This Row],[GP]]</f>
        <v>3.103448275862069</v>
      </c>
      <c r="BF28" s="17">
        <f>(Table3[[#This Row],[GF]]-Table3[[#This Row],[GA]])/Table3[[#This Row],[GP]]</f>
        <v>-0.65517241379310343</v>
      </c>
      <c r="BG28" s="50" t="str">
        <f>_xlfn.CONCAT(TEXT(Table3[[#This Row],[W_H]], "0"), "-", TEXT(Table3[[#This Row],[RL_H]],"0"), "-", TEXT(Table3[[#This Row],[OTL_H]]+Table3[[#This Row],[SOL_H]], "0"))</f>
        <v>5-9-1</v>
      </c>
      <c r="BH28" s="50" t="str">
        <f>_xlfn.CONCAT(TEXT(Table3[[#This Row],[W_A]], "0"), "-", TEXT(Table3[[#This Row],[RL_A]],"0"), "-", TEXT(Table3[[#This Row],[OTL_A]]+Table3[[#This Row],[SOL_A]], "0"))</f>
        <v>6-5-3</v>
      </c>
      <c r="BI28" s="50">
        <f>((2*(Table3[[#This Row],[W_H]]))+Table3[[#This Row],[OTL_H]]+Table3[[#This Row],[SOL_H]])/(2*Table3[[#This Row],[GP_H]])</f>
        <v>0.36666666666666664</v>
      </c>
      <c r="BJ28" s="50">
        <f>((2*(Table3[[#This Row],[W_A]]))+Table3[[#This Row],[OTL_A]]+Table3[[#This Row],[SOL_A]])/(2*Table3[[#This Row],[GP_A]])</f>
        <v>0.5357142857142857</v>
      </c>
      <c r="BK28" s="21">
        <f>(Table3[[#This Row],[W]]*$CD$3)+(Table3[[#This Row],[L]]*$CD$4)+(Table3[[#This Row],[GF]]*$CD$5)+(Table3[[#This Row],[GA]]*$CD$6)</f>
        <v>30.549999999999997</v>
      </c>
      <c r="BL28" s="21">
        <f>(82*(((Table3[[#This Row],[PTS%]]*$CD$3)+((1-Table3[[#This Row],[PTS%]])*$CD$4)+(Table3[[#This Row],[GF]]*$CD$5)+(Table3[[#This Row],[GA]]*$CD$6))/Table3[[#This Row],[GP]])) + (Table3[[#This Row],[W]]*$CD$3)+(Table3[[#This Row],[L]]*$CD$4)+(Table3[[#This Row],[GF]]*$CD$5)+(Table3[[#This Row],[GA]]*$CD$6)</f>
        <v>87.21385255648039</v>
      </c>
      <c r="BM28">
        <f>COUNTIFS(DataRegularSeason20242025!$D$3:$D$1315,$A28,DataRegularSeason20242025!$H$3:$H$1315, $A28)</f>
        <v>5</v>
      </c>
      <c r="BN28">
        <f>COUNTIFS(DataRegularSeason20242025!$E$3:$E$1315,$A28,DataRegularSeason20242025!$H$3:$H$1315, $A28)</f>
        <v>6</v>
      </c>
      <c r="BO28">
        <f>BM28+BN28</f>
        <v>11</v>
      </c>
      <c r="BP28">
        <f>F28-BM28</f>
        <v>9</v>
      </c>
      <c r="BQ28">
        <f>H28-BN28</f>
        <v>9</v>
      </c>
      <c r="BR28">
        <f>BP28+BQ28</f>
        <v>18</v>
      </c>
      <c r="BS28" s="6">
        <f>(BP28+BM28)</f>
        <v>14</v>
      </c>
      <c r="BT28" s="6"/>
      <c r="BU28">
        <v>2007</v>
      </c>
    </row>
    <row r="29" spans="1:76" x14ac:dyDescent="0.25">
      <c r="A29" t="s">
        <v>19</v>
      </c>
      <c r="B29" t="s">
        <v>98</v>
      </c>
      <c r="C29" t="s">
        <v>81</v>
      </c>
      <c r="D29">
        <f>COUNTIFS(DataRegularSeason20242025!$D$3:$D$1315,$A29,DataRegularSeason20242025!$R$3:$R$1315,1,DataRegularSeason20242025!$N$3:$N$1315,1) + COUNTIFS(DataRegularSeason20242025!$E$3:$E$1315,$A29,DataRegularSeason20242025!$R$3:$R$1315,1,DataRegularSeason20242025!$N$3:$N$1315,1)</f>
        <v>12</v>
      </c>
      <c r="E29" s="15">
        <f>Table3[[#This Row],[Watched]]/Table3[[#This Row],[GP]]</f>
        <v>0.38709677419354838</v>
      </c>
      <c r="F29">
        <f>COUNTIFS(DataRegularSeason20242025!$N$3:$N$1315,1,DataRegularSeason20242025!$D$3:$D$1315,$A29)</f>
        <v>13</v>
      </c>
      <c r="G29">
        <f>41-Table3[[#This Row],[GP_A]]</f>
        <v>28</v>
      </c>
      <c r="H29">
        <f>COUNTIFS(DataRegularSeason20242025!$E$3:$E$1315,$A29,DataRegularSeason20242025!$N$3:$N$1315,1)</f>
        <v>18</v>
      </c>
      <c r="I29">
        <f>41-Table3[[#This Row],[GP_H]]</f>
        <v>23</v>
      </c>
      <c r="J29">
        <f>F29+H29</f>
        <v>31</v>
      </c>
      <c r="K29">
        <f>82-Table3[[#This Row],[GP]]</f>
        <v>51</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10</v>
      </c>
      <c r="Q29">
        <f>COUNTIFS(DataRegularSeason20242025!$D$3:$D$1315,$A29, DataRegularSeason20242025!$S$3:$S$1315, $A29,DataRegularSeason20242025!$M$3:$M$1315,"REG")</f>
        <v>9</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9</v>
      </c>
      <c r="Y29">
        <f>COUNTIFS(DataRegularSeason20242025!$E$3:$E$1315,$A29, DataRegularSeason20242025!$S$3:$S$1315, $A29,DataRegularSeason20242025!$M$3:$M$1315,"REG")</f>
        <v>7</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12</v>
      </c>
      <c r="AC29">
        <f>Table3[[#This Row],[L_A]]+Table3[[#This Row],[L_H]]</f>
        <v>19</v>
      </c>
      <c r="AD29">
        <f>Table3[[#This Row],[RW_A]]+Table3[[#This Row],[RW_H]]</f>
        <v>9</v>
      </c>
      <c r="AE29">
        <f>Table3[[#This Row],[RL_A]]+Table3[[#This Row],[RL_H]]</f>
        <v>16</v>
      </c>
      <c r="AF29">
        <f>Table3[[#This Row],[OTW_A]]+Table3[[#This Row],[OTW_H]]</f>
        <v>2</v>
      </c>
      <c r="AG29">
        <f>Table3[[#This Row],[OTL_A]]+Table3[[#This Row],[OTL_H]]</f>
        <v>2</v>
      </c>
      <c r="AH29">
        <f>Table3[[#This Row],[SOW_A]]+Table3[[#This Row],[SOW_H]]</f>
        <v>1</v>
      </c>
      <c r="AI29">
        <f>Table3[[#This Row],[SOL_A]]+Table3[[#This Row],[SOL_H]]</f>
        <v>1</v>
      </c>
      <c r="AJ29">
        <f>(2*(Table3[[#This Row],[W_A]]+Table3[[#This Row],[W_H]]))+Table3[[#This Row],[OTL_A]]+Table3[[#This Row],[SOL_A]]+Table3[[#This Row],[OTL_H]]+Table3[[#This Row],[SOL_H]]</f>
        <v>27</v>
      </c>
      <c r="AK29">
        <f>(3*(Table3[[#This Row],[RW_A]]+Table3[[#This Row],[RW_H]]))+(2*(Table3[[#This Row],[OTW_A]]+Table3[[#This Row],[SOW_A]]+Table3[[#This Row],[OTW_H]]+Table3[[#This Row],[SOW_H]]))+Table3[[#This Row],[OTL_A]]+Table3[[#This Row],[SOL_A]]+Table3[[#This Row],[OTL_H]]+Table3[[#This Row],[SOL_H]]</f>
        <v>36</v>
      </c>
      <c r="AL29" s="15">
        <f>Table3[[#This Row],[PTS]]/(2*Table3[[#This Row],[GP]])</f>
        <v>0.43548387096774194</v>
      </c>
      <c r="AM29" s="15">
        <f>Table3[[#This Row],[PTS2]]/(3*Table3[[#This Row],[GP]])</f>
        <v>0.38709677419354838</v>
      </c>
      <c r="AN29">
        <f>(2*Table3[[#This Row],[GR]])+Table3[[#This Row],[PTS]]</f>
        <v>129</v>
      </c>
      <c r="AO29">
        <f>(3*Table3[[#This Row],[GR]])+Table3[[#This Row],[PTS2]]</f>
        <v>189</v>
      </c>
      <c r="AP29">
        <f>Table3[[#This Row],[PTS]]+(2 * Table3[[#This Row],[GR]] * Table3[[#This Row],[PTS%]])</f>
        <v>71.41935483870968</v>
      </c>
      <c r="AQ29">
        <f>Table3[[#This Row],[PTS2]]+(3 * Table3[[#This Row],[GR]] * Table3[[#This Row],[PTS%2]])</f>
        <v>95.225806451612897</v>
      </c>
      <c r="AR29" s="20" t="str">
        <f>_xlfn.CONCAT(TEXT(Table3[[#This Row],[W]], "0"), "-", TEXT(Table3[[#This Row],[RL]],"0"), "-", TEXT(Table3[[#This Row],[OTL]]+Table3[[#This Row],[SOL]], "0"))</f>
        <v>12-16-3</v>
      </c>
      <c r="AS29">
        <f>COUNTIFS(DataRegularSeason20242025!$D$3:$D$1315,Table3[[#This Row],[Teams]],DataRegularSeason20242025!$K$3:$K$1315,0)</f>
        <v>0</v>
      </c>
      <c r="AT29">
        <f>SUMIF(DataRegularSeason20242025!$D$3:$D$1315,$A29, DataRegularSeason20242025!$J$3:$J$1315)</f>
        <v>38</v>
      </c>
      <c r="AU29">
        <f>SUMIF(DataRegularSeason20242025!$D$3:$D$1315,$A29, DataRegularSeason20242025!$K$3:$K$1315)</f>
        <v>56</v>
      </c>
      <c r="AV29">
        <f>AT29-AU29</f>
        <v>-18</v>
      </c>
      <c r="AW29">
        <f>COUNTIFS(DataRegularSeason20242025!$E$3:$E$1315,Table3[[#This Row],[Teams]],DataRegularSeason20242025!$J$3:$J$1315,0)</f>
        <v>3</v>
      </c>
      <c r="AX29">
        <f>SUMIF(DataRegularSeason20242025!$E$3:$E$1315,$A29,DataRegularSeason20242025!$K$3:$K$1315)</f>
        <v>50</v>
      </c>
      <c r="AY29">
        <f>SUMIF(DataRegularSeason20242025!$E$3:$E$1315,$A29,DataRegularSeason20242025!$J$3:$J$1315)</f>
        <v>58</v>
      </c>
      <c r="AZ29">
        <f>AX29-AY29</f>
        <v>-8</v>
      </c>
      <c r="BA29">
        <f>AT29+AX29</f>
        <v>88</v>
      </c>
      <c r="BB29">
        <f>AU29+AY29</f>
        <v>114</v>
      </c>
      <c r="BC29">
        <f>BA29-BB29</f>
        <v>-26</v>
      </c>
      <c r="BD29" s="17">
        <f>Table3[[#This Row],[GF]]/Table3[[#This Row],[GP]]</f>
        <v>2.838709677419355</v>
      </c>
      <c r="BE29" s="17">
        <f>Table3[[#This Row],[GA]]/Table3[[#This Row],[GP]]</f>
        <v>3.6774193548387095</v>
      </c>
      <c r="BF29" s="17">
        <f>(Table3[[#This Row],[GF]]-Table3[[#This Row],[GA]])/Table3[[#This Row],[GP]]</f>
        <v>-0.83870967741935487</v>
      </c>
      <c r="BG29" s="50" t="str">
        <f>_xlfn.CONCAT(TEXT(Table3[[#This Row],[W_H]], "0"), "-", TEXT(Table3[[#This Row],[RL_H]],"0"), "-", TEXT(Table3[[#This Row],[OTL_H]]+Table3[[#This Row],[SOL_H]], "0"))</f>
        <v>9-7-2</v>
      </c>
      <c r="BH29" s="50" t="str">
        <f>_xlfn.CONCAT(TEXT(Table3[[#This Row],[W_A]], "0"), "-", TEXT(Table3[[#This Row],[RL_A]],"0"), "-", TEXT(Table3[[#This Row],[OTL_A]]+Table3[[#This Row],[SOL_A]], "0"))</f>
        <v>3-9-1</v>
      </c>
      <c r="BI29" s="50">
        <f>((2*(Table3[[#This Row],[W_H]]))+Table3[[#This Row],[OTL_H]]+Table3[[#This Row],[SOL_H]])/(2*Table3[[#This Row],[GP_H]])</f>
        <v>0.55555555555555558</v>
      </c>
      <c r="BJ29" s="50">
        <f>((2*(Table3[[#This Row],[W_A]]))+Table3[[#This Row],[OTL_A]]+Table3[[#This Row],[SOL_A]])/(2*Table3[[#This Row],[GP_A]])</f>
        <v>0.26923076923076922</v>
      </c>
      <c r="BK29" s="21">
        <f>(Table3[[#This Row],[W]]*$CD$3)+(Table3[[#This Row],[L]]*$CD$4)+(Table3[[#This Row],[GF]]*$CD$5)+(Table3[[#This Row],[GA]]*$CD$6)</f>
        <v>36.299999999999997</v>
      </c>
      <c r="BL29" s="21">
        <f>(82*(((Table3[[#This Row],[PTS%]]*$CD$3)+((1-Table3[[#This Row],[PTS%]])*$CD$4)+(Table3[[#This Row],[GF]]*$CD$5)+(Table3[[#This Row],[GA]]*$CD$6))/Table3[[#This Row],[GP]])) + (Table3[[#This Row],[W]]*$CD$3)+(Table3[[#This Row],[L]]*$CD$4)+(Table3[[#This Row],[GF]]*$CD$5)+(Table3[[#This Row],[GA]]*$CD$6)</f>
        <v>102.394901144641</v>
      </c>
      <c r="BM29">
        <f>COUNTIFS(DataRegularSeason20242025!$D$3:$D$1315,$A29,DataRegularSeason20242025!$H$3:$H$1315, $A29)</f>
        <v>1</v>
      </c>
      <c r="BN29">
        <f>COUNTIFS(DataRegularSeason20242025!$E$3:$E$1315,$A29,DataRegularSeason20242025!$H$3:$H$1315, $A29)</f>
        <v>5</v>
      </c>
      <c r="BO29">
        <f>BM29+BN29</f>
        <v>6</v>
      </c>
      <c r="BP29">
        <f>F29-BM29</f>
        <v>12</v>
      </c>
      <c r="BQ29">
        <f>H29-BN29</f>
        <v>13</v>
      </c>
      <c r="BR29">
        <f>BP29+BQ29</f>
        <v>25</v>
      </c>
      <c r="BU29">
        <v>1993</v>
      </c>
    </row>
    <row r="30" spans="1:76" x14ac:dyDescent="0.25">
      <c r="A30" t="s">
        <v>38</v>
      </c>
      <c r="B30" t="s">
        <v>97</v>
      </c>
      <c r="C30" t="s">
        <v>100</v>
      </c>
      <c r="D30">
        <f>COUNTIFS(DataRegularSeason20242025!$D$3:$D$1315,$A30,DataRegularSeason20242025!$R$3:$R$1315,1,DataRegularSeason20242025!$N$3:$N$1315,1) + COUNTIFS(DataRegularSeason20242025!$E$3:$E$1315,$A30,DataRegularSeason20242025!$R$3:$R$1315,1,DataRegularSeason20242025!$N$3:$N$1315,1)</f>
        <v>24</v>
      </c>
      <c r="E30" s="15">
        <f>Table3[[#This Row],[Watched]]/Table3[[#This Row],[GP]]</f>
        <v>0.72727272727272729</v>
      </c>
      <c r="F30">
        <f>COUNTIFS(DataRegularSeason20242025!$N$3:$N$1315,1,DataRegularSeason20242025!$D$3:$D$1315,$A30)</f>
        <v>19</v>
      </c>
      <c r="G30">
        <f>41-Table3[[#This Row],[GP_A]]</f>
        <v>22</v>
      </c>
      <c r="H30">
        <f>COUNTIFS(DataRegularSeason20242025!$E$3:$E$1315,$A30,DataRegularSeason20242025!$N$3:$N$1315,1)</f>
        <v>14</v>
      </c>
      <c r="I30">
        <f>41-Table3[[#This Row],[GP_H]]</f>
        <v>27</v>
      </c>
      <c r="J30">
        <f>F30+H30</f>
        <v>33</v>
      </c>
      <c r="K30">
        <f>82-Table3[[#This Row],[GP]]</f>
        <v>49</v>
      </c>
      <c r="L30">
        <f>COUNTIFS(DataRegularSeason20242025!$D$3:$D$1315,$A30, DataRegularSeason20242025!$L$3:$L$1315, $A30,DataRegularSeason20242025!$N$3:$N$1315,1)</f>
        <v>5</v>
      </c>
      <c r="M30">
        <f>COUNTIFS(DataRegularSeason20242025!$D$3:$D$1315,$A30, DataRegularSeason20242025!$L$3:$L$1315, $A30,DataRegularSeason20242025!$N$3:$N$1315,1,DataRegularSeason20242025!$M$3:$M$1315,"REG")</f>
        <v>3</v>
      </c>
      <c r="N30">
        <f>COUNTIFS(DataRegularSeason20242025!$D$3:$D$1315,$A30, DataRegularSeason20242025!$L$3:$L$1315, $A30,DataRegularSeason20242025!$N$3:$N$1315,1,DataRegularSeason20242025!$M$3:$M$1315,"OT")</f>
        <v>2</v>
      </c>
      <c r="O30">
        <f>COUNTIFS(DataRegularSeason20242025!$D$3:$D$1315,$A30, DataRegularSeason20242025!$L$3:$L$1315, $A30,DataRegularSeason20242025!$N$3:$N$1315,1,DataRegularSeason20242025!$M$3:$M$1315,"SO")</f>
        <v>0</v>
      </c>
      <c r="P30">
        <f>F30-L30</f>
        <v>14</v>
      </c>
      <c r="Q30">
        <f>COUNTIFS(DataRegularSeason20242025!$D$3:$D$1315,$A30, DataRegularSeason20242025!$S$3:$S$1315, $A30,DataRegularSeason20242025!$M$3:$M$1315,"REG")</f>
        <v>10</v>
      </c>
      <c r="R30">
        <f>COUNTIFS(DataRegularSeason20242025!$D$3:$D$1315,$A30, DataRegularSeason20242025!$S$3:$S$1315, $A30,DataRegularSeason20242025!$M$3:$M$1315,"OT")</f>
        <v>0</v>
      </c>
      <c r="S30">
        <f>COUNTIFS(DataRegularSeason20242025!$D$3:$D$1315,$A30, DataRegularSeason20242025!$S$3:$S$1315, $A30,DataRegularSeason20242025!$M$3:$M$1315,"SO")</f>
        <v>4</v>
      </c>
      <c r="T30">
        <f>COUNTIFS(DataRegularSeason20242025!$E$3:$E$1315,$A30, DataRegularSeason20242025!$L$3:$L$1315, $A30, DataRegularSeason20242025!$N$3:$N$1315,1)</f>
        <v>6</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H30-T30</f>
        <v>8</v>
      </c>
      <c r="Y30">
        <f>COUNTIFS(DataRegularSeason20242025!$E$3:$E$1315,$A30, DataRegularSeason20242025!$S$3:$S$1315, $A30,DataRegularSeason20242025!$M$3:$M$1315,"REG")</f>
        <v>7</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11</v>
      </c>
      <c r="AC30">
        <f>Table3[[#This Row],[L_A]]+Table3[[#This Row],[L_H]]</f>
        <v>22</v>
      </c>
      <c r="AD30">
        <f>Table3[[#This Row],[RW_A]]+Table3[[#This Row],[RW_H]]</f>
        <v>7</v>
      </c>
      <c r="AE30">
        <f>Table3[[#This Row],[RL_A]]+Table3[[#This Row],[RL_H]]</f>
        <v>17</v>
      </c>
      <c r="AF30">
        <f>Table3[[#This Row],[OTW_A]]+Table3[[#This Row],[OTW_H]]</f>
        <v>4</v>
      </c>
      <c r="AG30">
        <f>Table3[[#This Row],[OTL_A]]+Table3[[#This Row],[OTL_H]]</f>
        <v>1</v>
      </c>
      <c r="AH30">
        <f>Table3[[#This Row],[SOW_A]]+Table3[[#This Row],[SOW_H]]</f>
        <v>0</v>
      </c>
      <c r="AI30">
        <f>Table3[[#This Row],[SOL_A]]+Table3[[#This Row],[SOL_H]]</f>
        <v>4</v>
      </c>
      <c r="AJ30">
        <f>(2*(Table3[[#This Row],[W_A]]+Table3[[#This Row],[W_H]]))+Table3[[#This Row],[OTL_A]]+Table3[[#This Row],[SOL_A]]+Table3[[#This Row],[OTL_H]]+Table3[[#This Row],[SOL_H]]</f>
        <v>27</v>
      </c>
      <c r="AK30">
        <f>(3*(Table3[[#This Row],[RW_A]]+Table3[[#This Row],[RW_H]]))+(2*(Table3[[#This Row],[OTW_A]]+Table3[[#This Row],[SOW_A]]+Table3[[#This Row],[OTW_H]]+Table3[[#This Row],[SOW_H]]))+Table3[[#This Row],[OTL_A]]+Table3[[#This Row],[SOL_A]]+Table3[[#This Row],[OTL_H]]+Table3[[#This Row],[SOL_H]]</f>
        <v>34</v>
      </c>
      <c r="AL30" s="15">
        <f>Table3[[#This Row],[PTS]]/(2*Table3[[#This Row],[GP]])</f>
        <v>0.40909090909090912</v>
      </c>
      <c r="AM30" s="15">
        <f>Table3[[#This Row],[PTS2]]/(3*Table3[[#This Row],[GP]])</f>
        <v>0.34343434343434343</v>
      </c>
      <c r="AN30">
        <f>(2*Table3[[#This Row],[GR]])+Table3[[#This Row],[PTS]]</f>
        <v>125</v>
      </c>
      <c r="AO30">
        <f>(3*Table3[[#This Row],[GR]])+Table3[[#This Row],[PTS2]]</f>
        <v>181</v>
      </c>
      <c r="AP30">
        <f>Table3[[#This Row],[PTS]]+(2 * Table3[[#This Row],[GR]] * Table3[[#This Row],[PTS%]])</f>
        <v>67.090909090909093</v>
      </c>
      <c r="AQ30">
        <f>Table3[[#This Row],[PTS2]]+(3 * Table3[[#This Row],[GR]] * Table3[[#This Row],[PTS%2]])</f>
        <v>84.484848484848484</v>
      </c>
      <c r="AR30" s="20" t="str">
        <f>_xlfn.CONCAT(TEXT(Table3[[#This Row],[W]], "0"), "-", TEXT(Table3[[#This Row],[RL]],"0"), "-", TEXT(Table3[[#This Row],[OTL]]+Table3[[#This Row],[SOL]], "0"))</f>
        <v>11-17-5</v>
      </c>
      <c r="AS30">
        <f>COUNTIFS(DataRegularSeason20242025!$D$3:$D$1315,Table3[[#This Row],[Teams]],DataRegularSeason20242025!$K$3:$K$1315,0)</f>
        <v>1</v>
      </c>
      <c r="AT30">
        <f>SUMIF(DataRegularSeason20242025!$D$3:$D$1315,$A30, DataRegularSeason20242025!$J$3:$J$1315)</f>
        <v>45</v>
      </c>
      <c r="AU30">
        <f>SUMIF(DataRegularSeason20242025!$D$3:$D$1315,$A30, DataRegularSeason20242025!$K$3:$K$1315)</f>
        <v>71</v>
      </c>
      <c r="AV30">
        <f>AT30-AU30</f>
        <v>-26</v>
      </c>
      <c r="AW30">
        <f>COUNTIFS(DataRegularSeason20242025!$E$3:$E$1315,Table3[[#This Row],[Teams]],DataRegularSeason20242025!$J$3:$J$1315,0)</f>
        <v>0</v>
      </c>
      <c r="AX30">
        <f>SUMIF(DataRegularSeason20242025!$E$3:$E$1315,$A30,DataRegularSeason20242025!$K$3:$K$1315)</f>
        <v>46</v>
      </c>
      <c r="AY30">
        <f>SUMIF(DataRegularSeason20242025!$E$3:$E$1315,$A30,DataRegularSeason20242025!$J$3:$J$1315)</f>
        <v>47</v>
      </c>
      <c r="AZ30">
        <f>AX30-AY30</f>
        <v>-1</v>
      </c>
      <c r="BA30">
        <f>AT30+AX30</f>
        <v>91</v>
      </c>
      <c r="BB30">
        <f>AU30+AY30</f>
        <v>118</v>
      </c>
      <c r="BC30">
        <f>BA30-BB30</f>
        <v>-27</v>
      </c>
      <c r="BD30" s="17">
        <f>Table3[[#This Row],[GF]]/Table3[[#This Row],[GP]]</f>
        <v>2.7575757575757578</v>
      </c>
      <c r="BE30" s="17">
        <f>Table3[[#This Row],[GA]]/Table3[[#This Row],[GP]]</f>
        <v>3.5757575757575757</v>
      </c>
      <c r="BF30" s="17">
        <f>(Table3[[#This Row],[GF]]-Table3[[#This Row],[GA]])/Table3[[#This Row],[GP]]</f>
        <v>-0.81818181818181823</v>
      </c>
      <c r="BG30" s="50" t="str">
        <f>_xlfn.CONCAT(TEXT(Table3[[#This Row],[W_H]], "0"), "-", TEXT(Table3[[#This Row],[RL_H]],"0"), "-", TEXT(Table3[[#This Row],[OTL_H]]+Table3[[#This Row],[SOL_H]], "0"))</f>
        <v>6-7-1</v>
      </c>
      <c r="BH30" s="50" t="str">
        <f>_xlfn.CONCAT(TEXT(Table3[[#This Row],[W_A]], "0"), "-", TEXT(Table3[[#This Row],[RL_A]],"0"), "-", TEXT(Table3[[#This Row],[OTL_A]]+Table3[[#This Row],[SOL_A]], "0"))</f>
        <v>5-10-4</v>
      </c>
      <c r="BI30" s="50">
        <f>((2*(Table3[[#This Row],[W_H]]))+Table3[[#This Row],[OTL_H]]+Table3[[#This Row],[SOL_H]])/(2*Table3[[#This Row],[GP_H]])</f>
        <v>0.4642857142857143</v>
      </c>
      <c r="BJ30" s="50">
        <f>((2*(Table3[[#This Row],[W_A]]))+Table3[[#This Row],[OTL_A]]+Table3[[#This Row],[SOL_A]])/(2*Table3[[#This Row],[GP_A]])</f>
        <v>0.36842105263157893</v>
      </c>
      <c r="BK30" s="21">
        <f>(Table3[[#This Row],[W]]*$CD$3)+(Table3[[#This Row],[L]]*$CD$4)+(Table3[[#This Row],[GF]]*$CD$5)+(Table3[[#This Row],[GA]]*$CD$6)</f>
        <v>37.549999999999997</v>
      </c>
      <c r="BL30" s="21">
        <f>(82*(((Table3[[#This Row],[PTS%]]*$CD$3)+((1-Table3[[#This Row],[PTS%]])*$CD$4)+(Table3[[#This Row],[GF]]*$CD$5)+(Table3[[#This Row],[GA]]*$CD$6))/Table3[[#This Row],[GP]])) + (Table3[[#This Row],[W]]*$CD$3)+(Table3[[#This Row],[L]]*$CD$4)+(Table3[[#This Row],[GF]]*$CD$5)+(Table3[[#This Row],[GA]]*$CD$6)</f>
        <v>101.73815426997245</v>
      </c>
      <c r="BM30">
        <f>COUNTIFS(DataRegularSeason20242025!$D$3:$D$1315,$A30,DataRegularSeason20242025!$H$3:$H$1315, $A30)</f>
        <v>3</v>
      </c>
      <c r="BN30">
        <f>COUNTIFS(DataRegularSeason20242025!$E$3:$E$1315,$A30,DataRegularSeason20242025!$H$3:$H$1315, $A30)</f>
        <v>3</v>
      </c>
      <c r="BO30">
        <f>BM30+BN30</f>
        <v>6</v>
      </c>
      <c r="BP30">
        <f>F30-BM30</f>
        <v>16</v>
      </c>
      <c r="BQ30">
        <f>H30-BN30</f>
        <v>11</v>
      </c>
      <c r="BR30">
        <f>BP30+BQ30</f>
        <v>27</v>
      </c>
    </row>
    <row r="31" spans="1:76" x14ac:dyDescent="0.25">
      <c r="A31" t="s">
        <v>29</v>
      </c>
      <c r="B31" t="s">
        <v>98</v>
      </c>
      <c r="C31" t="s">
        <v>81</v>
      </c>
      <c r="D31">
        <f>COUNTIFS(DataRegularSeason20242025!$D$3:$D$1315,$A31,DataRegularSeason20242025!$R$3:$R$1315,1,DataRegularSeason20242025!$N$3:$N$1315,1) + COUNTIFS(DataRegularSeason20242025!$E$3:$E$1315,$A31,DataRegularSeason20242025!$R$3:$R$1315,1,DataRegularSeason20242025!$N$3:$N$1315,1)</f>
        <v>21</v>
      </c>
      <c r="E31" s="15">
        <f>Table3[[#This Row],[Watched]]/Table3[[#This Row],[GP]]</f>
        <v>0.65625</v>
      </c>
      <c r="F31">
        <f>COUNTIFS(DataRegularSeason20242025!$N$3:$N$1315,1,DataRegularSeason20242025!$D$3:$D$1315,$A31)</f>
        <v>14</v>
      </c>
      <c r="G31">
        <f>41-Table3[[#This Row],[GP_A]]</f>
        <v>27</v>
      </c>
      <c r="H31">
        <f>COUNTIFS(DataRegularSeason20242025!$E$3:$E$1315,$A31,DataRegularSeason20242025!$N$3:$N$1315,1)</f>
        <v>18</v>
      </c>
      <c r="I31">
        <f>41-Table3[[#This Row],[GP_H]]</f>
        <v>23</v>
      </c>
      <c r="J31">
        <f>F31+H31</f>
        <v>32</v>
      </c>
      <c r="K31">
        <f>82-Table3[[#This Row],[GP]]</f>
        <v>50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4</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9</v>
      </c>
      <c r="Q31">
        <f>COUNTIFS(DataRegularSeason20242025!$D$3:$D$1315,$A31, DataRegularSeason20242025!$S$3:$S$1315, $A31,DataRegularSeason20242025!$M$3:$M$1315,"REG")</f>
        <v>8</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1</v>
      </c>
      <c r="X31">
        <f>H31-T31</f>
        <v>12</v>
      </c>
      <c r="Y31">
        <f>COUNTIFS(DataRegularSeason20242025!$E$3:$E$1315,$A31, DataRegularSeason20242025!$S$3:$S$1315, $A31,DataRegularSeason20242025!$M$3:$M$1315,"REG")</f>
        <v>9</v>
      </c>
      <c r="Z31">
        <f>COUNTIFS(DataRegularSeason20242025!$E$3:$E$1315,$A31, DataRegularSeason20242025!$S$3:$S$1315, $A31,DataRegularSeason20242025!$M$3:$M$1315,"OT")</f>
        <v>2</v>
      </c>
      <c r="AA31">
        <f>COUNTIFS(DataRegularSeason20242025!$E$3:$E$1315,$A31, DataRegularSeason20242025!$S$3:$S$1315, $A31,DataRegularSeason20242025!$M$3:$M$1315,"SO")</f>
        <v>1</v>
      </c>
      <c r="AB31">
        <f>Table3[[#This Row],[W_A]]+Table3[[#This Row],[W_H]]</f>
        <v>11</v>
      </c>
      <c r="AC31">
        <f>Table3[[#This Row],[L_A]]+Table3[[#This Row],[L_H]]</f>
        <v>21</v>
      </c>
      <c r="AD31">
        <f>Table3[[#This Row],[RW_A]]+Table3[[#This Row],[RW_H]]</f>
        <v>8</v>
      </c>
      <c r="AE31">
        <f>Table3[[#This Row],[RL_A]]+Table3[[#This Row],[RL_H]]</f>
        <v>17</v>
      </c>
      <c r="AF31">
        <f>Table3[[#This Row],[OTW_A]]+Table3[[#This Row],[OTW_H]]</f>
        <v>2</v>
      </c>
      <c r="AG31">
        <f>Table3[[#This Row],[OTL_A]]+Table3[[#This Row],[OTL_H]]</f>
        <v>3</v>
      </c>
      <c r="AH31">
        <f>Table3[[#This Row],[SOW_A]]+Table3[[#This Row],[SOW_H]]</f>
        <v>1</v>
      </c>
      <c r="AI31">
        <f>Table3[[#This Row],[SOL_A]]+Table3[[#This Row],[SOL_H]]</f>
        <v>1</v>
      </c>
      <c r="AJ31">
        <f>(2*(Table3[[#This Row],[W_A]]+Table3[[#This Row],[W_H]]))+Table3[[#This Row],[OTL_A]]+Table3[[#This Row],[SOL_A]]+Table3[[#This Row],[OTL_H]]+Table3[[#This Row],[SOL_H]]</f>
        <v>26</v>
      </c>
      <c r="AK31">
        <f>(3*(Table3[[#This Row],[RW_A]]+Table3[[#This Row],[RW_H]]))+(2*(Table3[[#This Row],[OTW_A]]+Table3[[#This Row],[SOW_A]]+Table3[[#This Row],[OTW_H]]+Table3[[#This Row],[SOW_H]]))+Table3[[#This Row],[OTL_A]]+Table3[[#This Row],[SOL_A]]+Table3[[#This Row],[OTL_H]]+Table3[[#This Row],[SOL_H]]</f>
        <v>34</v>
      </c>
      <c r="AL31" s="15">
        <f>Table3[[#This Row],[PTS]]/(2*Table3[[#This Row],[GP]])</f>
        <v>0.40625</v>
      </c>
      <c r="AM31" s="15">
        <f>Table3[[#This Row],[PTS2]]/(3*Table3[[#This Row],[GP]])</f>
        <v>0.35416666666666669</v>
      </c>
      <c r="AN31">
        <f>(2*Table3[[#This Row],[GR]])+Table3[[#This Row],[PTS]]</f>
        <v>126</v>
      </c>
      <c r="AO31">
        <f>(3*Table3[[#This Row],[GR]])+Table3[[#This Row],[PTS2]]</f>
        <v>184</v>
      </c>
      <c r="AP31">
        <f>Table3[[#This Row],[PTS]]+(2 * Table3[[#This Row],[GR]] * Table3[[#This Row],[PTS%]])</f>
        <v>66.625</v>
      </c>
      <c r="AQ31">
        <f>Table3[[#This Row],[PTS2]]+(3 * Table3[[#This Row],[GR]] * Table3[[#This Row],[PTS%2]])</f>
        <v>87.125</v>
      </c>
      <c r="AR31" s="20" t="str">
        <f>_xlfn.CONCAT(TEXT(Table3[[#This Row],[W]], "0"), "-", TEXT(Table3[[#This Row],[RL]],"0"), "-", TEXT(Table3[[#This Row],[OTL]]+Table3[[#This Row],[SOL]], "0"))</f>
        <v>11-17-4</v>
      </c>
      <c r="AS31">
        <f>COUNTIFS(DataRegularSeason20242025!$D$3:$D$1315,Table3[[#This Row],[Teams]],DataRegularSeason20242025!$K$3:$K$1315,0)</f>
        <v>1</v>
      </c>
      <c r="AT31">
        <f>SUMIF(DataRegularSeason20242025!$D$3:$D$1315,$A31, DataRegularSeason20242025!$J$3:$J$1315)</f>
        <v>37</v>
      </c>
      <c r="AU31">
        <f>SUMIF(DataRegularSeason20242025!$D$3:$D$1315,$A31, DataRegularSeason20242025!$K$3:$K$1315)</f>
        <v>47</v>
      </c>
      <c r="AV31">
        <f>AT31-AU31</f>
        <v>-10</v>
      </c>
      <c r="AW31">
        <f>COUNTIFS(DataRegularSeason20242025!$E$3:$E$1315,Table3[[#This Row],[Teams]],DataRegularSeason20242025!$J$3:$J$1315,0)</f>
        <v>0</v>
      </c>
      <c r="AX31">
        <f>SUMIF(DataRegularSeason20242025!$E$3:$E$1315,$A31,DataRegularSeason20242025!$K$3:$K$1315)</f>
        <v>56</v>
      </c>
      <c r="AY31">
        <f>SUMIF(DataRegularSeason20242025!$E$3:$E$1315,$A31,DataRegularSeason20242025!$J$3:$J$1315)</f>
        <v>63</v>
      </c>
      <c r="AZ31">
        <f>AX31-AY31</f>
        <v>-7</v>
      </c>
      <c r="BA31">
        <f>AT31+AX31</f>
        <v>93</v>
      </c>
      <c r="BB31">
        <f>AU31+AY31</f>
        <v>110</v>
      </c>
      <c r="BC31">
        <f>BA31-BB31</f>
        <v>-17</v>
      </c>
      <c r="BD31" s="17">
        <f>Table3[[#This Row],[GF]]/Table3[[#This Row],[GP]]</f>
        <v>2.90625</v>
      </c>
      <c r="BE31" s="17">
        <f>Table3[[#This Row],[GA]]/Table3[[#This Row],[GP]]</f>
        <v>3.4375</v>
      </c>
      <c r="BF31" s="17">
        <f>(Table3[[#This Row],[GF]]-Table3[[#This Row],[GA]])/Table3[[#This Row],[GP]]</f>
        <v>-0.53125</v>
      </c>
      <c r="BG31" s="50" t="str">
        <f>_xlfn.CONCAT(TEXT(Table3[[#This Row],[W_H]], "0"), "-", TEXT(Table3[[#This Row],[RL_H]],"0"), "-", TEXT(Table3[[#This Row],[OTL_H]]+Table3[[#This Row],[SOL_H]], "0"))</f>
        <v>6-9-3</v>
      </c>
      <c r="BH31" s="50" t="str">
        <f>_xlfn.CONCAT(TEXT(Table3[[#This Row],[W_A]], "0"), "-", TEXT(Table3[[#This Row],[RL_A]],"0"), "-", TEXT(Table3[[#This Row],[OTL_A]]+Table3[[#This Row],[SOL_A]], "0"))</f>
        <v>5-8-1</v>
      </c>
      <c r="BI31" s="50">
        <f>((2*(Table3[[#This Row],[W_H]]))+Table3[[#This Row],[OTL_H]]+Table3[[#This Row],[SOL_H]])/(2*Table3[[#This Row],[GP_H]])</f>
        <v>0.41666666666666669</v>
      </c>
      <c r="BJ31" s="50">
        <f>((2*(Table3[[#This Row],[W_A]]))+Table3[[#This Row],[OTL_A]]+Table3[[#This Row],[SOL_A]])/(2*Table3[[#This Row],[GP_A]])</f>
        <v>0.39285714285714285</v>
      </c>
      <c r="BK31" s="21">
        <f>(Table3[[#This Row],[W]]*$CD$3)+(Table3[[#This Row],[L]]*$CD$4)+(Table3[[#This Row],[GF]]*$CD$5)+(Table3[[#This Row],[GA]]*$CD$6)</f>
        <v>36.75</v>
      </c>
      <c r="BL31" s="21">
        <f>(82*(((Table3[[#This Row],[PTS%]]*$CD$3)+((1-Table3[[#This Row],[PTS%]])*$CD$4)+(Table3[[#This Row],[GF]]*$CD$5)+(Table3[[#This Row],[GA]]*$CD$6))/Table3[[#This Row],[GP]])) + (Table3[[#This Row],[W]]*$CD$3)+(Table3[[#This Row],[L]]*$CD$4)+(Table3[[#This Row],[GF]]*$CD$5)+(Table3[[#This Row],[GA]]*$CD$6)</f>
        <v>101.661328125</v>
      </c>
      <c r="BM31">
        <f>COUNTIFS(DataRegularSeason20242025!$D$3:$D$1315,$A31,DataRegularSeason20242025!$H$3:$H$1315, $A31)</f>
        <v>7</v>
      </c>
      <c r="BN31">
        <f>COUNTIFS(DataRegularSeason20242025!$E$3:$E$1315,$A31,DataRegularSeason20242025!$H$3:$H$1315, $A31)</f>
        <v>8</v>
      </c>
      <c r="BO31">
        <f>BM31+BN31</f>
        <v>15</v>
      </c>
      <c r="BP31">
        <f>F31-BM31</f>
        <v>7</v>
      </c>
      <c r="BQ31">
        <f>H31-BN31</f>
        <v>10</v>
      </c>
      <c r="BR31">
        <f>BP31+BQ31</f>
        <v>17</v>
      </c>
    </row>
    <row r="32" spans="1:7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26</v>
      </c>
      <c r="E32" s="15">
        <f>Table3[[#This Row],[Watched]]/Table3[[#This Row],[GP]]</f>
        <v>0.83870967741935487</v>
      </c>
      <c r="F32">
        <f>COUNTIFS(DataRegularSeason20242025!$N$3:$N$1315,1,DataRegularSeason20242025!$D$3:$D$1315,$A32)</f>
        <v>17</v>
      </c>
      <c r="G32">
        <f>41-Table3[[#This Row],[GP_A]]</f>
        <v>24</v>
      </c>
      <c r="H32">
        <f>COUNTIFS(DataRegularSeason20242025!$E$3:$E$1315,$A32,DataRegularSeason20242025!$N$3:$N$1315,1)</f>
        <v>14</v>
      </c>
      <c r="I32">
        <f>41-Table3[[#This Row],[GP_H]]</f>
        <v>27</v>
      </c>
      <c r="J32">
        <f>F32+H32</f>
        <v>31</v>
      </c>
      <c r="K32">
        <f>82-Table3[[#This Row],[GP]]</f>
        <v>51</v>
      </c>
      <c r="L32">
        <f>COUNTIFS(DataRegularSeason20242025!$D$3:$D$1315,$A32, DataRegularSeason20242025!$L$3:$L$1315, $A32,DataRegularSeason20242025!$N$3:$N$1315,1)</f>
        <v>3</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14</v>
      </c>
      <c r="Q32">
        <f>COUNTIFS(DataRegularSeason20242025!$D$3:$D$1315,$A32, DataRegularSeason20242025!$S$3:$S$1315, $A32,DataRegularSeason20242025!$M$3:$M$1315,"REG")</f>
        <v>10</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9</v>
      </c>
      <c r="Y32">
        <f>COUNTIFS(DataRegularSeason20242025!$E$3:$E$1315,$A32, DataRegularSeason20242025!$S$3:$S$1315, $A32,DataRegularSeason20242025!$M$3:$M$1315,"REG")</f>
        <v>7</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8</v>
      </c>
      <c r="AC32">
        <f>Table3[[#This Row],[L_A]]+Table3[[#This Row],[L_H]]</f>
        <v>23</v>
      </c>
      <c r="AD32">
        <f>Table3[[#This Row],[RW_A]]+Table3[[#This Row],[RW_H]]</f>
        <v>7</v>
      </c>
      <c r="AE32">
        <f>Table3[[#This Row],[RL_A]]+Table3[[#This Row],[RL_H]]</f>
        <v>17</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22</v>
      </c>
      <c r="AK32">
        <f>(3*(Table3[[#This Row],[RW_A]]+Table3[[#This Row],[RW_H]]))+(2*(Table3[[#This Row],[OTW_A]]+Table3[[#This Row],[SOW_A]]+Table3[[#This Row],[OTW_H]]+Table3[[#This Row],[SOW_H]]))+Table3[[#This Row],[OTL_A]]+Table3[[#This Row],[SOL_A]]+Table3[[#This Row],[OTL_H]]+Table3[[#This Row],[SOL_H]]</f>
        <v>29</v>
      </c>
      <c r="AL32" s="15">
        <f>Table3[[#This Row],[PTS]]/(2*Table3[[#This Row],[GP]])</f>
        <v>0.35483870967741937</v>
      </c>
      <c r="AM32" s="15">
        <f>Table3[[#This Row],[PTS2]]/(3*Table3[[#This Row],[GP]])</f>
        <v>0.31182795698924731</v>
      </c>
      <c r="AN32">
        <f>(2*Table3[[#This Row],[GR]])+Table3[[#This Row],[PTS]]</f>
        <v>124</v>
      </c>
      <c r="AO32">
        <f>(3*Table3[[#This Row],[GR]])+Table3[[#This Row],[PTS2]]</f>
        <v>182</v>
      </c>
      <c r="AP32">
        <f>Table3[[#This Row],[PTS]]+(2 * Table3[[#This Row],[GR]] * Table3[[#This Row],[PTS%]])</f>
        <v>58.193548387096776</v>
      </c>
      <c r="AQ32">
        <f>Table3[[#This Row],[PTS2]]+(3 * Table3[[#This Row],[GR]] * Table3[[#This Row],[PTS%2]])</f>
        <v>76.709677419354847</v>
      </c>
      <c r="AR32" s="20" t="str">
        <f>_xlfn.CONCAT(TEXT(Table3[[#This Row],[W]], "0"), "-", TEXT(Table3[[#This Row],[RL]],"0"), "-", TEXT(Table3[[#This Row],[OTL]]+Table3[[#This Row],[SOL]], "0"))</f>
        <v>8-17-6</v>
      </c>
      <c r="AS32">
        <f>COUNTIFS(DataRegularSeason20242025!$D$3:$D$1315,Table3[[#This Row],[Teams]],DataRegularSeason20242025!$K$3:$K$1315,0)</f>
        <v>0</v>
      </c>
      <c r="AT32">
        <f>SUMIF(DataRegularSeason20242025!$D$3:$D$1315,$A32, DataRegularSeason20242025!$J$3:$J$1315)</f>
        <v>31</v>
      </c>
      <c r="AU32">
        <f>SUMIF(DataRegularSeason20242025!$D$3:$D$1315,$A32, DataRegularSeason20242025!$K$3:$K$1315)</f>
        <v>55</v>
      </c>
      <c r="AV32">
        <f>AT32-AU32</f>
        <v>-24</v>
      </c>
      <c r="AW32">
        <f>COUNTIFS(DataRegularSeason20242025!$E$3:$E$1315,Table3[[#This Row],[Teams]],DataRegularSeason20242025!$J$3:$J$1315,0)</f>
        <v>3</v>
      </c>
      <c r="AX32">
        <f>SUMIF(DataRegularSeason20242025!$E$3:$E$1315,$A32,DataRegularSeason20242025!$K$3:$K$1315)</f>
        <v>39</v>
      </c>
      <c r="AY32">
        <f>SUMIF(DataRegularSeason20242025!$E$3:$E$1315,$A32,DataRegularSeason20242025!$J$3:$J$1315)</f>
        <v>44</v>
      </c>
      <c r="AZ32">
        <f>AX32-AY32</f>
        <v>-5</v>
      </c>
      <c r="BA32">
        <f>AT32+AX32</f>
        <v>70</v>
      </c>
      <c r="BB32">
        <f>AU32+AY32</f>
        <v>99</v>
      </c>
      <c r="BC32">
        <f>BA32-BB32</f>
        <v>-29</v>
      </c>
      <c r="BD32" s="17">
        <f>Table3[[#This Row],[GF]]/Table3[[#This Row],[GP]]</f>
        <v>2.2580645161290325</v>
      </c>
      <c r="BE32" s="17">
        <f>Table3[[#This Row],[GA]]/Table3[[#This Row],[GP]]</f>
        <v>3.193548387096774</v>
      </c>
      <c r="BF32" s="17">
        <f>(Table3[[#This Row],[GF]]-Table3[[#This Row],[GA]])/Table3[[#This Row],[GP]]</f>
        <v>-0.93548387096774188</v>
      </c>
      <c r="BG32" s="50" t="str">
        <f>_xlfn.CONCAT(TEXT(Table3[[#This Row],[W_H]], "0"), "-", TEXT(Table3[[#This Row],[RL_H]],"0"), "-", TEXT(Table3[[#This Row],[OTL_H]]+Table3[[#This Row],[SOL_H]], "0"))</f>
        <v>5-7-2</v>
      </c>
      <c r="BH32" s="50" t="str">
        <f>_xlfn.CONCAT(TEXT(Table3[[#This Row],[W_A]], "0"), "-", TEXT(Table3[[#This Row],[RL_A]],"0"), "-", TEXT(Table3[[#This Row],[OTL_A]]+Table3[[#This Row],[SOL_A]], "0"))</f>
        <v>3-10-4</v>
      </c>
      <c r="BI32" s="50">
        <f>((2*(Table3[[#This Row],[W_H]]))+Table3[[#This Row],[OTL_H]]+Table3[[#This Row],[SOL_H]])/(2*Table3[[#This Row],[GP_H]])</f>
        <v>0.42857142857142855</v>
      </c>
      <c r="BJ32" s="50">
        <f>((2*(Table3[[#This Row],[W_A]]))+Table3[[#This Row],[OTL_A]]+Table3[[#This Row],[SOL_A]])/(2*Table3[[#This Row],[GP_A]])</f>
        <v>0.29411764705882354</v>
      </c>
      <c r="BK32" s="21">
        <f>(Table3[[#This Row],[W]]*$CD$3)+(Table3[[#This Row],[L]]*$CD$4)+(Table3[[#This Row],[GF]]*$CD$5)+(Table3[[#This Row],[GA]]*$CD$6)</f>
        <v>31.299999999999997</v>
      </c>
      <c r="BL32" s="21">
        <f>(82*(((Table3[[#This Row],[PTS%]]*$CD$3)+((1-Table3[[#This Row],[PTS%]])*$CD$4)+(Table3[[#This Row],[GF]]*$CD$5)+(Table3[[#This Row],[GA]]*$CD$6))/Table3[[#This Row],[GP]])) + (Table3[[#This Row],[W]]*$CD$3)+(Table3[[#This Row],[L]]*$CD$4)+(Table3[[#This Row],[GF]]*$CD$5)+(Table3[[#This Row],[GA]]*$CD$6)</f>
        <v>86.242559833506775</v>
      </c>
      <c r="BM32">
        <f>COUNTIFS(DataRegularSeason20242025!$D$3:$D$1315,$A32,DataRegularSeason20242025!$H$3:$H$1315, $A32)</f>
        <v>6</v>
      </c>
      <c r="BN32">
        <f>COUNTIFS(DataRegularSeason20242025!$E$3:$E$1315,$A32,DataRegularSeason20242025!$H$3:$H$1315, $A32)</f>
        <v>10</v>
      </c>
      <c r="BO32">
        <f>BM32+BN32</f>
        <v>16</v>
      </c>
      <c r="BP32">
        <f>F32-BM32</f>
        <v>11</v>
      </c>
      <c r="BQ32">
        <f>H32-BN32</f>
        <v>4</v>
      </c>
      <c r="BR32">
        <f>BP32+BQ32</f>
        <v>15</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26</v>
      </c>
      <c r="E33" s="15">
        <f>Table3[[#This Row],[Watched]]/Table3[[#This Row],[GP]]</f>
        <v>0.83870967741935487</v>
      </c>
      <c r="F33">
        <f>COUNTIFS(DataRegularSeason20242025!$N$3:$N$1315,1,DataRegularSeason20242025!$D$3:$D$1315,$A33)</f>
        <v>18</v>
      </c>
      <c r="G33">
        <f>41-Table3[[#This Row],[GP_A]]</f>
        <v>23</v>
      </c>
      <c r="H33">
        <f>COUNTIFS(DataRegularSeason20242025!$E$3:$E$1315,$A33,DataRegularSeason20242025!$N$3:$N$1315,1)</f>
        <v>13</v>
      </c>
      <c r="I33">
        <f>41-Table3[[#This Row],[GP_H]]</f>
        <v>28</v>
      </c>
      <c r="J33">
        <f>F33+H33</f>
        <v>31</v>
      </c>
      <c r="K33">
        <f>82-Table3[[#This Row],[GP]]</f>
        <v>51</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13</v>
      </c>
      <c r="Q33">
        <f>COUNTIFS(DataRegularSeason20242025!$D$3:$D$1315,$A33, DataRegularSeason20242025!$S$3:$S$1315, $A33,DataRegularSeason20242025!$M$3:$M$1315,"REG")</f>
        <v>11</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5</v>
      </c>
      <c r="U33">
        <f>COUNTIFS(DataRegularSeason20242025!$E$3:$E$1315,$A33, DataRegularSeason20242025!$L$3:$L$1315, $A33,DataRegularSeason20242025!$N$3:$N$1315,1,DataRegularSeason20242025!$M$3:$M$1315,"REG")</f>
        <v>4</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10</v>
      </c>
      <c r="AC33">
        <f>Table3[[#This Row],[L_A]]+Table3[[#This Row],[L_H]]</f>
        <v>21</v>
      </c>
      <c r="AD33">
        <f>Table3[[#This Row],[RW_A]]+Table3[[#This Row],[RW_H]]</f>
        <v>8</v>
      </c>
      <c r="AE33">
        <f>Table3[[#This Row],[RL_A]]+Table3[[#This Row],[RL_H]]</f>
        <v>19</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22</v>
      </c>
      <c r="AK33">
        <f>(3*(Table3[[#This Row],[RW_A]]+Table3[[#This Row],[RW_H]]))+(2*(Table3[[#This Row],[OTW_A]]+Table3[[#This Row],[SOW_A]]+Table3[[#This Row],[OTW_H]]+Table3[[#This Row],[SOW_H]]))+Table3[[#This Row],[OTL_A]]+Table3[[#This Row],[SOL_A]]+Table3[[#This Row],[OTL_H]]+Table3[[#This Row],[SOL_H]]</f>
        <v>30</v>
      </c>
      <c r="AL33" s="15">
        <f>Table3[[#This Row],[PTS]]/(2*Table3[[#This Row],[GP]])</f>
        <v>0.35483870967741937</v>
      </c>
      <c r="AM33" s="15">
        <f>Table3[[#This Row],[PTS2]]/(3*Table3[[#This Row],[GP]])</f>
        <v>0.32258064516129031</v>
      </c>
      <c r="AN33">
        <f>(2*Table3[[#This Row],[GR]])+Table3[[#This Row],[PTS]]</f>
        <v>124</v>
      </c>
      <c r="AO33">
        <f>(3*Table3[[#This Row],[GR]])+Table3[[#This Row],[PTS2]]</f>
        <v>183</v>
      </c>
      <c r="AP33">
        <f>Table3[[#This Row],[PTS]]+(2 * Table3[[#This Row],[GR]] * Table3[[#This Row],[PTS%]])</f>
        <v>58.193548387096776</v>
      </c>
      <c r="AQ33">
        <f>Table3[[#This Row],[PTS2]]+(3 * Table3[[#This Row],[GR]] * Table3[[#This Row],[PTS%2]])</f>
        <v>79.354838709677409</v>
      </c>
      <c r="AR33" s="20" t="str">
        <f>_xlfn.CONCAT(TEXT(Table3[[#This Row],[W]], "0"), "-", TEXT(Table3[[#This Row],[RL]],"0"), "-", TEXT(Table3[[#This Row],[OTL]]+Table3[[#This Row],[SOL]], "0"))</f>
        <v>10-19-2</v>
      </c>
      <c r="AS33">
        <f>COUNTIFS(DataRegularSeason20242025!$D$3:$D$1315,Table3[[#This Row],[Teams]],DataRegularSeason20242025!$K$3:$K$1315,0)</f>
        <v>0</v>
      </c>
      <c r="AT33">
        <f>SUMIF(DataRegularSeason20242025!$D$3:$D$1315,$A33, DataRegularSeason20242025!$J$3:$J$1315)</f>
        <v>41</v>
      </c>
      <c r="AU33">
        <f>SUMIF(DataRegularSeason20242025!$D$3:$D$1315,$A33, DataRegularSeason20242025!$K$3:$K$1315)</f>
        <v>56</v>
      </c>
      <c r="AV33">
        <f>AT33-AU33</f>
        <v>-15</v>
      </c>
      <c r="AW33">
        <f>COUNTIFS(DataRegularSeason20242025!$E$3:$E$1315,Table3[[#This Row],[Teams]],DataRegularSeason20242025!$J$3:$J$1315,0)</f>
        <v>0</v>
      </c>
      <c r="AX33">
        <f>SUMIF(DataRegularSeason20242025!$E$3:$E$1315,$A33,DataRegularSeason20242025!$K$3:$K$1315)</f>
        <v>37</v>
      </c>
      <c r="AY33">
        <f>SUMIF(DataRegularSeason20242025!$E$3:$E$1315,$A33,DataRegularSeason20242025!$J$3:$J$1315)</f>
        <v>43</v>
      </c>
      <c r="AZ33">
        <f>AX33-AY33</f>
        <v>-6</v>
      </c>
      <c r="BA33">
        <f>AT33+AX33</f>
        <v>78</v>
      </c>
      <c r="BB33">
        <f>AU33+AY33</f>
        <v>99</v>
      </c>
      <c r="BC33">
        <f>BA33-BB33</f>
        <v>-21</v>
      </c>
      <c r="BD33" s="17">
        <f>Table3[[#This Row],[GF]]/Table3[[#This Row],[GP]]</f>
        <v>2.5161290322580645</v>
      </c>
      <c r="BE33" s="17">
        <f>Table3[[#This Row],[GA]]/Table3[[#This Row],[GP]]</f>
        <v>3.193548387096774</v>
      </c>
      <c r="BF33" s="17">
        <f>(Table3[[#This Row],[GF]]-Table3[[#This Row],[GA]])/Table3[[#This Row],[GP]]</f>
        <v>-0.67741935483870963</v>
      </c>
      <c r="BG33" s="50" t="str">
        <f>_xlfn.CONCAT(TEXT(Table3[[#This Row],[W_H]], "0"), "-", TEXT(Table3[[#This Row],[RL_H]],"0"), "-", TEXT(Table3[[#This Row],[OTL_H]]+Table3[[#This Row],[SOL_H]], "0"))</f>
        <v>5-8-0</v>
      </c>
      <c r="BH33" s="50" t="str">
        <f>_xlfn.CONCAT(TEXT(Table3[[#This Row],[W_A]], "0"), "-", TEXT(Table3[[#This Row],[RL_A]],"0"), "-", TEXT(Table3[[#This Row],[OTL_A]]+Table3[[#This Row],[SOL_A]], "0"))</f>
        <v>5-11-2</v>
      </c>
      <c r="BI33" s="50">
        <f>((2*(Table3[[#This Row],[W_H]]))+Table3[[#This Row],[OTL_H]]+Table3[[#This Row],[SOL_H]])/(2*Table3[[#This Row],[GP_H]])</f>
        <v>0.38461538461538464</v>
      </c>
      <c r="BJ33" s="50">
        <f>((2*(Table3[[#This Row],[W_A]]))+Table3[[#This Row],[OTL_A]]+Table3[[#This Row],[SOL_A]])/(2*Table3[[#This Row],[GP_A]])</f>
        <v>0.33333333333333331</v>
      </c>
      <c r="BK33" s="21">
        <f>(Table3[[#This Row],[W]]*$CD$3)+(Table3[[#This Row],[L]]*$CD$4)+(Table3[[#This Row],[GF]]*$CD$5)+(Table3[[#This Row],[GA]]*$CD$6)</f>
        <v>32.9</v>
      </c>
      <c r="BL33" s="21">
        <f>(82*(((Table3[[#This Row],[PTS%]]*$CD$3)+((1-Table3[[#This Row],[PTS%]])*$CD$4)+(Table3[[#This Row],[GF]]*$CD$5)+(Table3[[#This Row],[GA]]*$CD$6))/Table3[[#This Row],[GP]])) + (Table3[[#This Row],[W]]*$CD$3)+(Table3[[#This Row],[L]]*$CD$4)+(Table3[[#This Row],[GF]]*$CD$5)+(Table3[[#This Row],[GA]]*$CD$6)</f>
        <v>91.016753381893864</v>
      </c>
      <c r="BM33">
        <f>COUNTIFS(DataRegularSeason20242025!$D$3:$D$1315,$A33,DataRegularSeason20242025!$H$3:$H$1315, $A33)</f>
        <v>1</v>
      </c>
      <c r="BN33">
        <f>COUNTIFS(DataRegularSeason20242025!$E$3:$E$1315,$A33,DataRegularSeason20242025!$H$3:$H$1315, $A33)</f>
        <v>3</v>
      </c>
      <c r="BO33">
        <f>BM33+BN33</f>
        <v>4</v>
      </c>
      <c r="BP33">
        <f>F33-BM33</f>
        <v>17</v>
      </c>
      <c r="BQ33">
        <f>H33-BN33</f>
        <v>10</v>
      </c>
      <c r="BR33">
        <f>BP33+BQ33</f>
        <v>27</v>
      </c>
      <c r="BU33">
        <v>2015</v>
      </c>
    </row>
    <row r="34" spans="1:76" x14ac:dyDescent="0.25">
      <c r="BX34" t="str">
        <f t="array" ref="BX34:BX66">IF(DataRegularSeason20242025!$D$3:$D$1315="CGY",DataRegularSeason20242025!$D$3:$D$1315,"")</f>
        <v/>
      </c>
    </row>
    <row r="35" spans="1:76" x14ac:dyDescent="0.25">
      <c r="A35" t="s">
        <v>1762</v>
      </c>
      <c r="D35">
        <f>SUM(D$2:D$33)</f>
        <v>790</v>
      </c>
      <c r="E35">
        <f t="shared" ref="E35:BT35" si="0">SUM(E$2:E$33)</f>
        <v>25.230203196659392</v>
      </c>
      <c r="F35">
        <f t="shared" si="0"/>
        <v>501</v>
      </c>
      <c r="G35">
        <f t="shared" si="0"/>
        <v>811</v>
      </c>
      <c r="H35">
        <f t="shared" si="0"/>
        <v>501</v>
      </c>
      <c r="I35">
        <f t="shared" si="0"/>
        <v>811</v>
      </c>
      <c r="J35">
        <f t="shared" si="0"/>
        <v>1002</v>
      </c>
      <c r="K35">
        <f t="shared" si="0"/>
        <v>1622</v>
      </c>
      <c r="L35">
        <f t="shared" si="0"/>
        <v>235</v>
      </c>
      <c r="M35">
        <f t="shared" si="0"/>
        <v>190</v>
      </c>
      <c r="N35">
        <f t="shared" si="0"/>
        <v>37</v>
      </c>
      <c r="O35">
        <f t="shared" si="0"/>
        <v>8</v>
      </c>
      <c r="P35">
        <f t="shared" si="0"/>
        <v>266</v>
      </c>
      <c r="Q35">
        <f t="shared" si="0"/>
        <v>210</v>
      </c>
      <c r="R35">
        <f t="shared" si="0"/>
        <v>41</v>
      </c>
      <c r="S35">
        <f t="shared" si="0"/>
        <v>15</v>
      </c>
      <c r="T35">
        <f t="shared" si="0"/>
        <v>266</v>
      </c>
      <c r="U35">
        <f t="shared" si="0"/>
        <v>210</v>
      </c>
      <c r="V35">
        <f t="shared" si="0"/>
        <v>41</v>
      </c>
      <c r="W35">
        <f t="shared" si="0"/>
        <v>15</v>
      </c>
      <c r="X35">
        <f t="shared" si="0"/>
        <v>235</v>
      </c>
      <c r="Y35">
        <f t="shared" si="0"/>
        <v>190</v>
      </c>
      <c r="Z35">
        <f t="shared" si="0"/>
        <v>37</v>
      </c>
      <c r="AA35">
        <f t="shared" si="0"/>
        <v>8</v>
      </c>
      <c r="AB35">
        <f t="shared" si="0"/>
        <v>501</v>
      </c>
      <c r="AC35">
        <f t="shared" si="0"/>
        <v>501</v>
      </c>
      <c r="AD35">
        <f t="shared" si="0"/>
        <v>400</v>
      </c>
      <c r="AE35">
        <f t="shared" si="0"/>
        <v>400</v>
      </c>
      <c r="AF35">
        <f t="shared" si="0"/>
        <v>78</v>
      </c>
      <c r="AG35">
        <f t="shared" si="0"/>
        <v>78</v>
      </c>
      <c r="AH35">
        <f t="shared" si="0"/>
        <v>23</v>
      </c>
      <c r="AI35">
        <f t="shared" si="0"/>
        <v>23</v>
      </c>
      <c r="AJ35">
        <f t="shared" si="0"/>
        <v>1103</v>
      </c>
      <c r="AK35">
        <f t="shared" si="0"/>
        <v>1503</v>
      </c>
      <c r="AL35">
        <f t="shared" si="0"/>
        <v>17.63279828275228</v>
      </c>
      <c r="AM35">
        <f t="shared" si="0"/>
        <v>16.022082179182391</v>
      </c>
      <c r="AN35">
        <f t="shared" si="0"/>
        <v>4347</v>
      </c>
      <c r="AO35">
        <f t="shared" si="0"/>
        <v>6369</v>
      </c>
      <c r="AP35">
        <f t="shared" si="0"/>
        <v>2891.778918371373</v>
      </c>
      <c r="AQ35">
        <f t="shared" si="0"/>
        <v>3941.432216078867</v>
      </c>
      <c r="AS35">
        <f t="shared" si="0"/>
        <v>24</v>
      </c>
      <c r="AT35">
        <f t="shared" si="0"/>
        <v>1502</v>
      </c>
      <c r="AU35">
        <f t="shared" si="0"/>
        <v>1564</v>
      </c>
      <c r="AV35">
        <f t="shared" si="0"/>
        <v>-62</v>
      </c>
      <c r="AW35">
        <f t="shared" si="0"/>
        <v>36</v>
      </c>
      <c r="AX35">
        <f t="shared" si="0"/>
        <v>1564</v>
      </c>
      <c r="AY35">
        <f t="shared" si="0"/>
        <v>1502</v>
      </c>
      <c r="AZ35">
        <f t="shared" si="0"/>
        <v>62</v>
      </c>
      <c r="BA35">
        <f t="shared" si="0"/>
        <v>3066</v>
      </c>
      <c r="BB35">
        <f t="shared" si="0"/>
        <v>3066</v>
      </c>
      <c r="BC35">
        <f t="shared" si="0"/>
        <v>0</v>
      </c>
      <c r="BD35">
        <f t="shared" si="0"/>
        <v>97.991381615342078</v>
      </c>
      <c r="BE35">
        <f t="shared" si="0"/>
        <v>97.79962960181544</v>
      </c>
      <c r="BF35">
        <f t="shared" si="0"/>
        <v>0.19175201352661508</v>
      </c>
      <c r="BK35">
        <f t="shared" si="0"/>
        <v>1167.3</v>
      </c>
      <c r="BM35">
        <f t="shared" si="0"/>
        <v>236</v>
      </c>
      <c r="BN35">
        <f t="shared" si="0"/>
        <v>284</v>
      </c>
      <c r="BO35">
        <f t="shared" si="0"/>
        <v>520</v>
      </c>
      <c r="BP35">
        <f t="shared" si="0"/>
        <v>265</v>
      </c>
      <c r="BQ35">
        <f t="shared" si="0"/>
        <v>217</v>
      </c>
      <c r="BR35">
        <f t="shared" si="0"/>
        <v>482</v>
      </c>
      <c r="BS35">
        <f t="shared" si="0"/>
        <v>14</v>
      </c>
      <c r="BT35">
        <f t="shared" si="0"/>
        <v>0</v>
      </c>
      <c r="BX35" t="str">
        <v/>
      </c>
    </row>
    <row r="36" spans="1:76" x14ac:dyDescent="0.25">
      <c r="A36" t="s">
        <v>1809</v>
      </c>
      <c r="D36">
        <f>AVERAGE(D$2:D$33)</f>
        <v>24.6875</v>
      </c>
      <c r="E36">
        <f t="shared" ref="E36:BT36" si="1">AVERAGE(E$2:E$33)</f>
        <v>0.78844384989560601</v>
      </c>
      <c r="F36">
        <f t="shared" si="1"/>
        <v>15.65625</v>
      </c>
      <c r="G36">
        <f t="shared" si="1"/>
        <v>25.34375</v>
      </c>
      <c r="H36">
        <f t="shared" si="1"/>
        <v>15.65625</v>
      </c>
      <c r="I36">
        <f t="shared" si="1"/>
        <v>25.34375</v>
      </c>
      <c r="J36">
        <f t="shared" si="1"/>
        <v>31.3125</v>
      </c>
      <c r="K36">
        <f t="shared" si="1"/>
        <v>50.6875</v>
      </c>
      <c r="L36">
        <f t="shared" si="1"/>
        <v>7.34375</v>
      </c>
      <c r="M36">
        <f t="shared" si="1"/>
        <v>5.9375</v>
      </c>
      <c r="N36">
        <f t="shared" si="1"/>
        <v>1.15625</v>
      </c>
      <c r="O36">
        <f t="shared" si="1"/>
        <v>0.25</v>
      </c>
      <c r="P36">
        <f t="shared" si="1"/>
        <v>8.3125</v>
      </c>
      <c r="Q36">
        <f t="shared" si="1"/>
        <v>6.5625</v>
      </c>
      <c r="R36">
        <f t="shared" si="1"/>
        <v>1.28125</v>
      </c>
      <c r="S36">
        <f t="shared" si="1"/>
        <v>0.46875</v>
      </c>
      <c r="T36">
        <f t="shared" si="1"/>
        <v>8.3125</v>
      </c>
      <c r="U36">
        <f t="shared" si="1"/>
        <v>6.5625</v>
      </c>
      <c r="V36">
        <f t="shared" si="1"/>
        <v>1.28125</v>
      </c>
      <c r="W36">
        <f t="shared" si="1"/>
        <v>0.46875</v>
      </c>
      <c r="X36">
        <f t="shared" si="1"/>
        <v>7.34375</v>
      </c>
      <c r="Y36">
        <f t="shared" si="1"/>
        <v>5.9375</v>
      </c>
      <c r="Z36">
        <f t="shared" si="1"/>
        <v>1.15625</v>
      </c>
      <c r="AA36">
        <f t="shared" si="1"/>
        <v>0.25</v>
      </c>
      <c r="AB36">
        <f t="shared" si="1"/>
        <v>15.65625</v>
      </c>
      <c r="AC36">
        <f t="shared" si="1"/>
        <v>15.65625</v>
      </c>
      <c r="AD36">
        <f t="shared" si="1"/>
        <v>12.5</v>
      </c>
      <c r="AE36">
        <f t="shared" si="1"/>
        <v>12.5</v>
      </c>
      <c r="AF36">
        <f t="shared" si="1"/>
        <v>2.4375</v>
      </c>
      <c r="AG36">
        <f t="shared" si="1"/>
        <v>2.4375</v>
      </c>
      <c r="AH36">
        <f t="shared" si="1"/>
        <v>0.71875</v>
      </c>
      <c r="AI36">
        <f t="shared" si="1"/>
        <v>0.71875</v>
      </c>
      <c r="AJ36">
        <f t="shared" si="1"/>
        <v>34.46875</v>
      </c>
      <c r="AK36">
        <f t="shared" si="1"/>
        <v>46.96875</v>
      </c>
      <c r="AL36">
        <f t="shared" si="1"/>
        <v>0.55102494633600874</v>
      </c>
      <c r="AM36">
        <f t="shared" si="1"/>
        <v>0.50069006809944971</v>
      </c>
      <c r="AN36">
        <f t="shared" si="1"/>
        <v>135.84375</v>
      </c>
      <c r="AO36">
        <f t="shared" si="1"/>
        <v>199.03125</v>
      </c>
      <c r="AP36">
        <f t="shared" si="1"/>
        <v>90.368091199105407</v>
      </c>
      <c r="AQ36">
        <f t="shared" si="1"/>
        <v>123.16975675246459</v>
      </c>
      <c r="AS36">
        <f t="shared" si="1"/>
        <v>0.75</v>
      </c>
      <c r="AT36">
        <f t="shared" si="1"/>
        <v>46.9375</v>
      </c>
      <c r="AU36">
        <f t="shared" si="1"/>
        <v>48.875</v>
      </c>
      <c r="AV36">
        <f t="shared" si="1"/>
        <v>-1.9375</v>
      </c>
      <c r="AW36">
        <f t="shared" si="1"/>
        <v>1.125</v>
      </c>
      <c r="AX36">
        <f t="shared" si="1"/>
        <v>48.875</v>
      </c>
      <c r="AY36">
        <f t="shared" si="1"/>
        <v>46.9375</v>
      </c>
      <c r="AZ36">
        <f t="shared" si="1"/>
        <v>1.9375</v>
      </c>
      <c r="BA36">
        <f t="shared" si="1"/>
        <v>95.8125</v>
      </c>
      <c r="BB36">
        <f t="shared" si="1"/>
        <v>95.8125</v>
      </c>
      <c r="BC36">
        <f t="shared" si="1"/>
        <v>0</v>
      </c>
      <c r="BD36">
        <f t="shared" si="1"/>
        <v>3.0622306754794399</v>
      </c>
      <c r="BE36">
        <f t="shared" si="1"/>
        <v>3.0562384250567325</v>
      </c>
      <c r="BF36">
        <f t="shared" si="1"/>
        <v>5.9922504227067214E-3</v>
      </c>
      <c r="BK36">
        <f t="shared" si="1"/>
        <v>36.478124999999999</v>
      </c>
      <c r="BM36">
        <f t="shared" si="1"/>
        <v>7.375</v>
      </c>
      <c r="BN36">
        <f t="shared" si="1"/>
        <v>8.875</v>
      </c>
      <c r="BO36">
        <f t="shared" si="1"/>
        <v>16.25</v>
      </c>
      <c r="BP36">
        <f t="shared" si="1"/>
        <v>8.28125</v>
      </c>
      <c r="BQ36">
        <f t="shared" si="1"/>
        <v>6.78125</v>
      </c>
      <c r="BR36">
        <f t="shared" si="1"/>
        <v>15.0625</v>
      </c>
      <c r="BS36">
        <f t="shared" si="1"/>
        <v>14</v>
      </c>
      <c r="BT36" t="e">
        <f t="shared" si="1"/>
        <v>#DIV/0!</v>
      </c>
      <c r="BX36" t="str">
        <v/>
      </c>
    </row>
    <row r="37" spans="1:76" x14ac:dyDescent="0.25">
      <c r="A37" t="s">
        <v>1810</v>
      </c>
      <c r="D37">
        <f>_xlfn.STDEV.P(D$2:D$33)</f>
        <v>4.3548643779112108</v>
      </c>
      <c r="E37">
        <f t="shared" ref="E37:BT37" si="2">_xlfn.STDEV.P(E$2:E$33)</f>
        <v>0.13619323497790972</v>
      </c>
      <c r="F37">
        <f t="shared" si="2"/>
        <v>1.7249886774990728</v>
      </c>
      <c r="G37">
        <f t="shared" si="2"/>
        <v>1.7249886774990728</v>
      </c>
      <c r="H37">
        <f t="shared" si="2"/>
        <v>1.6509348677340363</v>
      </c>
      <c r="I37">
        <f t="shared" si="2"/>
        <v>1.6509348677340363</v>
      </c>
      <c r="J37">
        <f t="shared" si="2"/>
        <v>1.2358574958303243</v>
      </c>
      <c r="K37">
        <f t="shared" si="2"/>
        <v>1.2358574958303243</v>
      </c>
      <c r="L37">
        <f t="shared" si="2"/>
        <v>2.581295399116498</v>
      </c>
      <c r="M37">
        <f t="shared" si="2"/>
        <v>2.5609751560684848</v>
      </c>
      <c r="N37">
        <f t="shared" si="2"/>
        <v>1.1210869446657561</v>
      </c>
      <c r="O37">
        <f t="shared" si="2"/>
        <v>0.5</v>
      </c>
      <c r="P37">
        <f t="shared" si="2"/>
        <v>2.822205476218909</v>
      </c>
      <c r="Q37">
        <f t="shared" si="2"/>
        <v>2.1928505991061042</v>
      </c>
      <c r="R37">
        <f t="shared" si="2"/>
        <v>1.178833507116251</v>
      </c>
      <c r="S37">
        <f t="shared" si="2"/>
        <v>0.82856709897267822</v>
      </c>
      <c r="T37">
        <f t="shared" si="2"/>
        <v>2.4677608777999542</v>
      </c>
      <c r="U37">
        <f t="shared" si="2"/>
        <v>2.7149758286216841</v>
      </c>
      <c r="V37">
        <f t="shared" si="2"/>
        <v>1.1520192869479227</v>
      </c>
      <c r="W37">
        <f t="shared" si="2"/>
        <v>0.70641590971608215</v>
      </c>
      <c r="X37">
        <f t="shared" si="2"/>
        <v>2.392819662552947</v>
      </c>
      <c r="Y37">
        <f t="shared" si="2"/>
        <v>1.9354828209002528</v>
      </c>
      <c r="Z37">
        <f t="shared" si="2"/>
        <v>0.9717694878416383</v>
      </c>
      <c r="AA37">
        <f t="shared" si="2"/>
        <v>0.4330127018922193</v>
      </c>
      <c r="AB37">
        <f t="shared" si="2"/>
        <v>3.6452826965133993</v>
      </c>
      <c r="AC37">
        <f t="shared" si="2"/>
        <v>3.8210713075654583</v>
      </c>
      <c r="AD37">
        <f t="shared" si="2"/>
        <v>3.9686269665968861</v>
      </c>
      <c r="AE37">
        <f t="shared" si="2"/>
        <v>3.1224989991991992</v>
      </c>
      <c r="AF37">
        <f t="shared" si="2"/>
        <v>1.3905372163304368</v>
      </c>
      <c r="AG37">
        <f t="shared" si="2"/>
        <v>1.5398356243443649</v>
      </c>
      <c r="AH37">
        <f t="shared" si="2"/>
        <v>0.83794297986199517</v>
      </c>
      <c r="AI37">
        <f t="shared" si="2"/>
        <v>0.87444178622707636</v>
      </c>
      <c r="AJ37">
        <f t="shared" si="2"/>
        <v>6.4419735669668814</v>
      </c>
      <c r="AK37">
        <f t="shared" si="2"/>
        <v>10.128809082883338</v>
      </c>
      <c r="AL37">
        <f t="shared" si="2"/>
        <v>0.10409811794960111</v>
      </c>
      <c r="AM37">
        <f t="shared" si="2"/>
        <v>0.10911943115841129</v>
      </c>
      <c r="AN37">
        <f t="shared" si="2"/>
        <v>6.7689981487292492</v>
      </c>
      <c r="AO37">
        <f t="shared" si="2"/>
        <v>10.713555592682571</v>
      </c>
      <c r="AP37">
        <f t="shared" si="2"/>
        <v>17.072091343734719</v>
      </c>
      <c r="AQ37">
        <f t="shared" si="2"/>
        <v>26.843380064969249</v>
      </c>
      <c r="AS37">
        <f t="shared" si="2"/>
        <v>1.0307764064044151</v>
      </c>
      <c r="AT37">
        <f t="shared" si="2"/>
        <v>8.9300668390555735</v>
      </c>
      <c r="AU37">
        <f t="shared" si="2"/>
        <v>9.2220862607112934</v>
      </c>
      <c r="AV37">
        <f t="shared" si="2"/>
        <v>13.465087959237399</v>
      </c>
      <c r="AW37">
        <f t="shared" si="2"/>
        <v>1.0532687216470449</v>
      </c>
      <c r="AX37">
        <f t="shared" si="2"/>
        <v>8.7348082405969283</v>
      </c>
      <c r="AY37">
        <f t="shared" si="2"/>
        <v>9.4569336335833505</v>
      </c>
      <c r="AZ37">
        <f t="shared" si="2"/>
        <v>12.77433339748106</v>
      </c>
      <c r="BA37">
        <f t="shared" si="2"/>
        <v>12.821947736206072</v>
      </c>
      <c r="BB37">
        <f t="shared" si="2"/>
        <v>12.486086006030874</v>
      </c>
      <c r="BC37">
        <f t="shared" si="2"/>
        <v>19.592728242896648</v>
      </c>
      <c r="BD37">
        <f t="shared" si="2"/>
        <v>0.41537588495945815</v>
      </c>
      <c r="BE37">
        <f t="shared" si="2"/>
        <v>0.34490067946516678</v>
      </c>
      <c r="BF37">
        <f t="shared" si="2"/>
        <v>0.6284484621924521</v>
      </c>
      <c r="BK37">
        <f t="shared" si="2"/>
        <v>2.6091167536879225</v>
      </c>
      <c r="BM37">
        <f t="shared" si="2"/>
        <v>3.3236839500770827</v>
      </c>
      <c r="BN37">
        <f t="shared" si="2"/>
        <v>3.75624480032918</v>
      </c>
      <c r="BO37">
        <f t="shared" si="2"/>
        <v>6.656763477847174</v>
      </c>
      <c r="BP37">
        <f t="shared" si="2"/>
        <v>3.7519526166384352</v>
      </c>
      <c r="BQ37">
        <f t="shared" si="2"/>
        <v>3.5945651249490527</v>
      </c>
      <c r="BR37">
        <f t="shared" si="2"/>
        <v>6.7265216679945361</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L1 BF38:BL1048576 BF34:BL34 BF2:BJ33">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2024-12-20T06:47:31Z</dcterms:modified>
</cp:coreProperties>
</file>