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37E5301C-663A-4032-A139-7895FF096664}" xr6:coauthVersionLast="47" xr6:coauthVersionMax="47" xr10:uidLastSave="{00000000-0000-0000-0000-000000000000}"/>
  <bookViews>
    <workbookView xWindow="-120" yWindow="-120" windowWidth="29040" windowHeight="15840" activeTab="4"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5" l="1"/>
  <c r="BN34" i="2" a="1"/>
  <c r="BN34" i="2" s="1"/>
  <c r="BT4" i="5"/>
  <c r="BT3" i="5"/>
  <c r="AT28" i="2"/>
  <c r="AT2" i="2"/>
  <c r="AT3" i="2"/>
  <c r="AT23" i="2"/>
  <c r="AT24" i="2"/>
  <c r="AT12" i="2"/>
  <c r="AT29" i="2"/>
  <c r="AT4" i="2"/>
  <c r="AT8" i="2"/>
  <c r="AT9" i="2"/>
  <c r="AT11" i="2"/>
  <c r="AT25" i="2"/>
  <c r="AT26" i="2"/>
  <c r="AT27" i="2"/>
  <c r="AT14" i="2"/>
  <c r="AT19" i="2"/>
  <c r="AT32" i="2"/>
  <c r="AT15" i="2"/>
  <c r="AT20" i="2"/>
  <c r="AT22" i="2"/>
  <c r="AT18" i="2"/>
  <c r="AT5" i="2"/>
  <c r="AT21" i="2"/>
  <c r="AT7" i="2"/>
  <c r="AT13" i="2"/>
  <c r="AT16" i="2"/>
  <c r="AT10" i="2"/>
  <c r="AT17" i="2"/>
  <c r="AT30" i="2"/>
  <c r="AT33" i="2"/>
  <c r="AT31" i="2"/>
  <c r="AT6" i="2"/>
  <c r="AP28" i="2"/>
  <c r="AP2" i="2"/>
  <c r="AP3" i="2"/>
  <c r="AP23" i="2"/>
  <c r="AP24" i="2"/>
  <c r="AP12" i="2"/>
  <c r="AP29" i="2"/>
  <c r="AP4" i="2"/>
  <c r="AP8" i="2"/>
  <c r="AP9" i="2"/>
  <c r="AP11" i="2"/>
  <c r="AP25" i="2"/>
  <c r="AP26" i="2"/>
  <c r="AP27" i="2"/>
  <c r="AP14" i="2"/>
  <c r="AP19" i="2"/>
  <c r="AP32" i="2"/>
  <c r="AP15" i="2"/>
  <c r="AP20" i="2"/>
  <c r="AP22" i="2"/>
  <c r="AP18" i="2"/>
  <c r="AP5" i="2"/>
  <c r="AP21" i="2"/>
  <c r="AP7" i="2"/>
  <c r="AP13" i="2"/>
  <c r="AP16" i="2"/>
  <c r="AP10" i="2"/>
  <c r="AP17" i="2"/>
  <c r="AP30" i="2"/>
  <c r="AP33" i="2"/>
  <c r="AP31" i="2"/>
  <c r="AP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P3" i="1"/>
  <c r="P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AQ24" i="2"/>
  <c r="AR24" i="2"/>
  <c r="AU24" i="2"/>
  <c r="AV24" i="2"/>
  <c r="AQ27" i="2"/>
  <c r="AR27" i="2"/>
  <c r="AU27" i="2"/>
  <c r="AV27" i="2"/>
  <c r="AQ11" i="2"/>
  <c r="AR11" i="2"/>
  <c r="AU11" i="2"/>
  <c r="AV11" i="2"/>
  <c r="AQ21" i="2"/>
  <c r="AR21" i="2"/>
  <c r="AU21" i="2"/>
  <c r="AV21" i="2"/>
  <c r="AQ3" i="2"/>
  <c r="AR3" i="2"/>
  <c r="AU3" i="2"/>
  <c r="AV3" i="2"/>
  <c r="AQ29" i="2"/>
  <c r="AR29" i="2"/>
  <c r="AU29" i="2"/>
  <c r="AV29" i="2"/>
  <c r="AQ25" i="2"/>
  <c r="AR25" i="2"/>
  <c r="AU25" i="2"/>
  <c r="AV25" i="2"/>
  <c r="AQ7" i="2"/>
  <c r="AR7" i="2"/>
  <c r="AU7" i="2"/>
  <c r="AV7" i="2"/>
  <c r="AQ20" i="2"/>
  <c r="AR20" i="2"/>
  <c r="AU20" i="2"/>
  <c r="AV20" i="2"/>
  <c r="AQ28" i="2"/>
  <c r="AR28" i="2"/>
  <c r="AU28" i="2"/>
  <c r="AV28" i="2"/>
  <c r="AQ23" i="2"/>
  <c r="AR23" i="2"/>
  <c r="AU23" i="2"/>
  <c r="AV23" i="2"/>
  <c r="AQ15" i="2"/>
  <c r="AR15" i="2"/>
  <c r="AU15" i="2"/>
  <c r="AV15" i="2"/>
  <c r="AQ5" i="2"/>
  <c r="AR5" i="2"/>
  <c r="AU5" i="2"/>
  <c r="AV5" i="2"/>
  <c r="AQ30" i="2"/>
  <c r="AR30" i="2"/>
  <c r="AU30" i="2"/>
  <c r="AV30" i="2"/>
  <c r="AQ22" i="2"/>
  <c r="AR22" i="2"/>
  <c r="AU22" i="2"/>
  <c r="AV22" i="2"/>
  <c r="AQ31" i="2"/>
  <c r="AR31" i="2"/>
  <c r="AU31" i="2"/>
  <c r="AV31" i="2"/>
  <c r="AQ19" i="2"/>
  <c r="AR19" i="2"/>
  <c r="AU19" i="2"/>
  <c r="AV19" i="2"/>
  <c r="AQ4" i="2"/>
  <c r="AR4" i="2"/>
  <c r="AU4" i="2"/>
  <c r="AV4" i="2"/>
  <c r="AQ10" i="2"/>
  <c r="AR10" i="2"/>
  <c r="AU10" i="2"/>
  <c r="AV10" i="2"/>
  <c r="AQ32" i="2"/>
  <c r="AR32" i="2"/>
  <c r="AU32" i="2"/>
  <c r="AV32" i="2"/>
  <c r="AQ26" i="2"/>
  <c r="AR26" i="2"/>
  <c r="AU26" i="2"/>
  <c r="AV26" i="2"/>
  <c r="AQ16" i="2"/>
  <c r="AR16" i="2"/>
  <c r="AU16" i="2"/>
  <c r="AV16" i="2"/>
  <c r="AQ33" i="2"/>
  <c r="AR33" i="2"/>
  <c r="AU33" i="2"/>
  <c r="AV33" i="2"/>
  <c r="AQ17" i="2"/>
  <c r="AR17" i="2"/>
  <c r="AU17" i="2"/>
  <c r="AV17" i="2"/>
  <c r="AQ8" i="2"/>
  <c r="AR8" i="2"/>
  <c r="AU8" i="2"/>
  <c r="AV8" i="2"/>
  <c r="AQ18" i="2"/>
  <c r="AR18" i="2"/>
  <c r="AU18" i="2"/>
  <c r="AV18" i="2"/>
  <c r="AQ12" i="2"/>
  <c r="AR12" i="2"/>
  <c r="AU12" i="2"/>
  <c r="AV12" i="2"/>
  <c r="AQ9" i="2"/>
  <c r="AR9" i="2"/>
  <c r="AU9" i="2"/>
  <c r="AV9" i="2"/>
  <c r="AQ13" i="2"/>
  <c r="AR13" i="2"/>
  <c r="AU13" i="2"/>
  <c r="AV13" i="2"/>
  <c r="AQ2" i="2"/>
  <c r="AR2" i="2"/>
  <c r="AU2" i="2"/>
  <c r="AV2" i="2"/>
  <c r="AQ6" i="2"/>
  <c r="AR6" i="2"/>
  <c r="AU6" i="2"/>
  <c r="AV6" i="2"/>
  <c r="AV14" i="2"/>
  <c r="AU14" i="2"/>
  <c r="AR14" i="2"/>
  <c r="AQ14" i="2"/>
  <c r="H61" i="1"/>
  <c r="AA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G34" i="5" s="1"/>
  <c r="N5" i="1"/>
  <c r="N6" i="1"/>
  <c r="N7" i="1"/>
  <c r="N8" i="1"/>
  <c r="N9" i="1"/>
  <c r="N10" i="1"/>
  <c r="N11" i="1"/>
  <c r="N12" i="1"/>
  <c r="N13" i="1"/>
  <c r="N14" i="1"/>
  <c r="AA8" i="5" s="1"/>
  <c r="N15" i="1"/>
  <c r="N16" i="1"/>
  <c r="N17" i="1"/>
  <c r="N18" i="1"/>
  <c r="N19" i="1"/>
  <c r="N20" i="1"/>
  <c r="K30" i="5" s="1"/>
  <c r="N21" i="1"/>
  <c r="N22" i="1"/>
  <c r="N23" i="1"/>
  <c r="N24" i="1"/>
  <c r="N25" i="1"/>
  <c r="N26" i="1"/>
  <c r="AA6" i="5" s="1"/>
  <c r="N27" i="1"/>
  <c r="N28" i="1"/>
  <c r="N29" i="1"/>
  <c r="N30" i="1"/>
  <c r="N31" i="1"/>
  <c r="I54" i="5" s="1"/>
  <c r="N32" i="1"/>
  <c r="N33" i="1"/>
  <c r="N34" i="1"/>
  <c r="N35" i="1"/>
  <c r="N36" i="1"/>
  <c r="K18" i="5" s="1"/>
  <c r="N37" i="1"/>
  <c r="N38" i="1"/>
  <c r="N39" i="1"/>
  <c r="N40" i="1"/>
  <c r="N41" i="1"/>
  <c r="N42" i="1"/>
  <c r="N43" i="1"/>
  <c r="N44" i="1"/>
  <c r="N45" i="1"/>
  <c r="N46" i="1"/>
  <c r="N47" i="1"/>
  <c r="N48" i="1"/>
  <c r="N49" i="1"/>
  <c r="N50" i="1"/>
  <c r="N51" i="1"/>
  <c r="N52" i="1"/>
  <c r="N53" i="1"/>
  <c r="N54" i="1"/>
  <c r="N55" i="1"/>
  <c r="N56" i="1"/>
  <c r="N57" i="1"/>
  <c r="N58" i="1"/>
  <c r="N59" i="1"/>
  <c r="N60" i="1"/>
  <c r="N61" i="1"/>
  <c r="R5" i="5" s="1"/>
  <c r="N62" i="1"/>
  <c r="BE4" i="5" s="1"/>
  <c r="N63" i="1"/>
  <c r="N64" i="1"/>
  <c r="N65" i="1"/>
  <c r="N66" i="1"/>
  <c r="N67" i="1"/>
  <c r="N68" i="1"/>
  <c r="N69" i="1"/>
  <c r="N70" i="1"/>
  <c r="N71" i="1"/>
  <c r="N72" i="1"/>
  <c r="N73" i="1"/>
  <c r="N74" i="1"/>
  <c r="AT9" i="5" s="1"/>
  <c r="N75" i="1"/>
  <c r="N76" i="1"/>
  <c r="N77" i="1"/>
  <c r="N78" i="1"/>
  <c r="U36" i="5" s="1"/>
  <c r="N79" i="1"/>
  <c r="N80" i="1"/>
  <c r="N81" i="1"/>
  <c r="N82" i="1"/>
  <c r="D6" i="2" s="1"/>
  <c r="N83" i="1"/>
  <c r="N84" i="1"/>
  <c r="N85" i="1"/>
  <c r="L29" i="5" s="1"/>
  <c r="N86" i="1"/>
  <c r="I52" i="5" s="1"/>
  <c r="N87" i="1"/>
  <c r="G16" i="5" s="1"/>
  <c r="N88" i="1"/>
  <c r="N89" i="1"/>
  <c r="N90" i="1"/>
  <c r="N91" i="1"/>
  <c r="N92" i="1"/>
  <c r="N93" i="1"/>
  <c r="N94" i="1"/>
  <c r="N95" i="1"/>
  <c r="N96" i="1"/>
  <c r="N97" i="1"/>
  <c r="H19" i="5" s="1"/>
  <c r="N98" i="1"/>
  <c r="N99" i="1"/>
  <c r="L55" i="5" s="1"/>
  <c r="N100" i="1"/>
  <c r="N101" i="1"/>
  <c r="N102" i="1"/>
  <c r="N103" i="1"/>
  <c r="N104" i="1"/>
  <c r="N105" i="1"/>
  <c r="I24" i="5" s="1"/>
  <c r="N106" i="1"/>
  <c r="N107" i="1"/>
  <c r="N108" i="1"/>
  <c r="N109" i="1"/>
  <c r="N110" i="1"/>
  <c r="N111" i="1"/>
  <c r="N112" i="1"/>
  <c r="N113" i="1"/>
  <c r="N114" i="1"/>
  <c r="N115" i="1"/>
  <c r="N116" i="1"/>
  <c r="I14" i="5" s="1"/>
  <c r="N117" i="1"/>
  <c r="N118" i="1"/>
  <c r="N119" i="1"/>
  <c r="N120" i="1"/>
  <c r="N121" i="1"/>
  <c r="N122" i="1"/>
  <c r="N123" i="1"/>
  <c r="N124" i="1"/>
  <c r="N125" i="1"/>
  <c r="N126" i="1"/>
  <c r="N127" i="1"/>
  <c r="N128" i="1"/>
  <c r="N129" i="1"/>
  <c r="N130" i="1"/>
  <c r="N131" i="1"/>
  <c r="N132" i="1"/>
  <c r="N133" i="1"/>
  <c r="K36" i="5" s="1"/>
  <c r="N134" i="1"/>
  <c r="N135" i="1"/>
  <c r="N136" i="1"/>
  <c r="N137" i="1"/>
  <c r="I48" i="5" s="1"/>
  <c r="N138" i="1"/>
  <c r="N139" i="1"/>
  <c r="N140" i="1"/>
  <c r="N141" i="1"/>
  <c r="N142" i="1"/>
  <c r="N143" i="1"/>
  <c r="L23" i="5" s="1"/>
  <c r="N144" i="1"/>
  <c r="N145" i="1"/>
  <c r="N146" i="1"/>
  <c r="N147" i="1"/>
  <c r="N148" i="1"/>
  <c r="I60" i="5" s="1"/>
  <c r="N149" i="1"/>
  <c r="N150" i="1"/>
  <c r="N151" i="1"/>
  <c r="N152" i="1"/>
  <c r="N153" i="1"/>
  <c r="N154" i="1"/>
  <c r="N155" i="1"/>
  <c r="N156" i="1"/>
  <c r="N157" i="1"/>
  <c r="N158" i="1"/>
  <c r="N159" i="1"/>
  <c r="N160" i="1"/>
  <c r="N161" i="1"/>
  <c r="N162" i="1"/>
  <c r="N163" i="1"/>
  <c r="N164" i="1"/>
  <c r="N165" i="1"/>
  <c r="N166" i="1"/>
  <c r="N167" i="1"/>
  <c r="N168" i="1"/>
  <c r="N169" i="1"/>
  <c r="N170" i="1"/>
  <c r="N171" i="1"/>
  <c r="H37" i="5" s="1"/>
  <c r="N172" i="1"/>
  <c r="N173" i="1"/>
  <c r="N174" i="1"/>
  <c r="N175" i="1"/>
  <c r="N176" i="1"/>
  <c r="N177" i="1"/>
  <c r="AR5" i="5" s="1"/>
  <c r="N178" i="1"/>
  <c r="N179" i="1"/>
  <c r="N180" i="1"/>
  <c r="N181" i="1"/>
  <c r="N182" i="1"/>
  <c r="N183" i="1"/>
  <c r="N184" i="1"/>
  <c r="N185" i="1"/>
  <c r="N186" i="1"/>
  <c r="N187" i="1"/>
  <c r="N188" i="1"/>
  <c r="N189" i="1"/>
  <c r="N190" i="1"/>
  <c r="N191" i="1"/>
  <c r="N192" i="1"/>
  <c r="N193" i="1"/>
  <c r="N194" i="1"/>
  <c r="N195" i="1"/>
  <c r="N196" i="1"/>
  <c r="N197" i="1"/>
  <c r="N198" i="1"/>
  <c r="N199" i="1"/>
  <c r="J43" i="5" s="1"/>
  <c r="N200" i="1"/>
  <c r="N201" i="1"/>
  <c r="N202" i="1"/>
  <c r="N203" i="1"/>
  <c r="N204" i="1"/>
  <c r="N205" i="1"/>
  <c r="N206" i="1"/>
  <c r="K50" i="5" s="1"/>
  <c r="N207" i="1"/>
  <c r="N208" i="1"/>
  <c r="N209" i="1"/>
  <c r="N210" i="1"/>
  <c r="F13" i="5" s="1"/>
  <c r="N211" i="1"/>
  <c r="N212" i="1"/>
  <c r="N213" i="1"/>
  <c r="N214" i="1"/>
  <c r="G40" i="5" s="1"/>
  <c r="N215" i="1"/>
  <c r="N216" i="1"/>
  <c r="N217" i="1"/>
  <c r="N218" i="1"/>
  <c r="N219" i="1"/>
  <c r="N220" i="1"/>
  <c r="N221" i="1"/>
  <c r="N222" i="1"/>
  <c r="N223" i="1"/>
  <c r="N224" i="1"/>
  <c r="N225" i="1"/>
  <c r="N226" i="1"/>
  <c r="M8" i="5" s="1"/>
  <c r="N227" i="1"/>
  <c r="N228" i="1"/>
  <c r="N229" i="1"/>
  <c r="N230" i="1"/>
  <c r="N231" i="1"/>
  <c r="N232" i="1"/>
  <c r="N233" i="1"/>
  <c r="N234" i="1"/>
  <c r="N235" i="1"/>
  <c r="I18" i="5" s="1"/>
  <c r="N236" i="1"/>
  <c r="K28" i="5" s="1"/>
  <c r="N237" i="1"/>
  <c r="N238" i="1"/>
  <c r="N239" i="1"/>
  <c r="N240" i="1"/>
  <c r="K4" i="5" s="1"/>
  <c r="N241" i="1"/>
  <c r="N242" i="1"/>
  <c r="N243" i="1"/>
  <c r="N244" i="1"/>
  <c r="N245" i="1"/>
  <c r="N246" i="1"/>
  <c r="I62" i="5" s="1"/>
  <c r="N247" i="1"/>
  <c r="N248" i="1"/>
  <c r="N249" i="1"/>
  <c r="N250" i="1"/>
  <c r="N251" i="1"/>
  <c r="N252" i="1"/>
  <c r="N253" i="1"/>
  <c r="K48" i="5" s="1"/>
  <c r="N254" i="1"/>
  <c r="N255" i="1"/>
  <c r="N256" i="1"/>
  <c r="I58" i="5" s="1"/>
  <c r="N257" i="1"/>
  <c r="N258" i="1"/>
  <c r="N259" i="1"/>
  <c r="N260" i="1"/>
  <c r="N261" i="1"/>
  <c r="N262" i="1"/>
  <c r="N263" i="1"/>
  <c r="H51" i="5" s="1"/>
  <c r="N264" i="1"/>
  <c r="E20" i="5" s="1"/>
  <c r="N265" i="1"/>
  <c r="N266" i="1"/>
  <c r="N267" i="1"/>
  <c r="N268" i="1"/>
  <c r="N269" i="1"/>
  <c r="L45" i="5" s="1"/>
  <c r="N270" i="1"/>
  <c r="N271" i="1"/>
  <c r="N272" i="1"/>
  <c r="N273" i="1"/>
  <c r="U4" i="5" s="1"/>
  <c r="N274" i="1"/>
  <c r="AY6" i="5" s="1"/>
  <c r="N275" i="1"/>
  <c r="N276" i="1"/>
  <c r="N277" i="1"/>
  <c r="K32" i="5" s="1"/>
  <c r="N278" i="1"/>
  <c r="N279" i="1"/>
  <c r="N280" i="1"/>
  <c r="N281" i="1"/>
  <c r="N282" i="1"/>
  <c r="N283" i="1"/>
  <c r="N284" i="1"/>
  <c r="N285" i="1"/>
  <c r="N286" i="1"/>
  <c r="J51" i="5" s="1"/>
  <c r="N287" i="1"/>
  <c r="N288" i="1"/>
  <c r="N289" i="1"/>
  <c r="N290" i="1"/>
  <c r="N291" i="1"/>
  <c r="N292" i="1"/>
  <c r="N293" i="1"/>
  <c r="N294" i="1"/>
  <c r="N295" i="1"/>
  <c r="N296" i="1"/>
  <c r="N297" i="1"/>
  <c r="N298" i="1"/>
  <c r="N299" i="1"/>
  <c r="N300" i="1"/>
  <c r="N301" i="1"/>
  <c r="N302" i="1"/>
  <c r="N303" i="1"/>
  <c r="N304" i="1"/>
  <c r="N305" i="1"/>
  <c r="N306" i="1"/>
  <c r="N307" i="1"/>
  <c r="G28" i="5" s="1"/>
  <c r="N308" i="1"/>
  <c r="N309" i="1"/>
  <c r="N310" i="1"/>
  <c r="N311" i="1"/>
  <c r="N312" i="1"/>
  <c r="N313" i="1"/>
  <c r="L53" i="5" s="1"/>
  <c r="N314" i="1"/>
  <c r="N315" i="1"/>
  <c r="N316" i="1"/>
  <c r="N317" i="1"/>
  <c r="N318" i="1"/>
  <c r="N319" i="1"/>
  <c r="D7" i="4" s="1"/>
  <c r="N320" i="1"/>
  <c r="N321" i="1"/>
  <c r="N322" i="1"/>
  <c r="N323" i="1"/>
  <c r="N324" i="1"/>
  <c r="N325" i="1"/>
  <c r="N326" i="1"/>
  <c r="N327" i="1"/>
  <c r="N328" i="1"/>
  <c r="N329" i="1"/>
  <c r="N330" i="1"/>
  <c r="N331" i="1"/>
  <c r="N332" i="1"/>
  <c r="N333" i="1"/>
  <c r="G50" i="5" s="1"/>
  <c r="N334" i="1"/>
  <c r="N335" i="1"/>
  <c r="N336" i="1"/>
  <c r="N337" i="1"/>
  <c r="N338" i="1"/>
  <c r="N339" i="1"/>
  <c r="N340" i="1"/>
  <c r="N341" i="1"/>
  <c r="J19" i="5" s="1"/>
  <c r="N342" i="1"/>
  <c r="N343" i="1"/>
  <c r="N344" i="1"/>
  <c r="N345" i="1"/>
  <c r="N346" i="1"/>
  <c r="N347" i="1"/>
  <c r="N348" i="1"/>
  <c r="N349" i="1"/>
  <c r="H29" i="5" s="1"/>
  <c r="N350" i="1"/>
  <c r="N351" i="1"/>
  <c r="N352" i="1"/>
  <c r="M22" i="5" s="1"/>
  <c r="N353" i="1"/>
  <c r="N354" i="1"/>
  <c r="N355" i="1"/>
  <c r="N356" i="1"/>
  <c r="N357" i="1"/>
  <c r="N358" i="1"/>
  <c r="N359" i="1"/>
  <c r="N360" i="1"/>
  <c r="N361" i="1"/>
  <c r="N362" i="1"/>
  <c r="N363" i="1"/>
  <c r="N364" i="1"/>
  <c r="N365" i="1"/>
  <c r="N366" i="1"/>
  <c r="H59" i="5" s="1"/>
  <c r="N367" i="1"/>
  <c r="N368" i="1"/>
  <c r="N369" i="1"/>
  <c r="J25" i="5" s="1"/>
  <c r="N370" i="1"/>
  <c r="L13" i="5" s="1"/>
  <c r="N371" i="1"/>
  <c r="N372" i="1"/>
  <c r="N373" i="1"/>
  <c r="N374" i="1"/>
  <c r="N375" i="1"/>
  <c r="N376" i="1"/>
  <c r="N377" i="1"/>
  <c r="N378" i="1"/>
  <c r="N379" i="1"/>
  <c r="N380" i="1"/>
  <c r="N381" i="1"/>
  <c r="N382" i="1"/>
  <c r="M46" i="5" s="1"/>
  <c r="N383" i="1"/>
  <c r="N384" i="1"/>
  <c r="N385" i="1"/>
  <c r="N386" i="1"/>
  <c r="N387" i="1"/>
  <c r="N388" i="1"/>
  <c r="N389" i="1"/>
  <c r="N390" i="1"/>
  <c r="N391" i="1"/>
  <c r="N392" i="1"/>
  <c r="K16" i="5" s="1"/>
  <c r="N393" i="1"/>
  <c r="N394" i="1"/>
  <c r="N395" i="1"/>
  <c r="N396" i="1"/>
  <c r="N397" i="1"/>
  <c r="N398" i="1"/>
  <c r="N399" i="1"/>
  <c r="H17" i="5" s="1"/>
  <c r="N400" i="1"/>
  <c r="N401" i="1"/>
  <c r="N402" i="1"/>
  <c r="N403" i="1"/>
  <c r="J47" i="5" s="1"/>
  <c r="N404" i="1"/>
  <c r="N405" i="1"/>
  <c r="N406" i="1"/>
  <c r="K14" i="5" s="1"/>
  <c r="N407" i="1"/>
  <c r="N408" i="1"/>
  <c r="N409" i="1"/>
  <c r="N410" i="1"/>
  <c r="N411" i="1"/>
  <c r="N412" i="1"/>
  <c r="N413" i="1"/>
  <c r="N414" i="1"/>
  <c r="N415" i="1"/>
  <c r="N416" i="1"/>
  <c r="N417" i="1"/>
  <c r="J17" i="5" s="1"/>
  <c r="N418" i="1"/>
  <c r="N419" i="1"/>
  <c r="N420" i="1"/>
  <c r="K24" i="5" s="1"/>
  <c r="N421" i="1"/>
  <c r="N422" i="1"/>
  <c r="N423" i="1"/>
  <c r="N424" i="1"/>
  <c r="K60" i="5" s="1"/>
  <c r="N425" i="1"/>
  <c r="N426" i="1"/>
  <c r="N427" i="1"/>
  <c r="N428" i="1"/>
  <c r="H57" i="5" s="1"/>
  <c r="N429" i="1"/>
  <c r="N430" i="1"/>
  <c r="N431" i="1"/>
  <c r="N432" i="1"/>
  <c r="N433" i="1"/>
  <c r="N434" i="1"/>
  <c r="N435" i="1"/>
  <c r="N436" i="1"/>
  <c r="N437" i="1"/>
  <c r="N438" i="1"/>
  <c r="N439" i="1"/>
  <c r="N440" i="1"/>
  <c r="N441" i="1"/>
  <c r="N442" i="1"/>
  <c r="N443" i="1"/>
  <c r="N444" i="1"/>
  <c r="N445" i="1"/>
  <c r="N446" i="1"/>
  <c r="N447" i="1"/>
  <c r="N448" i="1"/>
  <c r="N449" i="1"/>
  <c r="N450" i="1"/>
  <c r="J49" i="5" s="1"/>
  <c r="N451" i="1"/>
  <c r="N452" i="1"/>
  <c r="N453" i="1"/>
  <c r="M36" i="5" s="1"/>
  <c r="N454" i="1"/>
  <c r="N455" i="1"/>
  <c r="N456" i="1"/>
  <c r="N457" i="1"/>
  <c r="N458" i="1"/>
  <c r="N459" i="1"/>
  <c r="N460" i="1"/>
  <c r="N461" i="1"/>
  <c r="N462" i="1"/>
  <c r="N463" i="1"/>
  <c r="N464" i="1"/>
  <c r="N465" i="1"/>
  <c r="N466" i="1"/>
  <c r="N467" i="1"/>
  <c r="N468" i="1"/>
  <c r="N469" i="1"/>
  <c r="N470" i="1"/>
  <c r="N471" i="1"/>
  <c r="N472" i="1"/>
  <c r="N473" i="1"/>
  <c r="N474" i="1"/>
  <c r="E48" i="5" s="1"/>
  <c r="N475" i="1"/>
  <c r="N476" i="1"/>
  <c r="N477" i="1"/>
  <c r="N478" i="1"/>
  <c r="N479" i="1"/>
  <c r="N480" i="1"/>
  <c r="N481" i="1"/>
  <c r="N482" i="1"/>
  <c r="N483" i="1"/>
  <c r="C12" i="5" s="1"/>
  <c r="N484" i="1"/>
  <c r="N485" i="1"/>
  <c r="N486" i="1"/>
  <c r="N487" i="1"/>
  <c r="N488" i="1"/>
  <c r="N489" i="1"/>
  <c r="N490" i="1"/>
  <c r="N491" i="1"/>
  <c r="N492" i="1"/>
  <c r="G56" i="5" s="1"/>
  <c r="N493" i="1"/>
  <c r="N494" i="1"/>
  <c r="N495" i="1"/>
  <c r="N496" i="1"/>
  <c r="N497" i="1"/>
  <c r="N498" i="1"/>
  <c r="N499" i="1"/>
  <c r="N500" i="1"/>
  <c r="N501" i="1"/>
  <c r="N502" i="1"/>
  <c r="N503" i="1"/>
  <c r="N504" i="1"/>
  <c r="N505" i="1"/>
  <c r="N506" i="1"/>
  <c r="E14" i="4" s="1"/>
  <c r="N507" i="1"/>
  <c r="N508" i="1"/>
  <c r="N509" i="1"/>
  <c r="N510" i="1"/>
  <c r="N511" i="1"/>
  <c r="N512" i="1"/>
  <c r="N513" i="1"/>
  <c r="D63" i="5" s="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I36" i="5" s="1"/>
  <c r="N556" i="1"/>
  <c r="N557" i="1"/>
  <c r="N558" i="1"/>
  <c r="N559" i="1"/>
  <c r="N560" i="1"/>
  <c r="H15" i="5" s="1"/>
  <c r="N561" i="1"/>
  <c r="N562" i="1"/>
  <c r="N563" i="1"/>
  <c r="E12" i="4" s="1"/>
  <c r="N564" i="1"/>
  <c r="N565" i="1"/>
  <c r="N566" i="1"/>
  <c r="N567" i="1"/>
  <c r="N568" i="1"/>
  <c r="N569" i="1"/>
  <c r="N570" i="1"/>
  <c r="D43" i="5" s="1"/>
  <c r="N571" i="1"/>
  <c r="N572" i="1"/>
  <c r="N573" i="1"/>
  <c r="N574" i="1"/>
  <c r="N575" i="1"/>
  <c r="N576" i="1"/>
  <c r="N577" i="1"/>
  <c r="N578" i="1"/>
  <c r="N579" i="1"/>
  <c r="G52" i="5" s="1"/>
  <c r="N580" i="1"/>
  <c r="N581" i="1"/>
  <c r="N582" i="1"/>
  <c r="N583" i="1"/>
  <c r="N584" i="1"/>
  <c r="N585" i="1"/>
  <c r="N586" i="1"/>
  <c r="N587" i="1"/>
  <c r="N588" i="1"/>
  <c r="N589" i="1"/>
  <c r="N590" i="1"/>
  <c r="N591" i="1"/>
  <c r="E66" i="5" s="1"/>
  <c r="N592" i="1"/>
  <c r="N593" i="1"/>
  <c r="N594" i="1"/>
  <c r="N595" i="1"/>
  <c r="N596" i="1"/>
  <c r="N597" i="1"/>
  <c r="G20" i="5" s="1"/>
  <c r="N598" i="1"/>
  <c r="N599" i="1"/>
  <c r="N600" i="1"/>
  <c r="D33" i="5" s="1"/>
  <c r="N601" i="1"/>
  <c r="N602" i="1"/>
  <c r="N603" i="1"/>
  <c r="N604" i="1"/>
  <c r="N605" i="1"/>
  <c r="N606" i="1"/>
  <c r="N607" i="1"/>
  <c r="N608" i="1"/>
  <c r="N609" i="1"/>
  <c r="N610" i="1"/>
  <c r="N611" i="1"/>
  <c r="N612" i="1"/>
  <c r="G18" i="5" s="1"/>
  <c r="N613" i="1"/>
  <c r="N614" i="1"/>
  <c r="N615" i="1"/>
  <c r="N616" i="1"/>
  <c r="N617" i="1"/>
  <c r="N618" i="1"/>
  <c r="N619" i="1"/>
  <c r="N620" i="1"/>
  <c r="N621" i="1"/>
  <c r="N622" i="1"/>
  <c r="N623" i="1"/>
  <c r="N624" i="1"/>
  <c r="N625" i="1"/>
  <c r="N626" i="1"/>
  <c r="J29" i="5" s="1"/>
  <c r="N627" i="1"/>
  <c r="N628" i="1"/>
  <c r="N629" i="1"/>
  <c r="N630" i="1"/>
  <c r="N631" i="1"/>
  <c r="N632" i="1"/>
  <c r="G62" i="5" s="1"/>
  <c r="N633" i="1"/>
  <c r="N634" i="1"/>
  <c r="N635" i="1"/>
  <c r="N636" i="1"/>
  <c r="N637" i="1"/>
  <c r="N638" i="1"/>
  <c r="D53" i="5" s="1"/>
  <c r="N639" i="1"/>
  <c r="H65" i="5" s="1"/>
  <c r="N640" i="1"/>
  <c r="N641" i="1"/>
  <c r="N642" i="1"/>
  <c r="N643" i="1"/>
  <c r="N644" i="1"/>
  <c r="N645" i="1"/>
  <c r="N646" i="1"/>
  <c r="N647" i="1"/>
  <c r="N648" i="1"/>
  <c r="N649" i="1"/>
  <c r="N650" i="1"/>
  <c r="N651" i="1"/>
  <c r="N652" i="1"/>
  <c r="N653" i="1"/>
  <c r="N654" i="1"/>
  <c r="N655" i="1"/>
  <c r="M28" i="5" s="1"/>
  <c r="N656" i="1"/>
  <c r="N657" i="1"/>
  <c r="N658" i="1"/>
  <c r="N659" i="1"/>
  <c r="N660" i="1"/>
  <c r="N661" i="1"/>
  <c r="L47" i="5" s="1"/>
  <c r="N662" i="1"/>
  <c r="N663" i="1"/>
  <c r="N664" i="1"/>
  <c r="N665" i="1"/>
  <c r="N666" i="1"/>
  <c r="N667" i="1"/>
  <c r="N668" i="1"/>
  <c r="J59" i="5" s="1"/>
  <c r="N669" i="1"/>
  <c r="N670" i="1"/>
  <c r="N671" i="1"/>
  <c r="N672" i="1"/>
  <c r="H47" i="5" s="1"/>
  <c r="N673" i="1"/>
  <c r="N674" i="1"/>
  <c r="N675" i="1"/>
  <c r="N676" i="1"/>
  <c r="N677" i="1"/>
  <c r="N678" i="1"/>
  <c r="N679" i="1"/>
  <c r="K52" i="5" s="1"/>
  <c r="N680" i="1"/>
  <c r="N681" i="1"/>
  <c r="N682" i="1"/>
  <c r="N683" i="1"/>
  <c r="N684" i="1"/>
  <c r="N685" i="1"/>
  <c r="N686" i="1"/>
  <c r="N687" i="1"/>
  <c r="N688" i="1"/>
  <c r="N689" i="1"/>
  <c r="J3" i="5" s="1"/>
  <c r="N690" i="1"/>
  <c r="N691" i="1"/>
  <c r="N692" i="1"/>
  <c r="M16" i="5" s="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J61" i="5" s="1"/>
  <c r="N724" i="1"/>
  <c r="N725" i="1"/>
  <c r="N726" i="1"/>
  <c r="N727" i="1"/>
  <c r="N728" i="1"/>
  <c r="N729" i="1"/>
  <c r="N730" i="1"/>
  <c r="N731" i="1"/>
  <c r="N732" i="1"/>
  <c r="N733" i="1"/>
  <c r="N734" i="1"/>
  <c r="N735" i="1"/>
  <c r="N736" i="1"/>
  <c r="N737" i="1"/>
  <c r="N738" i="1"/>
  <c r="N739" i="1"/>
  <c r="N740" i="1"/>
  <c r="N741" i="1"/>
  <c r="N742" i="1"/>
  <c r="F49" i="5" s="1"/>
  <c r="N743" i="1"/>
  <c r="N744" i="1"/>
  <c r="G48" i="5" s="1"/>
  <c r="N745" i="1"/>
  <c r="N746" i="1"/>
  <c r="N747" i="1"/>
  <c r="N748" i="1"/>
  <c r="I16" i="5" s="1"/>
  <c r="N749" i="1"/>
  <c r="N750" i="1"/>
  <c r="N751" i="1"/>
  <c r="N752" i="1"/>
  <c r="N753" i="1"/>
  <c r="N754" i="1"/>
  <c r="N755" i="1"/>
  <c r="N756" i="1"/>
  <c r="N757" i="1"/>
  <c r="G60" i="5" s="1"/>
  <c r="N758" i="1"/>
  <c r="D25" i="5" s="1"/>
  <c r="N759" i="1"/>
  <c r="N760" i="1"/>
  <c r="N761" i="1"/>
  <c r="N762" i="1"/>
  <c r="N763" i="1"/>
  <c r="N764" i="1"/>
  <c r="N765" i="1"/>
  <c r="N766" i="1"/>
  <c r="N767" i="1"/>
  <c r="N768" i="1"/>
  <c r="N769" i="1"/>
  <c r="G14" i="5" s="1"/>
  <c r="N770" i="1"/>
  <c r="N771" i="1"/>
  <c r="D45" i="5" s="1"/>
  <c r="N772" i="1"/>
  <c r="N773" i="1"/>
  <c r="N774" i="1"/>
  <c r="N775" i="1"/>
  <c r="N776" i="1"/>
  <c r="N777" i="1"/>
  <c r="N778" i="1"/>
  <c r="F17" i="5" s="1"/>
  <c r="N779" i="1"/>
  <c r="N780" i="1"/>
  <c r="N781" i="1"/>
  <c r="N782" i="1"/>
  <c r="N783" i="1"/>
  <c r="N784" i="1"/>
  <c r="L27" i="5" s="1"/>
  <c r="N785" i="1"/>
  <c r="N786" i="1"/>
  <c r="M30" i="5" s="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F63" i="5" s="1"/>
  <c r="N815" i="1"/>
  <c r="N816" i="1"/>
  <c r="N817" i="1"/>
  <c r="N818" i="1"/>
  <c r="J15" i="5" s="1"/>
  <c r="N819" i="1"/>
  <c r="N820" i="1"/>
  <c r="N821" i="1"/>
  <c r="N822" i="1"/>
  <c r="K62" i="5" s="1"/>
  <c r="N823" i="1"/>
  <c r="N824" i="1"/>
  <c r="H35" i="5" s="1"/>
  <c r="N825" i="1"/>
  <c r="N826" i="1"/>
  <c r="N827" i="1"/>
  <c r="N828" i="1"/>
  <c r="N829" i="1"/>
  <c r="F39" i="5" s="1"/>
  <c r="N830" i="1"/>
  <c r="N831" i="1"/>
  <c r="N832" i="1"/>
  <c r="N833" i="1"/>
  <c r="N834" i="1"/>
  <c r="J27" i="5" s="1"/>
  <c r="N835" i="1"/>
  <c r="N836" i="1"/>
  <c r="N837" i="1"/>
  <c r="N838" i="1"/>
  <c r="N839" i="1"/>
  <c r="N840" i="1"/>
  <c r="N841" i="1"/>
  <c r="N842" i="1"/>
  <c r="K20" i="5" s="1"/>
  <c r="N843" i="1"/>
  <c r="N844" i="1"/>
  <c r="N845" i="1"/>
  <c r="N846" i="1"/>
  <c r="N847" i="1"/>
  <c r="F29" i="5" s="1"/>
  <c r="N848" i="1"/>
  <c r="H11" i="5" s="1"/>
  <c r="N849" i="1"/>
  <c r="N850" i="1"/>
  <c r="N851" i="1"/>
  <c r="N852" i="1"/>
  <c r="N853" i="1"/>
  <c r="N854" i="1"/>
  <c r="I64" i="5" s="1"/>
  <c r="N855" i="1"/>
  <c r="N856" i="1"/>
  <c r="N857" i="1"/>
  <c r="N858" i="1"/>
  <c r="N859" i="1"/>
  <c r="D19" i="5" s="1"/>
  <c r="N860" i="1"/>
  <c r="N861" i="1"/>
  <c r="N862" i="1"/>
  <c r="N863" i="1"/>
  <c r="N864" i="1"/>
  <c r="N865" i="1"/>
  <c r="N866" i="1"/>
  <c r="N867" i="1"/>
  <c r="N868" i="1"/>
  <c r="I30" i="5" s="1"/>
  <c r="N869" i="1"/>
  <c r="N870" i="1"/>
  <c r="N871" i="1"/>
  <c r="N872" i="1"/>
  <c r="N873" i="1"/>
  <c r="N874" i="1"/>
  <c r="N875" i="1"/>
  <c r="N876" i="1"/>
  <c r="N877" i="1"/>
  <c r="N878" i="1"/>
  <c r="N879" i="1"/>
  <c r="N880" i="1"/>
  <c r="J57" i="5" s="1"/>
  <c r="N881" i="1"/>
  <c r="N882" i="1"/>
  <c r="N883" i="1"/>
  <c r="N884" i="1"/>
  <c r="N885" i="1"/>
  <c r="N886" i="1"/>
  <c r="N887" i="1"/>
  <c r="N888" i="1"/>
  <c r="N889" i="1"/>
  <c r="N890" i="1"/>
  <c r="N891" i="1"/>
  <c r="N892" i="1"/>
  <c r="N893" i="1"/>
  <c r="N894" i="1"/>
  <c r="N895" i="1"/>
  <c r="N896" i="1"/>
  <c r="N897" i="1"/>
  <c r="N898" i="1"/>
  <c r="N899" i="1"/>
  <c r="N900" i="1"/>
  <c r="N901" i="1"/>
  <c r="N902" i="1"/>
  <c r="I56" i="5" s="1"/>
  <c r="N903" i="1"/>
  <c r="N904" i="1"/>
  <c r="L15" i="5" s="1"/>
  <c r="N905" i="1"/>
  <c r="N906" i="1"/>
  <c r="N907" i="1"/>
  <c r="N908" i="1"/>
  <c r="N909" i="1"/>
  <c r="N910" i="1"/>
  <c r="N911" i="1"/>
  <c r="N912" i="1"/>
  <c r="N913" i="1"/>
  <c r="N914" i="1"/>
  <c r="N915" i="1"/>
  <c r="N916" i="1"/>
  <c r="N917" i="1"/>
  <c r="N918" i="1"/>
  <c r="N919" i="1"/>
  <c r="N920" i="1"/>
  <c r="N921" i="1"/>
  <c r="N922" i="1"/>
  <c r="N923" i="1"/>
  <c r="N924" i="1"/>
  <c r="N925" i="1"/>
  <c r="L19" i="5" s="1"/>
  <c r="N926" i="1"/>
  <c r="N927" i="1"/>
  <c r="N928" i="1"/>
  <c r="N929" i="1"/>
  <c r="N930" i="1"/>
  <c r="N931" i="1"/>
  <c r="N932" i="1"/>
  <c r="N933" i="1"/>
  <c r="N934" i="1"/>
  <c r="N935" i="1"/>
  <c r="N936" i="1"/>
  <c r="N937" i="1"/>
  <c r="K22" i="5" s="1"/>
  <c r="N938" i="1"/>
  <c r="N939" i="1"/>
  <c r="N940" i="1"/>
  <c r="N941" i="1"/>
  <c r="N942" i="1"/>
  <c r="N943" i="1"/>
  <c r="N944" i="1"/>
  <c r="N945" i="1"/>
  <c r="N946" i="1"/>
  <c r="N947" i="1"/>
  <c r="N948" i="1"/>
  <c r="N949" i="1"/>
  <c r="N950" i="1"/>
  <c r="N951" i="1"/>
  <c r="N952" i="1"/>
  <c r="N953" i="1"/>
  <c r="N954" i="1"/>
  <c r="N955" i="1"/>
  <c r="N956" i="1"/>
  <c r="N957" i="1"/>
  <c r="J23" i="5" s="1"/>
  <c r="N958" i="1"/>
  <c r="N959" i="1"/>
  <c r="N960" i="1"/>
  <c r="N961" i="1"/>
  <c r="O4" i="4" s="1"/>
  <c r="N962" i="1"/>
  <c r="N963" i="1"/>
  <c r="N964" i="1"/>
  <c r="E30" i="5" s="1"/>
  <c r="N965" i="1"/>
  <c r="N966" i="1"/>
  <c r="N967" i="1"/>
  <c r="N968" i="1"/>
  <c r="N969" i="1"/>
  <c r="N970" i="1"/>
  <c r="N971" i="1"/>
  <c r="N972" i="1"/>
  <c r="N973" i="1"/>
  <c r="N974" i="1"/>
  <c r="N975" i="1"/>
  <c r="F35" i="5" s="1"/>
  <c r="N976" i="1"/>
  <c r="H49" i="5" s="1"/>
  <c r="N977" i="1"/>
  <c r="N978" i="1"/>
  <c r="N979" i="1"/>
  <c r="N980" i="1"/>
  <c r="N981" i="1"/>
  <c r="N982" i="1"/>
  <c r="N983" i="1"/>
  <c r="N984" i="1"/>
  <c r="N985" i="1"/>
  <c r="N986" i="1"/>
  <c r="N987" i="1"/>
  <c r="N988" i="1"/>
  <c r="N989" i="1"/>
  <c r="N990" i="1"/>
  <c r="N991" i="1"/>
  <c r="N992" i="1"/>
  <c r="K26" i="5" s="1"/>
  <c r="N993" i="1"/>
  <c r="N994" i="1"/>
  <c r="N995" i="1"/>
  <c r="N996" i="1"/>
  <c r="N997" i="1"/>
  <c r="N998" i="1"/>
  <c r="N999" i="1"/>
  <c r="N1000" i="1"/>
  <c r="N1001" i="1"/>
  <c r="N1002" i="1"/>
  <c r="N1003" i="1"/>
  <c r="N1004" i="1"/>
  <c r="D51" i="5" s="1"/>
  <c r="N1005" i="1"/>
  <c r="N1006" i="1"/>
  <c r="N1007" i="1"/>
  <c r="N1008" i="1"/>
  <c r="N1009" i="1"/>
  <c r="N1010" i="1"/>
  <c r="N31" i="5" s="1"/>
  <c r="N1011" i="1"/>
  <c r="N1012" i="1"/>
  <c r="N1013" i="1"/>
  <c r="N1014" i="1"/>
  <c r="N1015" i="1"/>
  <c r="N1016" i="1"/>
  <c r="N1017" i="1"/>
  <c r="N1018" i="1"/>
  <c r="J63" i="5" s="1"/>
  <c r="N1019" i="1"/>
  <c r="N1020" i="1"/>
  <c r="N1021" i="1"/>
  <c r="N1022" i="1"/>
  <c r="D37" i="5" s="1"/>
  <c r="N1023" i="1"/>
  <c r="H23" i="5" s="1"/>
  <c r="N1024" i="1"/>
  <c r="N1025" i="1"/>
  <c r="N1026" i="1"/>
  <c r="N1027" i="1"/>
  <c r="N1028" i="1"/>
  <c r="K34" i="5" s="1"/>
  <c r="N1029" i="1"/>
  <c r="N1030" i="1"/>
  <c r="N1031" i="1"/>
  <c r="N1032" i="1"/>
  <c r="N1033" i="1"/>
  <c r="N1034" i="1"/>
  <c r="N1035" i="1"/>
  <c r="D65" i="5" s="1"/>
  <c r="N1036" i="1"/>
  <c r="N1037" i="1"/>
  <c r="N1038" i="1"/>
  <c r="N1039" i="1"/>
  <c r="N1040" i="1"/>
  <c r="N1041" i="1"/>
  <c r="N1042" i="1"/>
  <c r="N1043" i="1"/>
  <c r="N1044" i="1"/>
  <c r="N1045" i="1"/>
  <c r="N1046" i="1"/>
  <c r="L61" i="5" s="1"/>
  <c r="N1047" i="1"/>
  <c r="N1048" i="1"/>
  <c r="N1049" i="1"/>
  <c r="N1050" i="1"/>
  <c r="N1051" i="1"/>
  <c r="J21" i="5" s="1"/>
  <c r="N1052" i="1"/>
  <c r="N1053" i="1"/>
  <c r="N1054" i="1"/>
  <c r="N1055" i="1"/>
  <c r="N1056" i="1"/>
  <c r="N1057" i="1"/>
  <c r="H61" i="5" s="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M40" i="5" s="1"/>
  <c r="N1082" i="1"/>
  <c r="N1083" i="1"/>
  <c r="N1084" i="1"/>
  <c r="N1085" i="1"/>
  <c r="N1086" i="1"/>
  <c r="N1087" i="1"/>
  <c r="N1088" i="1"/>
  <c r="N1089" i="1"/>
  <c r="N1090" i="1"/>
  <c r="N1091" i="1"/>
  <c r="N1092" i="1"/>
  <c r="M34" i="5" s="1"/>
  <c r="N1093" i="1"/>
  <c r="N1094" i="1"/>
  <c r="N1095" i="1"/>
  <c r="N1096" i="1"/>
  <c r="N1097" i="1"/>
  <c r="N1098" i="1"/>
  <c r="N1099" i="1"/>
  <c r="N1100" i="1"/>
  <c r="N1101" i="1"/>
  <c r="N1102" i="1"/>
  <c r="G58" i="5" s="1"/>
  <c r="N1103" i="1"/>
  <c r="N1104" i="1"/>
  <c r="I50" i="5" s="1"/>
  <c r="N1105" i="1"/>
  <c r="N1106" i="1"/>
  <c r="N1107" i="1"/>
  <c r="N1108" i="1"/>
  <c r="G30" i="5" s="1"/>
  <c r="N1109" i="1"/>
  <c r="N1110" i="1"/>
  <c r="N1111" i="1"/>
  <c r="I28" i="5" s="1"/>
  <c r="N1112" i="1"/>
  <c r="N1113" i="1"/>
  <c r="N1114" i="1"/>
  <c r="N1115" i="1"/>
  <c r="N1116" i="1"/>
  <c r="N1117" i="1"/>
  <c r="N1118" i="1"/>
  <c r="N1119" i="1"/>
  <c r="E50" i="5" s="1"/>
  <c r="N1120" i="1"/>
  <c r="N1121" i="1"/>
  <c r="N1122" i="1"/>
  <c r="N1123" i="1"/>
  <c r="N1124" i="1"/>
  <c r="N1125" i="1"/>
  <c r="D9" i="5" s="1"/>
  <c r="N1126" i="1"/>
  <c r="E28" i="5" s="1"/>
  <c r="N1127" i="1"/>
  <c r="N1128" i="1"/>
  <c r="N1129" i="1"/>
  <c r="N1130" i="1"/>
  <c r="N1131" i="1"/>
  <c r="N1132" i="1"/>
  <c r="N1133" i="1"/>
  <c r="N1134" i="1"/>
  <c r="J35" i="5" s="1"/>
  <c r="N1135" i="1"/>
  <c r="N1136" i="1"/>
  <c r="N1137" i="1"/>
  <c r="N1138" i="1"/>
  <c r="N1139" i="1"/>
  <c r="N1140" i="1"/>
  <c r="N1141" i="1"/>
  <c r="N1142" i="1"/>
  <c r="N1143" i="1"/>
  <c r="N1144" i="1"/>
  <c r="E4" i="5" s="1"/>
  <c r="N1145" i="1"/>
  <c r="N1146" i="1"/>
  <c r="N1147" i="1"/>
  <c r="N1148" i="1"/>
  <c r="N1149" i="1"/>
  <c r="N1150" i="1"/>
  <c r="N1151" i="1"/>
  <c r="N1152" i="1"/>
  <c r="N1153" i="1"/>
  <c r="N1154" i="1"/>
  <c r="N1155" i="1"/>
  <c r="N1156" i="1"/>
  <c r="J31" i="5" s="1"/>
  <c r="N1157" i="1"/>
  <c r="N1158" i="1"/>
  <c r="N1159" i="1"/>
  <c r="N1160" i="1"/>
  <c r="D39" i="5" s="1"/>
  <c r="N1161" i="1"/>
  <c r="N1162" i="1"/>
  <c r="N1163" i="1"/>
  <c r="N1164" i="1"/>
  <c r="N1165" i="1"/>
  <c r="N1166" i="1"/>
  <c r="N1167" i="1"/>
  <c r="N1168" i="1"/>
  <c r="N1169" i="1"/>
  <c r="N1170" i="1"/>
  <c r="N1171" i="1"/>
  <c r="N1172" i="1"/>
  <c r="N1173" i="1"/>
  <c r="N1174" i="1"/>
  <c r="N1175" i="1"/>
  <c r="N1176" i="1"/>
  <c r="N1177" i="1"/>
  <c r="N1178" i="1"/>
  <c r="D55" i="5" s="1"/>
  <c r="N1179" i="1"/>
  <c r="N1180" i="1"/>
  <c r="N1181" i="1"/>
  <c r="N1182" i="1"/>
  <c r="M18" i="5" s="1"/>
  <c r="N1183" i="1"/>
  <c r="N1184" i="1"/>
  <c r="N1185" i="1"/>
  <c r="N1186" i="1"/>
  <c r="N1187" i="1"/>
  <c r="N1188" i="1"/>
  <c r="N1189" i="1"/>
  <c r="N1190" i="1"/>
  <c r="N1191" i="1"/>
  <c r="N1192" i="1"/>
  <c r="N1193" i="1"/>
  <c r="N1194" i="1"/>
  <c r="N1195" i="1"/>
  <c r="N1196" i="1"/>
  <c r="N1197" i="1"/>
  <c r="N1198" i="1"/>
  <c r="N1199" i="1"/>
  <c r="N1200" i="1"/>
  <c r="N1201" i="1"/>
  <c r="L17" i="5" s="1"/>
  <c r="N1202" i="1"/>
  <c r="N1203" i="1"/>
  <c r="N1204" i="1"/>
  <c r="N1205" i="1"/>
  <c r="N1206" i="1"/>
  <c r="N1207" i="1"/>
  <c r="N1208" i="1"/>
  <c r="N1209" i="1"/>
  <c r="N1210" i="1"/>
  <c r="N1211" i="1"/>
  <c r="N1212" i="1"/>
  <c r="N1213" i="1"/>
  <c r="N1214" i="1"/>
  <c r="N1215" i="1"/>
  <c r="N1216" i="1"/>
  <c r="F9" i="5" s="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F15" i="5" s="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F33" i="5" s="1"/>
  <c r="N1294" i="1"/>
  <c r="N1295" i="1"/>
  <c r="N1296" i="1"/>
  <c r="N1297" i="1"/>
  <c r="N1298" i="1"/>
  <c r="N1299" i="1"/>
  <c r="N1300" i="1"/>
  <c r="N1301" i="1"/>
  <c r="N1302" i="1"/>
  <c r="N1303" i="1"/>
  <c r="N1304" i="1"/>
  <c r="N1305" i="1"/>
  <c r="N1306" i="1"/>
  <c r="N1307" i="1"/>
  <c r="N1308" i="1"/>
  <c r="N1309" i="1"/>
  <c r="H43" i="5" s="1"/>
  <c r="N1310" i="1"/>
  <c r="N1311" i="1"/>
  <c r="I42" i="5"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P7" i="1"/>
  <c r="P4" i="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O31" i="1"/>
  <c r="O89" i="1"/>
  <c r="O90" i="1"/>
  <c r="O91" i="1"/>
  <c r="O94" i="1"/>
  <c r="O97" i="1"/>
  <c r="O102"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O60" i="1" s="1"/>
  <c r="H62" i="1"/>
  <c r="H63" i="1"/>
  <c r="O63" i="1" s="1"/>
  <c r="H64" i="1"/>
  <c r="O64" i="1" s="1"/>
  <c r="H65" i="1"/>
  <c r="O65" i="1" s="1"/>
  <c r="H66" i="1"/>
  <c r="O66" i="1" s="1"/>
  <c r="H67" i="1"/>
  <c r="O67" i="1" s="1"/>
  <c r="H68" i="1"/>
  <c r="O68" i="1" s="1"/>
  <c r="H69" i="1"/>
  <c r="O69" i="1" s="1"/>
  <c r="H70" i="1"/>
  <c r="O70" i="1" s="1"/>
  <c r="H71" i="1"/>
  <c r="O71" i="1" s="1"/>
  <c r="H72" i="1"/>
  <c r="H73" i="1"/>
  <c r="H74" i="1"/>
  <c r="O74" i="1" s="1"/>
  <c r="H75" i="1"/>
  <c r="H76" i="1"/>
  <c r="H77" i="1"/>
  <c r="O77" i="1" s="1"/>
  <c r="H78" i="1"/>
  <c r="O78" i="1" s="1"/>
  <c r="H79" i="1"/>
  <c r="O79" i="1" s="1"/>
  <c r="H80" i="1"/>
  <c r="O80" i="1" s="1"/>
  <c r="H81" i="1"/>
  <c r="O81" i="1" s="1"/>
  <c r="H82" i="1"/>
  <c r="O82" i="1" s="1"/>
  <c r="H83" i="1"/>
  <c r="O83" i="1" s="1"/>
  <c r="H84" i="1"/>
  <c r="O84" i="1" s="1"/>
  <c r="H85" i="1"/>
  <c r="O85" i="1" s="1"/>
  <c r="H86" i="1"/>
  <c r="O86" i="1" s="1"/>
  <c r="H87" i="1"/>
  <c r="O87" i="1" s="1"/>
  <c r="H88" i="1"/>
  <c r="H89" i="1"/>
  <c r="H90" i="1"/>
  <c r="H91" i="1"/>
  <c r="H92" i="1"/>
  <c r="H93" i="1"/>
  <c r="O93" i="1" s="1"/>
  <c r="H94" i="1"/>
  <c r="H95" i="1"/>
  <c r="O95" i="1" s="1"/>
  <c r="H96" i="1"/>
  <c r="O96" i="1" s="1"/>
  <c r="H97" i="1"/>
  <c r="H98" i="1"/>
  <c r="O98" i="1" s="1"/>
  <c r="H99" i="1"/>
  <c r="O99" i="1" s="1"/>
  <c r="H100" i="1"/>
  <c r="O100" i="1" s="1"/>
  <c r="H101" i="1"/>
  <c r="O101" i="1" s="1"/>
  <c r="H102" i="1"/>
  <c r="H103" i="1"/>
  <c r="O103" i="1" s="1"/>
  <c r="H104" i="1"/>
  <c r="O104" i="1" s="1"/>
  <c r="H105" i="1"/>
  <c r="O105" i="1" s="1"/>
  <c r="H106" i="1"/>
  <c r="O106" i="1" s="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O47" i="1" s="1"/>
  <c r="H39" i="1"/>
  <c r="H38" i="1"/>
  <c r="H37" i="1"/>
  <c r="O37" i="1" s="1"/>
  <c r="H36" i="1"/>
  <c r="H35" i="1"/>
  <c r="O35" i="1" s="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N63" i="2" l="1"/>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Z7" i="5"/>
  <c r="I12" i="5"/>
  <c r="BI4" i="5"/>
  <c r="AQ6" i="5"/>
  <c r="F7" i="5"/>
  <c r="L33" i="5"/>
  <c r="J5" i="5"/>
  <c r="BF13" i="5"/>
  <c r="E8" i="5"/>
  <c r="K38" i="5"/>
  <c r="BB5" i="5"/>
  <c r="BM6" i="5"/>
  <c r="AR11" i="5"/>
  <c r="Y8" i="5"/>
  <c r="AP11" i="5"/>
  <c r="AM12" i="5"/>
  <c r="BC10" i="5"/>
  <c r="AP7" i="5"/>
  <c r="D13" i="5"/>
  <c r="BB11" i="5"/>
  <c r="BN7" i="5"/>
  <c r="V5" i="5"/>
  <c r="K6" i="5"/>
  <c r="L7" i="5"/>
  <c r="BB7" i="5"/>
  <c r="I40" i="5"/>
  <c r="AF7" i="5"/>
  <c r="J11" i="5"/>
  <c r="AQ12" i="5"/>
  <c r="G38" i="5"/>
  <c r="Z9" i="5"/>
  <c r="BG4" i="5"/>
  <c r="BC6" i="5"/>
  <c r="AE6" i="5"/>
  <c r="AO6" i="5"/>
  <c r="AW4" i="5"/>
  <c r="Z5" i="5"/>
  <c r="O42" i="5"/>
  <c r="AP15" i="5"/>
  <c r="AI58" i="5"/>
  <c r="BF35" i="5"/>
  <c r="L41" i="5"/>
  <c r="AO12" i="5"/>
  <c r="P45" i="5"/>
  <c r="AS16" i="5"/>
  <c r="H53" i="5"/>
  <c r="BA8" i="5"/>
  <c r="E32" i="5"/>
  <c r="AF5" i="5"/>
  <c r="L35" i="5"/>
  <c r="AI12" i="5"/>
  <c r="AI44" i="5"/>
  <c r="AR35" i="5"/>
  <c r="L59" i="5"/>
  <c r="BG12" i="5"/>
  <c r="N19" i="5"/>
  <c r="S14" i="5"/>
  <c r="AS54" i="5"/>
  <c r="BB45" i="5"/>
  <c r="AH59" i="5"/>
  <c r="BG34" i="5"/>
  <c r="G64" i="5"/>
  <c r="BL7" i="5"/>
  <c r="E62" i="5"/>
  <c r="BJ5" i="5"/>
  <c r="Q42" i="5"/>
  <c r="AP17" i="5"/>
  <c r="BE60" i="5"/>
  <c r="BH57" i="5"/>
  <c r="AB65" i="5"/>
  <c r="BM28" i="5"/>
  <c r="X19" i="5"/>
  <c r="S24" i="5"/>
  <c r="P57" i="5"/>
  <c r="BE16" i="5"/>
  <c r="AB51" i="5"/>
  <c r="AY28" i="5"/>
  <c r="I22" i="5"/>
  <c r="V9" i="5"/>
  <c r="M10" i="5"/>
  <c r="J13" i="5"/>
  <c r="AA52" i="5"/>
  <c r="AZ27" i="5"/>
  <c r="E46" i="5"/>
  <c r="AT5" i="5"/>
  <c r="AN55" i="5"/>
  <c r="BC40" i="5"/>
  <c r="J7" i="5"/>
  <c r="G10" i="5"/>
  <c r="Y36" i="5"/>
  <c r="AJ25" i="5"/>
  <c r="AU54" i="5"/>
  <c r="BB47" i="5"/>
  <c r="S34" i="5"/>
  <c r="AH19" i="5"/>
  <c r="G36" i="5"/>
  <c r="AJ7" i="5"/>
  <c r="F61" i="5"/>
  <c r="BI6" i="5"/>
  <c r="Y52" i="5"/>
  <c r="AZ25" i="5"/>
  <c r="AB31" i="5"/>
  <c r="AE28" i="5"/>
  <c r="Y66" i="5"/>
  <c r="BN25" i="5"/>
  <c r="D31" i="5"/>
  <c r="AE4" i="5"/>
  <c r="BN63" i="5"/>
  <c r="BK66" i="5"/>
  <c r="K58" i="5"/>
  <c r="BF11" i="5"/>
  <c r="U24" i="5"/>
  <c r="X21" i="5"/>
  <c r="AC32" i="5"/>
  <c r="AF29" i="5"/>
  <c r="AC56" i="5"/>
  <c r="BD29" i="5"/>
  <c r="O54" i="5"/>
  <c r="BB15" i="5"/>
  <c r="AG44" i="5"/>
  <c r="AR33" i="5"/>
  <c r="Q40" i="5"/>
  <c r="AN17" i="5"/>
  <c r="S52" i="5"/>
  <c r="AZ19" i="5"/>
  <c r="G24" i="5"/>
  <c r="X7" i="5"/>
  <c r="AI50" i="5"/>
  <c r="AX35" i="5"/>
  <c r="AZ61" i="5"/>
  <c r="BI52" i="5"/>
  <c r="I20" i="5"/>
  <c r="T9" i="5"/>
  <c r="BK58" i="5"/>
  <c r="BF63" i="5"/>
  <c r="R29" i="5"/>
  <c r="AC18" i="5"/>
  <c r="E42" i="5"/>
  <c r="AP5" i="5"/>
  <c r="AM58" i="5"/>
  <c r="BF39" i="5"/>
  <c r="L49" i="5"/>
  <c r="AW12" i="5"/>
  <c r="I8" i="5"/>
  <c r="H9" i="5"/>
  <c r="AL41" i="5"/>
  <c r="AO38" i="5"/>
  <c r="S56" i="5"/>
  <c r="BD19" i="5"/>
  <c r="AR3" i="5"/>
  <c r="C44" i="5"/>
  <c r="AK62" i="5"/>
  <c r="BJ37" i="5"/>
  <c r="S44" i="5"/>
  <c r="AR19" i="5"/>
  <c r="P17" i="5"/>
  <c r="Q16" i="5"/>
  <c r="AR55" i="5"/>
  <c r="BC44" i="5"/>
  <c r="Y18" i="5"/>
  <c r="R25" i="5"/>
  <c r="F37" i="5"/>
  <c r="U64" i="5"/>
  <c r="BL21" i="5"/>
  <c r="Z45" i="5"/>
  <c r="AS26" i="5"/>
  <c r="C64" i="5"/>
  <c r="BL3" i="5"/>
  <c r="R63" i="5"/>
  <c r="BK18" i="5"/>
  <c r="AE62" i="5"/>
  <c r="BJ31" i="5"/>
  <c r="AB43" i="5"/>
  <c r="AQ28" i="5"/>
  <c r="V65" i="5"/>
  <c r="BM22" i="5"/>
  <c r="AU60" i="5"/>
  <c r="BH47" i="5"/>
  <c r="AW60" i="5"/>
  <c r="BH49" i="5"/>
  <c r="Z53" i="5"/>
  <c r="BA26" i="5"/>
  <c r="BH41" i="4"/>
  <c r="AO60" i="5"/>
  <c r="BH41" i="5"/>
  <c r="T39" i="5"/>
  <c r="AM20" i="5"/>
  <c r="BJ59" i="5"/>
  <c r="BG62" i="5"/>
  <c r="V43" i="5"/>
  <c r="AQ22" i="5"/>
  <c r="AG52" i="5"/>
  <c r="AZ33" i="5"/>
  <c r="X25" i="5"/>
  <c r="Y24" i="5"/>
  <c r="P37" i="5"/>
  <c r="AK16" i="5"/>
  <c r="T51" i="5"/>
  <c r="AY20" i="5"/>
  <c r="Y60" i="5"/>
  <c r="BH25" i="5"/>
  <c r="C56" i="4"/>
  <c r="C56" i="5"/>
  <c r="BD3" i="5"/>
  <c r="X53" i="5"/>
  <c r="BA24" i="5"/>
  <c r="Q46" i="5"/>
  <c r="AT17" i="5"/>
  <c r="AR57" i="5"/>
  <c r="BE44" i="5"/>
  <c r="X51" i="5"/>
  <c r="AY24" i="5"/>
  <c r="AW26" i="4"/>
  <c r="Z49" i="5"/>
  <c r="AW26" i="5"/>
  <c r="S62" i="5"/>
  <c r="BJ19" i="5"/>
  <c r="N51" i="5"/>
  <c r="AY14" i="5"/>
  <c r="AF35" i="5"/>
  <c r="AI32" i="5"/>
  <c r="W62" i="5"/>
  <c r="BJ23" i="5"/>
  <c r="Y46" i="5"/>
  <c r="AT25" i="5"/>
  <c r="AG40" i="5"/>
  <c r="AN33" i="5"/>
  <c r="AV49" i="5"/>
  <c r="AW48" i="5"/>
  <c r="AQ52" i="4"/>
  <c r="AQ52" i="5"/>
  <c r="AZ43" i="5"/>
  <c r="W58" i="5"/>
  <c r="BF23" i="5"/>
  <c r="AJ53" i="5"/>
  <c r="BA36" i="5"/>
  <c r="O30" i="5"/>
  <c r="AD15" i="5"/>
  <c r="S16" i="5"/>
  <c r="P19" i="5"/>
  <c r="F59" i="4"/>
  <c r="F59" i="5"/>
  <c r="BD57" i="5"/>
  <c r="BE56" i="5"/>
  <c r="Z17" i="5"/>
  <c r="Q26" i="5"/>
  <c r="X29" i="5"/>
  <c r="AC24" i="5"/>
  <c r="I34" i="5"/>
  <c r="BL25" i="4"/>
  <c r="Y64" i="5"/>
  <c r="BL25" i="5"/>
  <c r="T3" i="5"/>
  <c r="C20" i="5"/>
  <c r="BM62" i="4"/>
  <c r="BJ65" i="5"/>
  <c r="BM62" i="5"/>
  <c r="AW46" i="5"/>
  <c r="AT49" i="5"/>
  <c r="AK48" i="5"/>
  <c r="AV37" i="5"/>
  <c r="R27" i="5"/>
  <c r="AA18" i="5"/>
  <c r="X37" i="5"/>
  <c r="AK24" i="5"/>
  <c r="R35" i="5"/>
  <c r="AI18" i="5"/>
  <c r="AC16" i="5"/>
  <c r="P29" i="5"/>
  <c r="AG38" i="5"/>
  <c r="AL33" i="5"/>
  <c r="Z43" i="5"/>
  <c r="AQ26" i="5"/>
  <c r="AX29" i="5"/>
  <c r="AC50" i="5"/>
  <c r="J45" i="5"/>
  <c r="X61" i="5"/>
  <c r="BI24" i="5"/>
  <c r="BL57" i="5"/>
  <c r="BE64" i="5"/>
  <c r="E56" i="5"/>
  <c r="AD55" i="5"/>
  <c r="BC30" i="5"/>
  <c r="BE62" i="5"/>
  <c r="BJ57" i="5"/>
  <c r="K66" i="5"/>
  <c r="BK12" i="4"/>
  <c r="L63" i="5"/>
  <c r="BK12" i="5"/>
  <c r="AB61" i="5"/>
  <c r="BI28" i="5"/>
  <c r="AM66" i="5"/>
  <c r="BN39" i="5"/>
  <c r="M62" i="5"/>
  <c r="BJ13" i="5"/>
  <c r="N63" i="5"/>
  <c r="BK14" i="5"/>
  <c r="AC44" i="5"/>
  <c r="AR29" i="5"/>
  <c r="AB49" i="5"/>
  <c r="AW28" i="5"/>
  <c r="V33" i="5"/>
  <c r="AG22" i="5"/>
  <c r="N45" i="5"/>
  <c r="AS14" i="5"/>
  <c r="AZ63" i="5"/>
  <c r="BK52" i="5"/>
  <c r="Z29" i="5"/>
  <c r="AC26" i="5"/>
  <c r="M48" i="5"/>
  <c r="AV13" i="5"/>
  <c r="AE38" i="5"/>
  <c r="AL31" i="5"/>
  <c r="AP53" i="5"/>
  <c r="D10" i="2"/>
  <c r="D28" i="2"/>
  <c r="D31" i="2"/>
  <c r="W36" i="5"/>
  <c r="AJ23" i="5"/>
  <c r="BI54" i="5"/>
  <c r="BB61" i="5"/>
  <c r="AT7" i="4"/>
  <c r="D27" i="2"/>
  <c r="G46" i="5"/>
  <c r="D21" i="2"/>
  <c r="L25" i="5"/>
  <c r="D20" i="2"/>
  <c r="U40" i="5"/>
  <c r="AN21" i="5"/>
  <c r="T47" i="5"/>
  <c r="AU20" i="5"/>
  <c r="AD47" i="5"/>
  <c r="AU30" i="5"/>
  <c r="AF41" i="5"/>
  <c r="AO32" i="5"/>
  <c r="BL15" i="4"/>
  <c r="O64" i="5"/>
  <c r="BL15" i="5"/>
  <c r="AH55" i="5"/>
  <c r="D22" i="2"/>
  <c r="D18" i="2"/>
  <c r="BC34" i="5"/>
  <c r="M60" i="5"/>
  <c r="D3" i="2"/>
  <c r="BH13" i="5"/>
  <c r="D16" i="2"/>
  <c r="D17" i="2"/>
  <c r="AV51" i="5"/>
  <c r="AY48" i="5"/>
  <c r="S56" i="1"/>
  <c r="S50" i="1"/>
  <c r="G4" i="5"/>
  <c r="S4" i="5"/>
  <c r="AQ4" i="5"/>
  <c r="BC4" i="5"/>
  <c r="D5" i="5"/>
  <c r="AD5" i="5"/>
  <c r="BN5" i="5"/>
  <c r="O6" i="5"/>
  <c r="AM6" i="5"/>
  <c r="BK6" i="5"/>
  <c r="N7" i="5"/>
  <c r="AL7" i="5"/>
  <c r="AX7" i="5"/>
  <c r="BJ7" i="5"/>
  <c r="K8" i="5"/>
  <c r="W8" i="5"/>
  <c r="AI8" i="5"/>
  <c r="AU8" i="5"/>
  <c r="BG8" i="5"/>
  <c r="AH9" i="5"/>
  <c r="BF9" i="5"/>
  <c r="E10" i="5"/>
  <c r="S10" i="5"/>
  <c r="AE10" i="5"/>
  <c r="AQ10" i="5"/>
  <c r="D11" i="5"/>
  <c r="R11" i="5"/>
  <c r="AD11" i="5"/>
  <c r="BN11" i="5"/>
  <c r="O12" i="5"/>
  <c r="AA12" i="5"/>
  <c r="BA12" i="5"/>
  <c r="H13" i="5"/>
  <c r="AB13" i="5"/>
  <c r="AD3" i="5"/>
  <c r="C30" i="5"/>
  <c r="S22" i="5"/>
  <c r="V19" i="5"/>
  <c r="AI62" i="5"/>
  <c r="BJ35" i="5"/>
  <c r="R59" i="5"/>
  <c r="BG18" i="5"/>
  <c r="N61" i="5"/>
  <c r="BI14" i="5"/>
  <c r="AL29" i="5"/>
  <c r="AC38" i="5"/>
  <c r="AA58" i="5"/>
  <c r="BF27" i="5"/>
  <c r="AH29" i="5"/>
  <c r="AC34" i="5"/>
  <c r="AD65" i="5"/>
  <c r="BM30" i="5"/>
  <c r="R21" i="5"/>
  <c r="U18" i="5"/>
  <c r="P43" i="5"/>
  <c r="AQ16" i="5"/>
  <c r="Q32" i="5"/>
  <c r="AF17" i="5"/>
  <c r="M56" i="5"/>
  <c r="BD13" i="5"/>
  <c r="AI28" i="5"/>
  <c r="AB35" i="5"/>
  <c r="AD39" i="5"/>
  <c r="AM30" i="5"/>
  <c r="Y56" i="5"/>
  <c r="BD25" i="5"/>
  <c r="AK28" i="5"/>
  <c r="AB37" i="5"/>
  <c r="AT61" i="5"/>
  <c r="BI46" i="5"/>
  <c r="AR47" i="5"/>
  <c r="AU44" i="5"/>
  <c r="U66" i="5"/>
  <c r="BN21" i="5"/>
  <c r="BH3" i="5"/>
  <c r="C60" i="5"/>
  <c r="R45" i="5"/>
  <c r="AS18" i="5"/>
  <c r="AQ64" i="5"/>
  <c r="BL43" i="5"/>
  <c r="M26" i="5"/>
  <c r="Z13" i="5"/>
  <c r="AY66" i="5"/>
  <c r="BN51" i="5"/>
  <c r="AU52" i="5"/>
  <c r="AZ47" i="5"/>
  <c r="I32" i="5"/>
  <c r="N49" i="5"/>
  <c r="AW14" i="5"/>
  <c r="V3" i="5"/>
  <c r="C22" i="5"/>
  <c r="Z47" i="5"/>
  <c r="AU26" i="5"/>
  <c r="BE66" i="5"/>
  <c r="BN57" i="5"/>
  <c r="BH55" i="5"/>
  <c r="BC60" i="5"/>
  <c r="AK64" i="5"/>
  <c r="BL37" i="5"/>
  <c r="BF43" i="5"/>
  <c r="AQ58" i="5"/>
  <c r="AG46" i="5"/>
  <c r="AT33" i="5"/>
  <c r="U60" i="5"/>
  <c r="BH21" i="5"/>
  <c r="R43" i="5"/>
  <c r="AQ18" i="5"/>
  <c r="AI46" i="5"/>
  <c r="AT35" i="5"/>
  <c r="R51" i="5"/>
  <c r="AY18" i="5"/>
  <c r="N3" i="5"/>
  <c r="C14" i="5"/>
  <c r="AF63" i="5"/>
  <c r="BK32" i="5"/>
  <c r="V27" i="5"/>
  <c r="AA22" i="5"/>
  <c r="Y50" i="5"/>
  <c r="AX25" i="5"/>
  <c r="AV65" i="5"/>
  <c r="BM48" i="5"/>
  <c r="K56" i="5"/>
  <c r="AJ49" i="5"/>
  <c r="AW36" i="5"/>
  <c r="AY58" i="5"/>
  <c r="BF51" i="5"/>
  <c r="K40" i="5"/>
  <c r="AH43" i="5"/>
  <c r="AQ34" i="5"/>
  <c r="BL47" i="4"/>
  <c r="AU64" i="5"/>
  <c r="BL47" i="5"/>
  <c r="U26" i="5"/>
  <c r="Z21" i="5"/>
  <c r="BF31" i="4"/>
  <c r="AE58" i="5"/>
  <c r="BF31" i="5"/>
  <c r="Y34" i="5"/>
  <c r="AH25" i="5"/>
  <c r="F53" i="5"/>
  <c r="AK58" i="4"/>
  <c r="AK58" i="5"/>
  <c r="BF37" i="5"/>
  <c r="Q30" i="5"/>
  <c r="AD17" i="5"/>
  <c r="BN59" i="4"/>
  <c r="BN59" i="5"/>
  <c r="BG66" i="5"/>
  <c r="K46" i="5"/>
  <c r="AF59" i="5"/>
  <c r="BG32" i="5"/>
  <c r="P39" i="5"/>
  <c r="AM16" i="5"/>
  <c r="R31" i="5"/>
  <c r="AE18" i="5"/>
  <c r="AX53" i="5"/>
  <c r="BA50" i="5"/>
  <c r="T41" i="5"/>
  <c r="AO20" i="5"/>
  <c r="AB33" i="5"/>
  <c r="AG28" i="5"/>
  <c r="D23" i="5"/>
  <c r="BB39" i="4"/>
  <c r="AM54" i="5"/>
  <c r="BB39" i="5"/>
  <c r="Z31" i="5"/>
  <c r="AE26" i="5"/>
  <c r="V51" i="5"/>
  <c r="AY22" i="5"/>
  <c r="BF3" i="5"/>
  <c r="C58" i="5"/>
  <c r="X49" i="5"/>
  <c r="AW24" i="5"/>
  <c r="I66" i="5"/>
  <c r="E24" i="4"/>
  <c r="E24" i="5"/>
  <c r="BB51" i="4"/>
  <c r="AY54" i="5"/>
  <c r="BB51" i="5"/>
  <c r="BK50" i="4"/>
  <c r="AX63" i="5"/>
  <c r="BK50" i="5"/>
  <c r="J37" i="5"/>
  <c r="BM20" i="4"/>
  <c r="T65" i="5"/>
  <c r="BM20" i="5"/>
  <c r="AV53" i="4"/>
  <c r="AV53" i="5"/>
  <c r="BA48" i="5"/>
  <c r="AE64" i="4"/>
  <c r="AE64" i="5"/>
  <c r="BL31" i="5"/>
  <c r="AD43" i="5"/>
  <c r="AQ30" i="5"/>
  <c r="N53" i="5"/>
  <c r="BA14" i="5"/>
  <c r="O38" i="5"/>
  <c r="AL15" i="5"/>
  <c r="C42" i="4"/>
  <c r="AP3" i="5"/>
  <c r="C42" i="5"/>
  <c r="E64" i="4"/>
  <c r="E64" i="5"/>
  <c r="Q34" i="5"/>
  <c r="AH17" i="5"/>
  <c r="AC28" i="5"/>
  <c r="AB29" i="5"/>
  <c r="I38" i="5"/>
  <c r="AU38" i="5"/>
  <c r="AL47" i="5"/>
  <c r="BK8" i="4"/>
  <c r="H63" i="5"/>
  <c r="AF37" i="5"/>
  <c r="AK32" i="5"/>
  <c r="D41" i="4"/>
  <c r="D41" i="5"/>
  <c r="Q20" i="5"/>
  <c r="T17" i="5"/>
  <c r="AM44" i="5"/>
  <c r="AR39" i="5"/>
  <c r="AJ43" i="5"/>
  <c r="AQ36" i="5"/>
  <c r="AR61" i="4"/>
  <c r="AR61" i="5"/>
  <c r="BI44" i="5"/>
  <c r="X39" i="5"/>
  <c r="AM24" i="5"/>
  <c r="BE46" i="4"/>
  <c r="BE46" i="5"/>
  <c r="AT57" i="5"/>
  <c r="AB47" i="5"/>
  <c r="AU28" i="5"/>
  <c r="N39" i="5"/>
  <c r="AM14" i="5"/>
  <c r="V37" i="5"/>
  <c r="AK22" i="5"/>
  <c r="I44" i="5"/>
  <c r="W32" i="5"/>
  <c r="AF23" i="5"/>
  <c r="G44" i="5"/>
  <c r="F51" i="4"/>
  <c r="F51" i="5"/>
  <c r="AV15" i="4"/>
  <c r="O48" i="5"/>
  <c r="AV15" i="5"/>
  <c r="AN49" i="5"/>
  <c r="AW40" i="5"/>
  <c r="AZ5" i="4"/>
  <c r="E52" i="5"/>
  <c r="N27" i="5"/>
  <c r="AA14" i="5"/>
  <c r="AH49" i="5"/>
  <c r="AW34" i="5"/>
  <c r="S64" i="5"/>
  <c r="BL19" i="5"/>
  <c r="AB59" i="5"/>
  <c r="BG28" i="5"/>
  <c r="P21" i="5"/>
  <c r="U16" i="5"/>
  <c r="AA30" i="5"/>
  <c r="AD27" i="5"/>
  <c r="H41" i="5"/>
  <c r="J65" i="5"/>
  <c r="Q36" i="5"/>
  <c r="AJ17" i="5"/>
  <c r="O28" i="5"/>
  <c r="AB15" i="5"/>
  <c r="AN41" i="5"/>
  <c r="AO40" i="5"/>
  <c r="AE66" i="5"/>
  <c r="BN31" i="5"/>
  <c r="M58" i="5"/>
  <c r="AC46" i="5"/>
  <c r="AT29" i="5"/>
  <c r="BJ49" i="4"/>
  <c r="AW62" i="5"/>
  <c r="BJ49" i="5"/>
  <c r="C40" i="4"/>
  <c r="AN3" i="5"/>
  <c r="C40" i="5"/>
  <c r="H21" i="5"/>
  <c r="AV63" i="5"/>
  <c r="BK48" i="5"/>
  <c r="AY56" i="5"/>
  <c r="BD51" i="5"/>
  <c r="AO58" i="5"/>
  <c r="BF41" i="5"/>
  <c r="U38" i="5"/>
  <c r="AL21" i="5"/>
  <c r="AR65" i="5"/>
  <c r="BM44" i="5"/>
  <c r="E58" i="4"/>
  <c r="E58" i="5"/>
  <c r="AH65" i="5"/>
  <c r="BM34" i="5"/>
  <c r="C18" i="4"/>
  <c r="R3" i="5"/>
  <c r="C18" i="5"/>
  <c r="AK52" i="5"/>
  <c r="AZ37" i="5"/>
  <c r="AG42" i="5"/>
  <c r="AP33" i="5"/>
  <c r="X43" i="5"/>
  <c r="AQ24" i="5"/>
  <c r="J33" i="5"/>
  <c r="BE34" i="4"/>
  <c r="BE34" i="5"/>
  <c r="AH57" i="5"/>
  <c r="AC64" i="5"/>
  <c r="D5" i="2"/>
  <c r="BL29" i="5"/>
  <c r="T37" i="5"/>
  <c r="AK20" i="5"/>
  <c r="AS56" i="5"/>
  <c r="BD45" i="5"/>
  <c r="D8" i="2"/>
  <c r="J53" i="5"/>
  <c r="V45" i="5"/>
  <c r="AS22" i="5"/>
  <c r="D2" i="2"/>
  <c r="X63" i="5"/>
  <c r="BK24" i="5"/>
  <c r="S22" i="1"/>
  <c r="Q8" i="2" s="1"/>
  <c r="S16" i="1"/>
  <c r="S10" i="1"/>
  <c r="S31" i="1"/>
  <c r="I4" i="5"/>
  <c r="AG4" i="5"/>
  <c r="AS4" i="5"/>
  <c r="H5" i="5"/>
  <c r="T5" i="5"/>
  <c r="BD5" i="5"/>
  <c r="C6" i="5"/>
  <c r="Q6" i="5"/>
  <c r="AC6" i="5"/>
  <c r="BA6" i="5"/>
  <c r="P7" i="5"/>
  <c r="AB7" i="5"/>
  <c r="AN7" i="5"/>
  <c r="AZ7" i="5"/>
  <c r="AK8" i="5"/>
  <c r="AW8" i="5"/>
  <c r="BI8" i="5"/>
  <c r="L9" i="5"/>
  <c r="X9" i="5"/>
  <c r="AJ9" i="5"/>
  <c r="AV9" i="5"/>
  <c r="BH9" i="5"/>
  <c r="U10" i="5"/>
  <c r="AG10" i="5"/>
  <c r="AS10" i="5"/>
  <c r="BE10" i="5"/>
  <c r="F11" i="5"/>
  <c r="T11" i="5"/>
  <c r="AF11" i="5"/>
  <c r="BD11" i="5"/>
  <c r="Q12" i="5"/>
  <c r="AC12" i="5"/>
  <c r="BC12" i="5"/>
  <c r="AD13" i="5"/>
  <c r="E14" i="5"/>
  <c r="U34" i="5"/>
  <c r="AH21" i="5"/>
  <c r="O32" i="5"/>
  <c r="AF15" i="5"/>
  <c r="Q28" i="5"/>
  <c r="AB17" i="5"/>
  <c r="AU58" i="5"/>
  <c r="BF47" i="5"/>
  <c r="V25" i="5"/>
  <c r="Y22" i="5"/>
  <c r="O66" i="5"/>
  <c r="BN15" i="5"/>
  <c r="AB55" i="5"/>
  <c r="BC28" i="5"/>
  <c r="Z57" i="5"/>
  <c r="BE26" i="5"/>
  <c r="BL65" i="5"/>
  <c r="BM64" i="5"/>
  <c r="BA58" i="5"/>
  <c r="BF53" i="5"/>
  <c r="T43" i="5"/>
  <c r="AQ20" i="5"/>
  <c r="Q56" i="5"/>
  <c r="BD17" i="5"/>
  <c r="W40" i="5"/>
  <c r="AN23" i="5"/>
  <c r="AX65" i="5"/>
  <c r="BM50" i="5"/>
  <c r="W34" i="5"/>
  <c r="AH23" i="5"/>
  <c r="AE48" i="5"/>
  <c r="AV31" i="5"/>
  <c r="AR41" i="5"/>
  <c r="AO44" i="5"/>
  <c r="AD45" i="5"/>
  <c r="AS30" i="5"/>
  <c r="AM42" i="5"/>
  <c r="AP39" i="5"/>
  <c r="AH63" i="5"/>
  <c r="BK34" i="5"/>
  <c r="AR63" i="5"/>
  <c r="BK44" i="5"/>
  <c r="BC62" i="5"/>
  <c r="BJ55" i="5"/>
  <c r="AG20" i="5"/>
  <c r="T33" i="5"/>
  <c r="AO66" i="5"/>
  <c r="BN41" i="5"/>
  <c r="BA66" i="5"/>
  <c r="BN53" i="5"/>
  <c r="O62" i="5"/>
  <c r="BJ15" i="5"/>
  <c r="R33" i="5"/>
  <c r="AG18" i="5"/>
  <c r="AL39" i="5"/>
  <c r="AM38" i="5"/>
  <c r="S38" i="5"/>
  <c r="AL19" i="5"/>
  <c r="AP31" i="5"/>
  <c r="AE42" i="5"/>
  <c r="AB3" i="5"/>
  <c r="C28" i="5"/>
  <c r="O52" i="5"/>
  <c r="AZ15" i="5"/>
  <c r="L57" i="5"/>
  <c r="BE12" i="5"/>
  <c r="N55" i="5"/>
  <c r="BC14" i="5"/>
  <c r="AO54" i="5"/>
  <c r="BB41" i="5"/>
  <c r="AK54" i="5"/>
  <c r="BB37" i="5"/>
  <c r="T59" i="5"/>
  <c r="BG20" i="5"/>
  <c r="AK44" i="5"/>
  <c r="AR37" i="5"/>
  <c r="AS58" i="5"/>
  <c r="BF45" i="5"/>
  <c r="Y62" i="5"/>
  <c r="BJ25" i="5"/>
  <c r="D35" i="5"/>
  <c r="V53" i="5"/>
  <c r="BA22" i="5"/>
  <c r="AN43" i="5"/>
  <c r="AQ40" i="5"/>
  <c r="E34" i="5"/>
  <c r="T21" i="5"/>
  <c r="U20" i="5"/>
  <c r="AJ29" i="5"/>
  <c r="AC36" i="5"/>
  <c r="U54" i="5"/>
  <c r="BB21" i="5"/>
  <c r="T31" i="5"/>
  <c r="AE20" i="5"/>
  <c r="BB3" i="5"/>
  <c r="C54" i="5"/>
  <c r="R39" i="5"/>
  <c r="AM18" i="5"/>
  <c r="X27" i="5"/>
  <c r="AA24" i="5"/>
  <c r="S42" i="5"/>
  <c r="AP19" i="5"/>
  <c r="AJ65" i="5"/>
  <c r="BM36" i="5"/>
  <c r="S32" i="5"/>
  <c r="AF19" i="5"/>
  <c r="AA64" i="5"/>
  <c r="BL27" i="5"/>
  <c r="AZ3" i="5"/>
  <c r="C52" i="5"/>
  <c r="E54" i="5"/>
  <c r="S40" i="5"/>
  <c r="AN19" i="5"/>
  <c r="W48" i="5"/>
  <c r="AV23" i="5"/>
  <c r="L51" i="5"/>
  <c r="AY12" i="5"/>
  <c r="AV59" i="5"/>
  <c r="BG48" i="5"/>
  <c r="BC38" i="5"/>
  <c r="AL55" i="5"/>
  <c r="X57" i="5"/>
  <c r="BE24" i="5"/>
  <c r="AX61" i="5"/>
  <c r="BI50" i="5"/>
  <c r="F65" i="5"/>
  <c r="AA66" i="5"/>
  <c r="BN27" i="5"/>
  <c r="K44" i="5"/>
  <c r="Z51" i="5"/>
  <c r="AY26" i="5"/>
  <c r="N41" i="5"/>
  <c r="AO14" i="5"/>
  <c r="AO48" i="5"/>
  <c r="AV41" i="5"/>
  <c r="AA46" i="5"/>
  <c r="AT27" i="5"/>
  <c r="AD61" i="5"/>
  <c r="BI30" i="5"/>
  <c r="AX57" i="5"/>
  <c r="BE50" i="5"/>
  <c r="C12" i="4"/>
  <c r="L3" i="5"/>
  <c r="AA40" i="5"/>
  <c r="AN27" i="5"/>
  <c r="R57" i="5"/>
  <c r="BE18" i="5"/>
  <c r="L65" i="5"/>
  <c r="H39" i="5"/>
  <c r="C32" i="4"/>
  <c r="AF3" i="5"/>
  <c r="C32" i="5"/>
  <c r="BL11" i="4"/>
  <c r="K64" i="5"/>
  <c r="AT55" i="5"/>
  <c r="BC46" i="5"/>
  <c r="P63" i="5"/>
  <c r="BK16" i="5"/>
  <c r="AS40" i="5"/>
  <c r="AN45" i="5"/>
  <c r="S28" i="5"/>
  <c r="AB19" i="5"/>
  <c r="AY64" i="5"/>
  <c r="BL51" i="5"/>
  <c r="T63" i="5"/>
  <c r="BK20" i="5"/>
  <c r="R23" i="5"/>
  <c r="W18" i="5"/>
  <c r="BJ63" i="5"/>
  <c r="BK62" i="5"/>
  <c r="AX41" i="5"/>
  <c r="AO50" i="5"/>
  <c r="L31" i="5"/>
  <c r="J39" i="5"/>
  <c r="D47" i="4"/>
  <c r="D47" i="5"/>
  <c r="AY40" i="5"/>
  <c r="AN51" i="5"/>
  <c r="S54" i="5"/>
  <c r="BB19" i="5"/>
  <c r="N29" i="5"/>
  <c r="AC14" i="5"/>
  <c r="Y16" i="5"/>
  <c r="P25" i="5"/>
  <c r="AP61" i="5"/>
  <c r="BI42" i="5"/>
  <c r="BD61" i="4"/>
  <c r="BD61" i="5"/>
  <c r="BI56" i="5"/>
  <c r="AT53" i="5"/>
  <c r="BA46" i="5"/>
  <c r="Q44" i="5"/>
  <c r="AR17" i="5"/>
  <c r="O60" i="5"/>
  <c r="BH15" i="5"/>
  <c r="Z63" i="5"/>
  <c r="BK26" i="5"/>
  <c r="D21" i="4"/>
  <c r="D21" i="5"/>
  <c r="AK60" i="5"/>
  <c r="BH37" i="5"/>
  <c r="BN55" i="4"/>
  <c r="BC66" i="5"/>
  <c r="BN55" i="5"/>
  <c r="Z33" i="5"/>
  <c r="AG26" i="5"/>
  <c r="S46" i="5"/>
  <c r="AT19" i="5"/>
  <c r="W60" i="5"/>
  <c r="BH23" i="5"/>
  <c r="BM52" i="4"/>
  <c r="AZ65" i="5"/>
  <c r="BM52" i="5"/>
  <c r="AV61" i="5"/>
  <c r="BI48" i="5"/>
  <c r="Q64" i="5"/>
  <c r="BL17" i="5"/>
  <c r="AH31" i="5"/>
  <c r="AE34" i="5"/>
  <c r="BN35" i="4"/>
  <c r="AI66" i="5"/>
  <c r="BN35" i="5"/>
  <c r="BA52" i="5"/>
  <c r="AZ53" i="5"/>
  <c r="X33" i="5"/>
  <c r="AG24" i="5"/>
  <c r="F47" i="4"/>
  <c r="F47" i="5"/>
  <c r="AZ55" i="4"/>
  <c r="AZ55" i="5"/>
  <c r="BC52" i="5"/>
  <c r="E44" i="4"/>
  <c r="E44" i="5"/>
  <c r="C46" i="4"/>
  <c r="AT3" i="5"/>
  <c r="C46" i="5"/>
  <c r="BA18" i="4"/>
  <c r="R53" i="5"/>
  <c r="BA18" i="5"/>
  <c r="C38" i="4"/>
  <c r="AL3" i="5"/>
  <c r="C38" i="5"/>
  <c r="AW58" i="5"/>
  <c r="BF49" i="5"/>
  <c r="R41" i="5"/>
  <c r="AO18" i="5"/>
  <c r="AS60" i="5"/>
  <c r="BH45" i="5"/>
  <c r="BB65" i="5"/>
  <c r="BM54" i="5"/>
  <c r="X45" i="5"/>
  <c r="AS24" i="5"/>
  <c r="Q58" i="5"/>
  <c r="BF17" i="5"/>
  <c r="F19" i="4"/>
  <c r="F19" i="5"/>
  <c r="BA56" i="5"/>
  <c r="BD53" i="5"/>
  <c r="AM56" i="5"/>
  <c r="BD39" i="5"/>
  <c r="D33" i="2"/>
  <c r="AW64" i="5"/>
  <c r="BL49" i="5"/>
  <c r="D4" i="2"/>
  <c r="V39" i="5"/>
  <c r="AM22" i="5"/>
  <c r="AF27" i="5"/>
  <c r="AA32" i="5"/>
  <c r="N15" i="5"/>
  <c r="O14" i="5"/>
  <c r="BN61" i="4"/>
  <c r="BI66" i="5"/>
  <c r="BN61" i="5"/>
  <c r="AA42" i="5"/>
  <c r="AP27" i="5"/>
  <c r="C50" i="4"/>
  <c r="AX3" i="5"/>
  <c r="C50" i="5"/>
  <c r="AG66" i="5"/>
  <c r="BN33" i="5"/>
  <c r="D23" i="2"/>
  <c r="H25" i="5"/>
  <c r="AX51" i="5"/>
  <c r="AY50" i="5"/>
  <c r="Y42" i="5"/>
  <c r="AP25" i="5"/>
  <c r="AT39" i="5"/>
  <c r="AM46" i="5"/>
  <c r="H33" i="5"/>
  <c r="S15" i="1"/>
  <c r="R23" i="2" s="1"/>
  <c r="S9" i="1"/>
  <c r="S30" i="1"/>
  <c r="AA20" i="2" s="1"/>
  <c r="W4" i="5"/>
  <c r="AI4" i="5"/>
  <c r="AU4" i="5"/>
  <c r="AH5" i="5"/>
  <c r="BF5" i="5"/>
  <c r="G6" i="5"/>
  <c r="S6" i="5"/>
  <c r="D7" i="5"/>
  <c r="R7" i="5"/>
  <c r="AD7" i="5"/>
  <c r="O8" i="5"/>
  <c r="AM8" i="5"/>
  <c r="AY8" i="5"/>
  <c r="BK8" i="5"/>
  <c r="N9" i="5"/>
  <c r="AL9" i="5"/>
  <c r="AX9" i="5"/>
  <c r="BJ9" i="5"/>
  <c r="K10" i="5"/>
  <c r="W10" i="5"/>
  <c r="AI10" i="5"/>
  <c r="AU10" i="5"/>
  <c r="BG10" i="5"/>
  <c r="V11" i="5"/>
  <c r="AH11" i="5"/>
  <c r="AT11" i="5"/>
  <c r="E12" i="5"/>
  <c r="S12" i="5"/>
  <c r="AE12" i="5"/>
  <c r="P13" i="5"/>
  <c r="AH13" i="5"/>
  <c r="AN53" i="5"/>
  <c r="BA40" i="5"/>
  <c r="AZ45" i="5"/>
  <c r="AS52" i="5"/>
  <c r="K42" i="5"/>
  <c r="AX55" i="5"/>
  <c r="BC50" i="5"/>
  <c r="P33" i="5"/>
  <c r="AG16" i="5"/>
  <c r="U58" i="5"/>
  <c r="BF21" i="5"/>
  <c r="BA62" i="5"/>
  <c r="BJ53" i="5"/>
  <c r="AN59" i="5"/>
  <c r="BG40" i="5"/>
  <c r="BK60" i="5"/>
  <c r="BH63" i="5"/>
  <c r="W38" i="5"/>
  <c r="AL23" i="5"/>
  <c r="AE60" i="5"/>
  <c r="BH31" i="5"/>
  <c r="AU66" i="5"/>
  <c r="BN47" i="5"/>
  <c r="P41" i="5"/>
  <c r="AO16" i="5"/>
  <c r="AL63" i="5"/>
  <c r="BK38" i="5"/>
  <c r="P27" i="5"/>
  <c r="AA16" i="5"/>
  <c r="AG62" i="5"/>
  <c r="BJ33" i="5"/>
  <c r="AP49" i="5"/>
  <c r="AW42" i="5"/>
  <c r="AL35" i="5"/>
  <c r="AI38" i="5"/>
  <c r="M54" i="5"/>
  <c r="BB13" i="5"/>
  <c r="AP63" i="5"/>
  <c r="BK42" i="5"/>
  <c r="W54" i="5"/>
  <c r="BB23" i="5"/>
  <c r="P55" i="5"/>
  <c r="BC16" i="5"/>
  <c r="W66" i="5"/>
  <c r="BN23" i="5"/>
  <c r="AT65" i="5"/>
  <c r="BM46" i="5"/>
  <c r="S50" i="5"/>
  <c r="AX19" i="5"/>
  <c r="L39" i="5"/>
  <c r="AE50" i="5"/>
  <c r="AX31" i="5"/>
  <c r="U14" i="5"/>
  <c r="N21" i="5"/>
  <c r="AC42" i="5"/>
  <c r="AP29" i="5"/>
  <c r="AJ59" i="5"/>
  <c r="BG36" i="5"/>
  <c r="N65" i="5"/>
  <c r="BM14" i="5"/>
  <c r="AX45" i="5"/>
  <c r="AS50" i="5"/>
  <c r="BH65" i="5"/>
  <c r="BM60" i="5"/>
  <c r="AP55" i="5"/>
  <c r="BC42" i="5"/>
  <c r="P53" i="5"/>
  <c r="BA16" i="5"/>
  <c r="X59" i="5"/>
  <c r="BG24" i="5"/>
  <c r="P61" i="5"/>
  <c r="BI16" i="5"/>
  <c r="H45" i="5"/>
  <c r="O36" i="5"/>
  <c r="AJ15" i="5"/>
  <c r="AP65" i="5"/>
  <c r="BM42" i="5"/>
  <c r="BL59" i="5"/>
  <c r="BG64" i="5"/>
  <c r="BN3" i="5"/>
  <c r="C66" i="5"/>
  <c r="V47" i="5"/>
  <c r="AU22" i="5"/>
  <c r="BD59" i="5"/>
  <c r="BG56" i="5"/>
  <c r="J55" i="5"/>
  <c r="G42" i="5"/>
  <c r="V41" i="5"/>
  <c r="AO22" i="5"/>
  <c r="X3" i="5"/>
  <c r="C24" i="5"/>
  <c r="AQ62" i="5"/>
  <c r="BJ43" i="5"/>
  <c r="L21" i="5"/>
  <c r="N59" i="5"/>
  <c r="BG14" i="5"/>
  <c r="AV57" i="5"/>
  <c r="BE48" i="5"/>
  <c r="AO30" i="4"/>
  <c r="AD41" i="5"/>
  <c r="AO30" i="5"/>
  <c r="M50" i="5"/>
  <c r="AX13" i="5"/>
  <c r="BK56" i="4"/>
  <c r="BD63" i="5"/>
  <c r="BK56" i="5"/>
  <c r="Y54" i="5"/>
  <c r="BB25" i="5"/>
  <c r="AH45" i="5"/>
  <c r="AS34" i="5"/>
  <c r="V31" i="5"/>
  <c r="AE22" i="5"/>
  <c r="P47" i="5"/>
  <c r="AU16" i="5"/>
  <c r="BF59" i="5"/>
  <c r="BG58" i="5"/>
  <c r="K54" i="5"/>
  <c r="AM52" i="5"/>
  <c r="AZ39" i="5"/>
  <c r="E60" i="4"/>
  <c r="E60" i="5"/>
  <c r="G66" i="5"/>
  <c r="O34" i="5"/>
  <c r="AH15" i="5"/>
  <c r="W30" i="5"/>
  <c r="AD23" i="5"/>
  <c r="U44" i="5"/>
  <c r="AR21" i="5"/>
  <c r="Y48" i="5"/>
  <c r="AV25" i="5"/>
  <c r="AA38" i="4"/>
  <c r="AA38" i="5"/>
  <c r="AL27" i="5"/>
  <c r="O40" i="5"/>
  <c r="AN15" i="5"/>
  <c r="Q22" i="5"/>
  <c r="V17" i="5"/>
  <c r="AH47" i="5"/>
  <c r="AU34" i="5"/>
  <c r="Y44" i="5"/>
  <c r="AR25" i="5"/>
  <c r="BG30" i="4"/>
  <c r="AD59" i="5"/>
  <c r="BG30" i="5"/>
  <c r="F21" i="4"/>
  <c r="F21" i="5"/>
  <c r="AI30" i="5"/>
  <c r="AD35" i="5"/>
  <c r="BB55" i="5"/>
  <c r="BC54" i="5"/>
  <c r="F45" i="4"/>
  <c r="F45" i="5"/>
  <c r="BN37" i="4"/>
  <c r="AK66" i="5"/>
  <c r="BN37" i="5"/>
  <c r="AV3" i="5"/>
  <c r="C48" i="5"/>
  <c r="AT59" i="5"/>
  <c r="BG46" i="5"/>
  <c r="AH51" i="5"/>
  <c r="AY34" i="5"/>
  <c r="BK30" i="4"/>
  <c r="AD63" i="5"/>
  <c r="BK30" i="5"/>
  <c r="AH35" i="5"/>
  <c r="AI34" i="5"/>
  <c r="AL51" i="5"/>
  <c r="AY38" i="5"/>
  <c r="E22" i="5"/>
  <c r="O44" i="5"/>
  <c r="AR15" i="5"/>
  <c r="AZ49" i="5"/>
  <c r="AW52" i="5"/>
  <c r="F57" i="4"/>
  <c r="F57" i="5"/>
  <c r="BH39" i="4"/>
  <c r="AM60" i="5"/>
  <c r="BH39" i="5"/>
  <c r="W42" i="5"/>
  <c r="AP23" i="5"/>
  <c r="U28" i="5"/>
  <c r="AB21" i="5"/>
  <c r="AG54" i="5"/>
  <c r="BB33" i="5"/>
  <c r="BF61" i="5"/>
  <c r="BI58" i="5"/>
  <c r="X35" i="5"/>
  <c r="AI24" i="5"/>
  <c r="BK54" i="4"/>
  <c r="BB63" i="5"/>
  <c r="BK54" i="5"/>
  <c r="U46" i="5"/>
  <c r="AT21" i="5"/>
  <c r="BK40" i="4"/>
  <c r="AN63" i="5"/>
  <c r="BK40" i="5"/>
  <c r="AW44" i="5"/>
  <c r="AR49" i="5"/>
  <c r="D29" i="5"/>
  <c r="Z35" i="5"/>
  <c r="AI26" i="5"/>
  <c r="AL45" i="5"/>
  <c r="AS38" i="5"/>
  <c r="AJ27" i="5"/>
  <c r="AA36" i="5"/>
  <c r="BL53" i="4"/>
  <c r="BA64" i="5"/>
  <c r="BL53" i="5"/>
  <c r="AE46" i="5"/>
  <c r="AT31" i="5"/>
  <c r="Z19" i="5"/>
  <c r="S26" i="5"/>
  <c r="T25" i="5"/>
  <c r="Y20" i="5"/>
  <c r="AY44" i="4"/>
  <c r="AY44" i="5"/>
  <c r="AR51" i="5"/>
  <c r="BK22" i="4"/>
  <c r="V63" i="5"/>
  <c r="BK22" i="5"/>
  <c r="AY42" i="5"/>
  <c r="AP51" i="5"/>
  <c r="R15" i="5"/>
  <c r="O18" i="5"/>
  <c r="AE44" i="5"/>
  <c r="AR31" i="5"/>
  <c r="T15" i="5"/>
  <c r="O20" i="5"/>
  <c r="AF51" i="5"/>
  <c r="AY32" i="5"/>
  <c r="P35" i="5"/>
  <c r="AI16" i="5"/>
  <c r="AQ66" i="5"/>
  <c r="BN43" i="5"/>
  <c r="E36" i="4"/>
  <c r="E36" i="5"/>
  <c r="AF39" i="5"/>
  <c r="AM32" i="5"/>
  <c r="D27" i="5"/>
  <c r="BI26" i="4"/>
  <c r="Z61" i="5"/>
  <c r="BI26" i="5"/>
  <c r="D11" i="2"/>
  <c r="I46" i="5"/>
  <c r="D57" i="4"/>
  <c r="D57" i="5"/>
  <c r="T49" i="5"/>
  <c r="AW20" i="5"/>
  <c r="BG54" i="4"/>
  <c r="BG54" i="5"/>
  <c r="D9" i="2"/>
  <c r="BB59" i="5"/>
  <c r="F25" i="5"/>
  <c r="O24" i="5"/>
  <c r="X15" i="5"/>
  <c r="AN57" i="5"/>
  <c r="BE40" i="5"/>
  <c r="F27" i="4"/>
  <c r="F27" i="5"/>
  <c r="D15" i="2"/>
  <c r="H27" i="5"/>
  <c r="AF55" i="5"/>
  <c r="BC32" i="5"/>
  <c r="S3" i="1"/>
  <c r="R22" i="2" s="1"/>
  <c r="S14" i="1"/>
  <c r="S8" i="1"/>
  <c r="S71" i="1"/>
  <c r="S47" i="1"/>
  <c r="R20" i="2" s="1"/>
  <c r="S35" i="1"/>
  <c r="S29" i="1"/>
  <c r="M4" i="5"/>
  <c r="Y4" i="5"/>
  <c r="AK4" i="5"/>
  <c r="L5" i="5"/>
  <c r="X5" i="5"/>
  <c r="AJ5" i="5"/>
  <c r="AV5" i="5"/>
  <c r="BH5" i="5"/>
  <c r="I6" i="5"/>
  <c r="U6" i="5"/>
  <c r="AG6" i="5"/>
  <c r="AS6" i="5"/>
  <c r="BE6" i="5"/>
  <c r="T7" i="5"/>
  <c r="AR7" i="5"/>
  <c r="BD7" i="5"/>
  <c r="C8" i="5"/>
  <c r="Q8" i="5"/>
  <c r="AC8" i="5"/>
  <c r="AO8" i="5"/>
  <c r="BM8" i="5"/>
  <c r="P9" i="5"/>
  <c r="AB9" i="5"/>
  <c r="AN9" i="5"/>
  <c r="AZ9" i="5"/>
  <c r="BL9" i="5"/>
  <c r="Y10" i="5"/>
  <c r="AK10" i="5"/>
  <c r="AW10" i="5"/>
  <c r="BI10" i="5"/>
  <c r="X11" i="5"/>
  <c r="AJ11" i="5"/>
  <c r="AV11" i="5"/>
  <c r="BH11" i="5"/>
  <c r="G12" i="5"/>
  <c r="U12" i="5"/>
  <c r="AG12" i="5"/>
  <c r="AS12" i="5"/>
  <c r="BI12" i="5"/>
  <c r="R13" i="5"/>
  <c r="AJ13" i="5"/>
  <c r="AE14" i="5"/>
  <c r="AD49" i="5"/>
  <c r="AW30" i="5"/>
  <c r="AJ37" i="5"/>
  <c r="AK36" i="5"/>
  <c r="BH61" i="5"/>
  <c r="BI60" i="5"/>
  <c r="AQ32" i="5"/>
  <c r="AF43" i="5"/>
  <c r="T45" i="5"/>
  <c r="AS20" i="5"/>
  <c r="W50" i="5"/>
  <c r="AX23" i="5"/>
  <c r="U52" i="5"/>
  <c r="AZ21" i="5"/>
  <c r="S48" i="5"/>
  <c r="AV19" i="5"/>
  <c r="BB57" i="5"/>
  <c r="BE54" i="5"/>
  <c r="AL59" i="5"/>
  <c r="BG38" i="5"/>
  <c r="AE52" i="5"/>
  <c r="AZ31" i="5"/>
  <c r="U62" i="5"/>
  <c r="BJ21" i="5"/>
  <c r="T53" i="5"/>
  <c r="BA20" i="5"/>
  <c r="AT51" i="5"/>
  <c r="AY46" i="5"/>
  <c r="AM64" i="5"/>
  <c r="BL39" i="5"/>
  <c r="S60" i="5"/>
  <c r="BH19" i="5"/>
  <c r="R55" i="5"/>
  <c r="BC18" i="5"/>
  <c r="AS62" i="5"/>
  <c r="BJ45" i="5"/>
  <c r="R49" i="5"/>
  <c r="AW18" i="5"/>
  <c r="G54" i="5"/>
  <c r="AN65" i="5"/>
  <c r="BM40" i="5"/>
  <c r="M44" i="5"/>
  <c r="AR13" i="5"/>
  <c r="AW56" i="5"/>
  <c r="BD49" i="5"/>
  <c r="AN35" i="5"/>
  <c r="AI40" i="5"/>
  <c r="AG36" i="5"/>
  <c r="AJ33" i="5"/>
  <c r="W44" i="5"/>
  <c r="AR23" i="5"/>
  <c r="N47" i="5"/>
  <c r="AU14" i="5"/>
  <c r="AR45" i="5"/>
  <c r="AS44" i="5"/>
  <c r="BC48" i="5"/>
  <c r="AV55" i="5"/>
  <c r="AH61" i="5"/>
  <c r="BI34" i="5"/>
  <c r="W52" i="5"/>
  <c r="AZ23" i="5"/>
  <c r="AN61" i="5"/>
  <c r="BI40" i="5"/>
  <c r="X55" i="5"/>
  <c r="BC24" i="5"/>
  <c r="BB27" i="5"/>
  <c r="AA54" i="5"/>
  <c r="Q38" i="5"/>
  <c r="AL17" i="5"/>
  <c r="X47" i="5"/>
  <c r="AU24" i="5"/>
  <c r="AG32" i="5"/>
  <c r="AF33" i="5"/>
  <c r="T61" i="5"/>
  <c r="BI20" i="5"/>
  <c r="AF53" i="5"/>
  <c r="BA32" i="5"/>
  <c r="AO34" i="5"/>
  <c r="AH41" i="5"/>
  <c r="AL49" i="5"/>
  <c r="AW38" i="5"/>
  <c r="Z3" i="5"/>
  <c r="C26" i="5"/>
  <c r="BH27" i="4"/>
  <c r="AA60" i="5"/>
  <c r="BH27" i="5"/>
  <c r="AG56" i="5"/>
  <c r="BD33" i="5"/>
  <c r="AJ61" i="5"/>
  <c r="BI36" i="5"/>
  <c r="AT47" i="5"/>
  <c r="AU46" i="5"/>
  <c r="AT41" i="5"/>
  <c r="AO46" i="5"/>
  <c r="F23" i="4"/>
  <c r="F23" i="5"/>
  <c r="AQ56" i="5"/>
  <c r="BD43" i="5"/>
  <c r="AB53" i="5"/>
  <c r="BA28" i="5"/>
  <c r="AZ41" i="4"/>
  <c r="AO52" i="5"/>
  <c r="AZ41" i="5"/>
  <c r="N57" i="5"/>
  <c r="BE14" i="5"/>
  <c r="BN29" i="4"/>
  <c r="AC66" i="5"/>
  <c r="BN29" i="5"/>
  <c r="AX43" i="5"/>
  <c r="AQ50" i="5"/>
  <c r="AI64" i="5"/>
  <c r="BL35" i="5"/>
  <c r="AK46" i="5"/>
  <c r="AT37" i="5"/>
  <c r="W28" i="5"/>
  <c r="AB23" i="5"/>
  <c r="T29" i="5"/>
  <c r="AC20" i="5"/>
  <c r="AM34" i="5"/>
  <c r="AH39" i="5"/>
  <c r="AF21" i="5"/>
  <c r="U32" i="5"/>
  <c r="D17" i="5"/>
  <c r="H55" i="5"/>
  <c r="AJ45" i="5"/>
  <c r="AS36" i="5"/>
  <c r="Y30" i="5"/>
  <c r="AD25" i="5"/>
  <c r="BM16" i="4"/>
  <c r="P65" i="5"/>
  <c r="BM16" i="5"/>
  <c r="G32" i="5"/>
  <c r="N25" i="5"/>
  <c r="Y14" i="5"/>
  <c r="V55" i="5"/>
  <c r="BC22" i="5"/>
  <c r="BL61" i="4"/>
  <c r="BI64" i="5"/>
  <c r="BL61" i="5"/>
  <c r="AA34" i="5"/>
  <c r="AH27" i="5"/>
  <c r="BH51" i="4"/>
  <c r="AY60" i="5"/>
  <c r="BH51" i="5"/>
  <c r="L43" i="5"/>
  <c r="BH53" i="4"/>
  <c r="BA60" i="5"/>
  <c r="BH53" i="5"/>
  <c r="AI42" i="5"/>
  <c r="AP35" i="5"/>
  <c r="BM56" i="5"/>
  <c r="BD65" i="5"/>
  <c r="BB49" i="5"/>
  <c r="AW54" i="5"/>
  <c r="E16" i="4"/>
  <c r="E16" i="5"/>
  <c r="S58" i="5"/>
  <c r="BF19" i="5"/>
  <c r="I26" i="5"/>
  <c r="AU50" i="5"/>
  <c r="AX47" i="5"/>
  <c r="AB63" i="5"/>
  <c r="BK28" i="5"/>
  <c r="E38" i="4"/>
  <c r="E38" i="5"/>
  <c r="BM26" i="4"/>
  <c r="Z65" i="5"/>
  <c r="BM26" i="5"/>
  <c r="AJ63" i="5"/>
  <c r="BK36" i="5"/>
  <c r="BG42" i="4"/>
  <c r="AP59" i="5"/>
  <c r="BG42" i="5"/>
  <c r="N37" i="5"/>
  <c r="AK14" i="5"/>
  <c r="U50" i="5"/>
  <c r="AX21" i="5"/>
  <c r="AI60" i="5"/>
  <c r="BH35" i="5"/>
  <c r="S30" i="5"/>
  <c r="AD19" i="5"/>
  <c r="N35" i="5"/>
  <c r="AI14" i="5"/>
  <c r="AD31" i="5"/>
  <c r="AE30" i="5"/>
  <c r="AP43" i="5"/>
  <c r="AQ42" i="5"/>
  <c r="AO56" i="5"/>
  <c r="BD41" i="5"/>
  <c r="H31" i="5"/>
  <c r="AE56" i="5"/>
  <c r="BD31" i="5"/>
  <c r="AS66" i="5"/>
  <c r="BN45" i="5"/>
  <c r="AZ57" i="5"/>
  <c r="BE52" i="5"/>
  <c r="AK42" i="5"/>
  <c r="AP37" i="5"/>
  <c r="D59" i="5"/>
  <c r="D15" i="5"/>
  <c r="AK40" i="5"/>
  <c r="AN37" i="5"/>
  <c r="G22" i="5"/>
  <c r="N33" i="5"/>
  <c r="AG14" i="5"/>
  <c r="O50" i="5"/>
  <c r="AX15" i="5"/>
  <c r="BD47" i="4"/>
  <c r="BD47" i="5"/>
  <c r="AU56" i="5"/>
  <c r="L37" i="5"/>
  <c r="AF47" i="5"/>
  <c r="AU32" i="5"/>
  <c r="BL55" i="4"/>
  <c r="BC64" i="5"/>
  <c r="BL55" i="5"/>
  <c r="C34" i="4"/>
  <c r="AH3" i="5"/>
  <c r="C34" i="5"/>
  <c r="F55" i="5"/>
  <c r="AH37" i="5"/>
  <c r="AK34" i="5"/>
  <c r="Y40" i="5"/>
  <c r="AN25" i="5"/>
  <c r="AA62" i="5"/>
  <c r="BJ27" i="5"/>
  <c r="Q48" i="5"/>
  <c r="AV17" i="5"/>
  <c r="Q50" i="5"/>
  <c r="AX17" i="5"/>
  <c r="D7" i="2"/>
  <c r="W20" i="5"/>
  <c r="T23" i="5"/>
  <c r="AQ48" i="5"/>
  <c r="AV43" i="5"/>
  <c r="BN19" i="4"/>
  <c r="S66" i="5"/>
  <c r="BN19" i="5"/>
  <c r="E18" i="4"/>
  <c r="E18" i="5"/>
  <c r="AJ47" i="5"/>
  <c r="AU36" i="5"/>
  <c r="D25" i="2"/>
  <c r="D19" i="2"/>
  <c r="R37" i="5"/>
  <c r="AK18" i="5"/>
  <c r="D13" i="2"/>
  <c r="BJ3" i="5"/>
  <c r="C62" i="5"/>
  <c r="D14" i="2"/>
  <c r="D32" i="2"/>
  <c r="N43" i="5"/>
  <c r="AY62" i="5"/>
  <c r="BJ51" i="5"/>
  <c r="S36" i="5"/>
  <c r="AJ19" i="5"/>
  <c r="F31" i="5"/>
  <c r="O58" i="5"/>
  <c r="D29" i="2"/>
  <c r="BF15" i="5"/>
  <c r="S13" i="1"/>
  <c r="R30" i="2" s="1"/>
  <c r="S7" i="1"/>
  <c r="Q29" i="2" s="1"/>
  <c r="S82" i="1"/>
  <c r="Q6" i="2" s="1"/>
  <c r="S40" i="1"/>
  <c r="Z2" i="2" s="1"/>
  <c r="S34" i="1"/>
  <c r="Q19" i="2" s="1"/>
  <c r="O4" i="5"/>
  <c r="AA4" i="5"/>
  <c r="AM4" i="5"/>
  <c r="AY4" i="5"/>
  <c r="BK4" i="5"/>
  <c r="N5" i="5"/>
  <c r="AL5" i="5"/>
  <c r="AX5" i="5"/>
  <c r="W6" i="5"/>
  <c r="AI6" i="5"/>
  <c r="AU6" i="5"/>
  <c r="BG6" i="5"/>
  <c r="V7" i="5"/>
  <c r="AH7" i="5"/>
  <c r="AT7" i="5"/>
  <c r="BF7" i="5"/>
  <c r="S8" i="5"/>
  <c r="AE8" i="5"/>
  <c r="AQ8" i="5"/>
  <c r="BC8" i="5"/>
  <c r="R9" i="5"/>
  <c r="AD9" i="5"/>
  <c r="AP9" i="5"/>
  <c r="BB9" i="5"/>
  <c r="BN9" i="5"/>
  <c r="O10" i="5"/>
  <c r="AA10" i="5"/>
  <c r="AM10" i="5"/>
  <c r="AY10" i="5"/>
  <c r="BK10" i="5"/>
  <c r="N11" i="5"/>
  <c r="Z11" i="5"/>
  <c r="AL11" i="5"/>
  <c r="AX11" i="5"/>
  <c r="BJ11" i="5"/>
  <c r="W12" i="5"/>
  <c r="AU12" i="5"/>
  <c r="BM12" i="5"/>
  <c r="V13" i="5"/>
  <c r="AN13" i="5"/>
  <c r="AQ14" i="5"/>
  <c r="W64" i="5"/>
  <c r="BL23" i="5"/>
  <c r="O46" i="5"/>
  <c r="AT15" i="5"/>
  <c r="AJ31" i="5"/>
  <c r="AE36" i="5"/>
  <c r="AL65" i="5"/>
  <c r="BM38" i="5"/>
  <c r="AC40" i="5"/>
  <c r="AN29" i="5"/>
  <c r="AL53" i="5"/>
  <c r="BA38" i="5"/>
  <c r="AM50" i="5"/>
  <c r="AX39" i="5"/>
  <c r="AD33" i="5"/>
  <c r="AG30" i="5"/>
  <c r="AG64" i="5"/>
  <c r="BL33" i="5"/>
  <c r="AM28" i="5"/>
  <c r="AB39" i="5"/>
  <c r="AJ55" i="5"/>
  <c r="BC36" i="5"/>
  <c r="M38" i="5"/>
  <c r="AL13" i="5"/>
  <c r="AJ3" i="5"/>
  <c r="C36" i="5"/>
  <c r="AJ51" i="5"/>
  <c r="AY36" i="5"/>
  <c r="V61" i="5"/>
  <c r="BI22" i="5"/>
  <c r="Y32" i="5"/>
  <c r="AF25" i="5"/>
  <c r="BA44" i="5"/>
  <c r="AR53" i="5"/>
  <c r="BF55" i="5"/>
  <c r="BC58" i="5"/>
  <c r="AK50" i="5"/>
  <c r="AX37" i="5"/>
  <c r="G26" i="5"/>
  <c r="AC60" i="5"/>
  <c r="BH29" i="5"/>
  <c r="X31" i="5"/>
  <c r="AE24" i="5"/>
  <c r="V57" i="5"/>
  <c r="BE22" i="5"/>
  <c r="AC48" i="5"/>
  <c r="AV29" i="5"/>
  <c r="AG58" i="5"/>
  <c r="BF33" i="5"/>
  <c r="T27" i="5"/>
  <c r="AA20" i="5"/>
  <c r="W26" i="5"/>
  <c r="Z23" i="5"/>
  <c r="AF49" i="5"/>
  <c r="AW32" i="5"/>
  <c r="U30" i="5"/>
  <c r="AD21" i="5"/>
  <c r="M66" i="5"/>
  <c r="BN13" i="5"/>
  <c r="Q52" i="5"/>
  <c r="AZ17" i="5"/>
  <c r="V29" i="5"/>
  <c r="AC22" i="5"/>
  <c r="AK30" i="5"/>
  <c r="AD37" i="5"/>
  <c r="Z41" i="5"/>
  <c r="AO26" i="5"/>
  <c r="X17" i="5"/>
  <c r="Q24" i="5"/>
  <c r="N17" i="5"/>
  <c r="Q14" i="5"/>
  <c r="U48" i="5"/>
  <c r="AV21" i="5"/>
  <c r="AL61" i="5"/>
  <c r="BI38" i="5"/>
  <c r="AJ41" i="5"/>
  <c r="AO36" i="5"/>
  <c r="AK26" i="5"/>
  <c r="Z37" i="5"/>
  <c r="Z15" i="5"/>
  <c r="O26" i="5"/>
  <c r="AA26" i="5"/>
  <c r="Z27" i="5"/>
  <c r="AZ59" i="5"/>
  <c r="BG52" i="5"/>
  <c r="AP57" i="5"/>
  <c r="BE42" i="5"/>
  <c r="AV45" i="5"/>
  <c r="AS48" i="5"/>
  <c r="Y28" i="5"/>
  <c r="AB25" i="5"/>
  <c r="X65" i="5"/>
  <c r="BM24" i="5"/>
  <c r="AB45" i="5"/>
  <c r="AS28" i="5"/>
  <c r="AA48" i="5"/>
  <c r="AV27" i="5"/>
  <c r="M64" i="5"/>
  <c r="BL13" i="5"/>
  <c r="R19" i="5"/>
  <c r="S18" i="5"/>
  <c r="AL43" i="5"/>
  <c r="AQ38" i="5"/>
  <c r="M52" i="5"/>
  <c r="AZ13" i="5"/>
  <c r="V49" i="5"/>
  <c r="AW22" i="5"/>
  <c r="AC62" i="5"/>
  <c r="BJ29" i="5"/>
  <c r="AM62" i="5"/>
  <c r="BJ39" i="5"/>
  <c r="P23" i="5"/>
  <c r="W16" i="5"/>
  <c r="V15" i="5"/>
  <c r="O22" i="5"/>
  <c r="W46" i="5"/>
  <c r="AT23" i="5"/>
  <c r="Y58" i="5"/>
  <c r="BF25" i="5"/>
  <c r="AD51" i="5"/>
  <c r="AY30" i="5"/>
  <c r="AG48" i="5"/>
  <c r="AV33" i="5"/>
  <c r="T57" i="5"/>
  <c r="BE20" i="5"/>
  <c r="AG50" i="5"/>
  <c r="AX33" i="5"/>
  <c r="P31" i="5"/>
  <c r="AE16" i="5"/>
  <c r="E40" i="5"/>
  <c r="P51" i="5"/>
  <c r="AY16" i="5"/>
  <c r="AM26" i="5"/>
  <c r="Z39" i="5"/>
  <c r="AE54" i="5"/>
  <c r="BB31" i="5"/>
  <c r="AO64" i="5"/>
  <c r="BL41" i="5"/>
  <c r="AI52" i="5"/>
  <c r="AZ35" i="5"/>
  <c r="AQ46" i="5"/>
  <c r="AT43" i="5"/>
  <c r="X41" i="5"/>
  <c r="AO24" i="5"/>
  <c r="AU62" i="5"/>
  <c r="BJ47" i="5"/>
  <c r="AK56" i="5"/>
  <c r="BD37" i="5"/>
  <c r="AD57" i="5"/>
  <c r="BE30" i="5"/>
  <c r="AA44" i="5"/>
  <c r="AR27" i="5"/>
  <c r="T55" i="5"/>
  <c r="BC20" i="5"/>
  <c r="AM36" i="5"/>
  <c r="AJ39" i="5"/>
  <c r="Q60" i="5"/>
  <c r="BH17" i="5"/>
  <c r="AP45" i="5"/>
  <c r="AS42" i="5"/>
  <c r="T35" i="5"/>
  <c r="AI20" i="5"/>
  <c r="AC58" i="5"/>
  <c r="BF29" i="5"/>
  <c r="T13" i="5"/>
  <c r="M20" i="5"/>
  <c r="AU40" i="5"/>
  <c r="AN47" i="5"/>
  <c r="AF65" i="5"/>
  <c r="BM32" i="5"/>
  <c r="U42" i="5"/>
  <c r="AP21" i="5"/>
  <c r="AI56" i="5"/>
  <c r="BD35" i="5"/>
  <c r="AW66" i="5"/>
  <c r="BN49" i="5"/>
  <c r="O56" i="5"/>
  <c r="BD15" i="5"/>
  <c r="V59" i="5"/>
  <c r="BG22" i="5"/>
  <c r="AB41" i="5"/>
  <c r="AO28" i="5"/>
  <c r="AE40" i="5"/>
  <c r="AN31" i="5"/>
  <c r="R61" i="5"/>
  <c r="BI18" i="5"/>
  <c r="Z55" i="5"/>
  <c r="BC26" i="5"/>
  <c r="AF57" i="5"/>
  <c r="BE32" i="5"/>
  <c r="M42" i="5"/>
  <c r="AP13" i="5"/>
  <c r="Q54" i="5"/>
  <c r="BB17" i="5"/>
  <c r="AF61" i="5"/>
  <c r="BI32" i="5"/>
  <c r="AT63" i="5"/>
  <c r="BK46" i="5"/>
  <c r="Q66" i="5"/>
  <c r="BN17" i="5"/>
  <c r="AI48" i="5"/>
  <c r="AV35" i="5"/>
  <c r="P3" i="5"/>
  <c r="C16" i="5"/>
  <c r="BM58" i="5"/>
  <c r="BF65" i="5"/>
  <c r="AV39" i="5"/>
  <c r="AM48" i="5"/>
  <c r="J41" i="5"/>
  <c r="W56" i="5"/>
  <c r="BD23" i="5"/>
  <c r="R65" i="5"/>
  <c r="BM18" i="5"/>
  <c r="D61" i="5"/>
  <c r="AJ57" i="5"/>
  <c r="BE36" i="5"/>
  <c r="F41" i="5"/>
  <c r="U56" i="5"/>
  <c r="BD21" i="5"/>
  <c r="AQ54" i="5"/>
  <c r="BB43" i="5"/>
  <c r="R47" i="5"/>
  <c r="AU18" i="5"/>
  <c r="M32" i="5"/>
  <c r="AF13" i="5"/>
  <c r="W14" i="5"/>
  <c r="N23" i="5"/>
  <c r="AX59" i="5"/>
  <c r="BG50" i="5"/>
  <c r="AP47" i="5"/>
  <c r="AU42" i="5"/>
  <c r="AD53" i="5"/>
  <c r="BA30" i="5"/>
  <c r="AG60" i="5"/>
  <c r="BH33" i="5"/>
  <c r="AA50" i="5"/>
  <c r="AX27" i="5"/>
  <c r="F43" i="5"/>
  <c r="AI54" i="5"/>
  <c r="BB35" i="5"/>
  <c r="V23" i="5"/>
  <c r="W22" i="5"/>
  <c r="Y38" i="5"/>
  <c r="AL25" i="5"/>
  <c r="AB57" i="5"/>
  <c r="BE28" i="5"/>
  <c r="AO62" i="5"/>
  <c r="BJ41" i="5"/>
  <c r="AC54" i="5"/>
  <c r="BB29" i="5"/>
  <c r="D49" i="5"/>
  <c r="P59" i="5"/>
  <c r="BG16" i="5"/>
  <c r="AH53" i="5"/>
  <c r="BA34" i="5"/>
  <c r="AS64" i="5"/>
  <c r="BL45" i="5"/>
  <c r="AR59" i="5"/>
  <c r="BG44" i="5"/>
  <c r="P49" i="5"/>
  <c r="AW16" i="5"/>
  <c r="Z59" i="5"/>
  <c r="BG26" i="5"/>
  <c r="AA56" i="5"/>
  <c r="BD27" i="5"/>
  <c r="AC52" i="5"/>
  <c r="AZ29" i="5"/>
  <c r="D30" i="2"/>
  <c r="D26" i="2"/>
  <c r="AF45" i="5"/>
  <c r="AS32" i="5"/>
  <c r="M24" i="5"/>
  <c r="V35" i="5"/>
  <c r="AI22" i="5"/>
  <c r="AQ60" i="5"/>
  <c r="BH43" i="5"/>
  <c r="D12" i="2"/>
  <c r="AL57" i="5"/>
  <c r="BE38" i="5"/>
  <c r="BJ17" i="4"/>
  <c r="Q62" i="5"/>
  <c r="BJ17" i="5"/>
  <c r="D24" i="2"/>
  <c r="E26" i="5"/>
  <c r="S24" i="1"/>
  <c r="S18" i="1"/>
  <c r="AA19" i="2" s="1"/>
  <c r="S12" i="1"/>
  <c r="S25" i="2" s="1"/>
  <c r="S51" i="1"/>
  <c r="S13" i="2" s="1"/>
  <c r="Q4" i="5"/>
  <c r="AC4" i="5"/>
  <c r="AO4" i="5"/>
  <c r="BA4" i="5"/>
  <c r="BM4" i="5"/>
  <c r="P5" i="5"/>
  <c r="AB5" i="5"/>
  <c r="AN5" i="5"/>
  <c r="AZ5" i="5"/>
  <c r="BL5" i="5"/>
  <c r="M6" i="5"/>
  <c r="Y6" i="5"/>
  <c r="AK6" i="5"/>
  <c r="AW6" i="5"/>
  <c r="AV7" i="5"/>
  <c r="BH7" i="5"/>
  <c r="U8" i="5"/>
  <c r="AG8" i="5"/>
  <c r="AS8" i="5"/>
  <c r="BE8" i="5"/>
  <c r="AF9" i="5"/>
  <c r="AR9" i="5"/>
  <c r="BD9" i="5"/>
  <c r="C10" i="5"/>
  <c r="Q10" i="5"/>
  <c r="AC10" i="5"/>
  <c r="AO10" i="5"/>
  <c r="BA10" i="5"/>
  <c r="BM10" i="5"/>
  <c r="P11" i="5"/>
  <c r="AB11" i="5"/>
  <c r="AN11" i="5"/>
  <c r="AZ11" i="5"/>
  <c r="BL11" i="5"/>
  <c r="M12" i="5"/>
  <c r="Y12" i="5"/>
  <c r="AK12" i="5"/>
  <c r="X13" i="5"/>
  <c r="AT13" i="5"/>
  <c r="AJ21" i="5"/>
  <c r="BA42" i="5"/>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5"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9" i="2"/>
  <c r="W12"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R26" i="2"/>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2"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6" i="2"/>
  <c r="W15" i="2"/>
  <c r="N21" i="2"/>
  <c r="W20" i="2"/>
  <c r="S4" i="2"/>
  <c r="N6" i="2"/>
  <c r="U32" i="2"/>
  <c r="Y32" i="2"/>
  <c r="W4" i="2"/>
  <c r="O18" i="2"/>
  <c r="U9" i="2"/>
  <c r="W16" i="2"/>
  <c r="AA14" i="2"/>
  <c r="Z32" i="2"/>
  <c r="O6" i="2"/>
  <c r="U15" i="2"/>
  <c r="Y15" i="2"/>
  <c r="W11" i="2"/>
  <c r="S26" i="2"/>
  <c r="Q2" i="2"/>
  <c r="Q11" i="2"/>
  <c r="R2" i="2"/>
  <c r="Z15" i="2"/>
  <c r="V32" i="2"/>
  <c r="AA29" i="2"/>
  <c r="AA18" i="2"/>
  <c r="V15" i="2"/>
  <c r="O29" i="2"/>
  <c r="R18" i="2"/>
  <c r="Q28" i="2"/>
  <c r="AA26" i="2"/>
  <c r="S20" i="2"/>
  <c r="W32" i="2"/>
  <c r="S33" i="2"/>
  <c r="V29" i="2"/>
  <c r="Y29" i="2"/>
  <c r="Z29" i="2"/>
  <c r="R33" i="2"/>
  <c r="U29" i="2"/>
  <c r="W29" i="2"/>
  <c r="Q4" i="2"/>
  <c r="AA21" i="2"/>
  <c r="N28" i="2"/>
  <c r="S28" i="2"/>
  <c r="R28" i="2"/>
  <c r="W31" i="2"/>
  <c r="O28" i="2"/>
  <c r="M28" i="2"/>
  <c r="W27" i="2"/>
  <c r="O58" i="1"/>
  <c r="O26" i="1"/>
  <c r="O42" i="1"/>
  <c r="O45" i="1"/>
  <c r="O61" i="1"/>
  <c r="O29" i="1"/>
  <c r="R10" i="2"/>
  <c r="O56" i="1"/>
  <c r="N4" i="2"/>
  <c r="W3" i="2"/>
  <c r="O27" i="1"/>
  <c r="R16" i="2"/>
  <c r="O43" i="1"/>
  <c r="O59" i="1"/>
  <c r="Q16" i="2"/>
  <c r="Q15" i="2"/>
  <c r="U5" i="2"/>
  <c r="O52" i="1"/>
  <c r="R11" i="2"/>
  <c r="Z21" i="2"/>
  <c r="O36" i="1"/>
  <c r="Z17" i="2"/>
  <c r="V30" i="2"/>
  <c r="S11" i="2"/>
  <c r="AE66" i="4"/>
  <c r="O34" i="1"/>
  <c r="AA17" i="2"/>
  <c r="N7" i="2"/>
  <c r="AA8" i="2"/>
  <c r="M33" i="2"/>
  <c r="O50" i="1"/>
  <c r="N20" i="2"/>
  <c r="J65" i="4"/>
  <c r="W24" i="2"/>
  <c r="N9" i="2"/>
  <c r="V31" i="2"/>
  <c r="O46" i="1"/>
  <c r="N33" i="2"/>
  <c r="V21" i="2"/>
  <c r="N18" i="2"/>
  <c r="N16" i="2"/>
  <c r="N10" i="2"/>
  <c r="W33" i="2"/>
  <c r="O30" i="1"/>
  <c r="N13" i="2"/>
  <c r="N23" i="2"/>
  <c r="N22" i="2"/>
  <c r="U22" i="2"/>
  <c r="O11" i="2"/>
  <c r="O62" i="1"/>
  <c r="M11" i="2"/>
  <c r="U19" i="2"/>
  <c r="N26" i="2"/>
  <c r="V23" i="2"/>
  <c r="AH65" i="4"/>
  <c r="V8" i="2"/>
  <c r="V3" i="2"/>
  <c r="V22" i="2"/>
  <c r="V18" i="2"/>
  <c r="W21" i="2"/>
  <c r="V6" i="2"/>
  <c r="V20" i="2"/>
  <c r="W18" i="2"/>
  <c r="BE5" i="2"/>
  <c r="V11" i="2"/>
  <c r="W17" i="2"/>
  <c r="BD8" i="2"/>
  <c r="Y18" i="2"/>
  <c r="BD28" i="2"/>
  <c r="V13" i="2"/>
  <c r="BE15" i="2"/>
  <c r="V5" i="2"/>
  <c r="V7" i="2"/>
  <c r="BE10" i="2"/>
  <c r="R4" i="2"/>
  <c r="N8" i="2"/>
  <c r="Q33" i="2"/>
  <c r="W30" i="2"/>
  <c r="BK62" i="4"/>
  <c r="W6" i="2"/>
  <c r="W2" i="2"/>
  <c r="W13" i="2"/>
  <c r="U23" i="2"/>
  <c r="W8" i="2"/>
  <c r="U8" i="2"/>
  <c r="W26" i="2"/>
  <c r="BE4" i="2"/>
  <c r="BD6" i="2"/>
  <c r="H23" i="2"/>
  <c r="I23" i="2" s="1"/>
  <c r="H32" i="2"/>
  <c r="I32" i="2" s="1"/>
  <c r="H25" i="2"/>
  <c r="I25" i="2" s="1"/>
  <c r="H5" i="2"/>
  <c r="I5" i="2" s="1"/>
  <c r="N25" i="2"/>
  <c r="N2" i="2"/>
  <c r="U21" i="2"/>
  <c r="U2" i="2"/>
  <c r="V27" i="2"/>
  <c r="V12" i="2"/>
  <c r="W19" i="2"/>
  <c r="W23" i="2"/>
  <c r="Q18" i="2"/>
  <c r="BD25" i="2"/>
  <c r="BE6" i="2"/>
  <c r="H31" i="2"/>
  <c r="I31" i="2" s="1"/>
  <c r="H27" i="2"/>
  <c r="I27" i="2" s="1"/>
  <c r="O3" i="2"/>
  <c r="M3" i="2"/>
  <c r="U11" i="2"/>
  <c r="U13" i="2"/>
  <c r="W22" i="2"/>
  <c r="BE26" i="2"/>
  <c r="BE22" i="2"/>
  <c r="H19" i="2"/>
  <c r="I19" i="2" s="1"/>
  <c r="S9" i="2"/>
  <c r="U27" i="2"/>
  <c r="U12" i="2"/>
  <c r="V19" i="2"/>
  <c r="W7" i="2"/>
  <c r="Y17" i="2"/>
  <c r="BE28" i="2"/>
  <c r="BE30" i="2"/>
  <c r="BD29" i="2"/>
  <c r="H6" i="2"/>
  <c r="I6" i="2" s="1"/>
  <c r="R9" i="2"/>
  <c r="BD24" i="2"/>
  <c r="H4" i="2"/>
  <c r="I4" i="2" s="1"/>
  <c r="M14" i="2"/>
  <c r="S2" i="2"/>
  <c r="Y26" i="2"/>
  <c r="BE33" i="2"/>
  <c r="H8" i="2"/>
  <c r="I8" i="2" s="1"/>
  <c r="H10" i="2"/>
  <c r="I10" i="2" s="1"/>
  <c r="T3" i="2"/>
  <c r="N11" i="2"/>
  <c r="U18" i="2"/>
  <c r="U7" i="2"/>
  <c r="V17" i="2"/>
  <c r="T10" i="2"/>
  <c r="H24" i="2"/>
  <c r="I24" i="2" s="1"/>
  <c r="L17" i="2"/>
  <c r="N14" i="2"/>
  <c r="U3" i="2"/>
  <c r="V16" i="2"/>
  <c r="W28" i="2"/>
  <c r="W10" i="2"/>
  <c r="BD12" i="2"/>
  <c r="H18" i="2"/>
  <c r="I18" i="2" s="1"/>
  <c r="M21" i="2"/>
  <c r="U17" i="2"/>
  <c r="V26" i="2"/>
  <c r="Q20" i="2"/>
  <c r="H9" i="2"/>
  <c r="I9" i="2" s="1"/>
  <c r="O7" i="2"/>
  <c r="U16" i="2"/>
  <c r="V28" i="2"/>
  <c r="V10" i="2"/>
  <c r="W9" i="2"/>
  <c r="BD26" i="2"/>
  <c r="BE29" i="2"/>
  <c r="M9" i="2"/>
  <c r="U31" i="2"/>
  <c r="U26" i="2"/>
  <c r="Y21" i="2"/>
  <c r="U28" i="2"/>
  <c r="U10" i="2"/>
  <c r="V9" i="2"/>
  <c r="H7" i="2"/>
  <c r="I7" i="2" s="1"/>
  <c r="BE18" i="2"/>
  <c r="H29" i="2"/>
  <c r="I29" i="2" s="1"/>
  <c r="H30" i="2"/>
  <c r="I30" i="2" s="1"/>
  <c r="U6" i="2"/>
  <c r="U30" i="2"/>
  <c r="V33" i="2"/>
  <c r="V24" i="2"/>
  <c r="Y12" i="2"/>
  <c r="BD15" i="2"/>
  <c r="BE24" i="2"/>
  <c r="H15" i="2"/>
  <c r="I15" i="2" s="1"/>
  <c r="H12" i="2"/>
  <c r="I12" i="2" s="1"/>
  <c r="M13" i="2"/>
  <c r="V4" i="2"/>
  <c r="BD13" i="2"/>
  <c r="H11" i="2"/>
  <c r="I11" i="2" s="1"/>
  <c r="Z25" i="2"/>
  <c r="S18" i="2"/>
  <c r="N31" i="2"/>
  <c r="N30" i="2"/>
  <c r="U33" i="2"/>
  <c r="U24" i="2"/>
  <c r="V2" i="2"/>
  <c r="BE32" i="2"/>
  <c r="BE9" i="2"/>
  <c r="BE8" i="2"/>
  <c r="BD5" i="2"/>
  <c r="O51" i="1"/>
  <c r="H22" i="2"/>
  <c r="I22" i="2" s="1"/>
  <c r="H17" i="2"/>
  <c r="I17" i="2" s="1"/>
  <c r="H20" i="2"/>
  <c r="I20" i="2" s="1"/>
  <c r="H21" i="2"/>
  <c r="I21" i="2" s="1"/>
  <c r="H33" i="2"/>
  <c r="I33" i="2" s="1"/>
  <c r="H16" i="2"/>
  <c r="I16" i="2" s="1"/>
  <c r="U20" i="2"/>
  <c r="U4" i="2"/>
  <c r="W5" i="2"/>
  <c r="W14" i="2"/>
  <c r="Y14" i="2"/>
  <c r="U14" i="2"/>
  <c r="V14" i="2"/>
  <c r="W25" i="2"/>
  <c r="U25" i="2"/>
  <c r="Y25" i="2"/>
  <c r="V25" i="2"/>
  <c r="Z14" i="2"/>
  <c r="H26" i="2"/>
  <c r="I26" i="2" s="1"/>
  <c r="M24" i="2"/>
  <c r="N24" i="2"/>
  <c r="AA25" i="2"/>
  <c r="S15" i="2"/>
  <c r="Z18" i="2"/>
  <c r="R15" i="2"/>
  <c r="M15" i="2"/>
  <c r="M27" i="2"/>
  <c r="O27" i="2"/>
  <c r="Z26" i="2"/>
  <c r="BE16" i="2"/>
  <c r="BD32" i="2"/>
  <c r="BE31" i="2"/>
  <c r="BD22" i="2"/>
  <c r="BE19" i="2"/>
  <c r="BE3" i="2"/>
  <c r="BE27" i="2"/>
  <c r="AA4" i="2"/>
  <c r="T27" i="2"/>
  <c r="M18" i="2"/>
  <c r="M7" i="2"/>
  <c r="N3" i="2"/>
  <c r="O17" i="2"/>
  <c r="O28" i="1"/>
  <c r="L6" i="2"/>
  <c r="BD18" i="2"/>
  <c r="BD19" i="2"/>
  <c r="BD3" i="2"/>
  <c r="BD27" i="2"/>
  <c r="Z4" i="2"/>
  <c r="T4" i="2"/>
  <c r="T24" i="2"/>
  <c r="M8" i="2"/>
  <c r="N17" i="2"/>
  <c r="O31" i="2"/>
  <c r="O16" i="2"/>
  <c r="R29" i="2"/>
  <c r="L9" i="2"/>
  <c r="BD33" i="2"/>
  <c r="S16" i="2"/>
  <c r="L10" i="2"/>
  <c r="BD30" i="2"/>
  <c r="BE23" i="2"/>
  <c r="BE7" i="2"/>
  <c r="L21" i="2"/>
  <c r="T19" i="2"/>
  <c r="T14" i="2"/>
  <c r="M17" i="2"/>
  <c r="O26" i="2"/>
  <c r="BE13" i="2"/>
  <c r="L20" i="2"/>
  <c r="L8" i="2"/>
  <c r="L31" i="2"/>
  <c r="BD23" i="2"/>
  <c r="BD7" i="2"/>
  <c r="L24" i="2"/>
  <c r="T31" i="2"/>
  <c r="M31" i="2"/>
  <c r="M16" i="2"/>
  <c r="O25" i="2"/>
  <c r="O10" i="2"/>
  <c r="L26" i="2"/>
  <c r="L15" i="2"/>
  <c r="BE2" i="2"/>
  <c r="L16" i="2"/>
  <c r="L5" i="2"/>
  <c r="T6" i="2"/>
  <c r="T22" i="2"/>
  <c r="M26" i="2"/>
  <c r="O30" i="2"/>
  <c r="BD2" i="2"/>
  <c r="BE12" i="2"/>
  <c r="L28" i="2"/>
  <c r="L25" i="2"/>
  <c r="BE11" i="2"/>
  <c r="Z19" i="2"/>
  <c r="T2" i="2"/>
  <c r="T30" i="2"/>
  <c r="M25" i="2"/>
  <c r="M10" i="2"/>
  <c r="O9" i="2"/>
  <c r="O15" i="2"/>
  <c r="BE17" i="2"/>
  <c r="BD4" i="2"/>
  <c r="BD11" i="2"/>
  <c r="T13" i="2"/>
  <c r="T5" i="2"/>
  <c r="M30" i="2"/>
  <c r="N15" i="2"/>
  <c r="O33" i="2"/>
  <c r="O24" i="2"/>
  <c r="L13" i="2"/>
  <c r="BD17" i="2"/>
  <c r="BE20" i="2"/>
  <c r="T9" i="2"/>
  <c r="T15" i="2"/>
  <c r="O20" i="2"/>
  <c r="O4" i="2"/>
  <c r="H13" i="2"/>
  <c r="I13" i="2" s="1"/>
  <c r="L18" i="2"/>
  <c r="L19" i="2"/>
  <c r="BD20" i="2"/>
  <c r="L3" i="2"/>
  <c r="L27" i="2"/>
  <c r="T12" i="2"/>
  <c r="T23" i="2"/>
  <c r="O21" i="2"/>
  <c r="O2" i="2"/>
  <c r="L33" i="2"/>
  <c r="L30" i="2"/>
  <c r="T18" i="2"/>
  <c r="T20" i="2"/>
  <c r="M20" i="2"/>
  <c r="M4" i="2"/>
  <c r="O13" i="2"/>
  <c r="H28" i="2"/>
  <c r="I28" i="2" s="1"/>
  <c r="L23" i="2"/>
  <c r="L7" i="2"/>
  <c r="BE21" i="2"/>
  <c r="T8" i="2"/>
  <c r="T7" i="2"/>
  <c r="M2" i="2"/>
  <c r="O12" i="2"/>
  <c r="F28" i="2"/>
  <c r="G28" i="2" s="1"/>
  <c r="BD9" i="2"/>
  <c r="BD10" i="2"/>
  <c r="BD21" i="2"/>
  <c r="T17" i="2"/>
  <c r="T25" i="2"/>
  <c r="N27" i="2"/>
  <c r="N12" i="2"/>
  <c r="O14" i="2"/>
  <c r="O5" i="2"/>
  <c r="L2" i="2"/>
  <c r="BD31" i="2"/>
  <c r="T33" i="2"/>
  <c r="T29" i="2"/>
  <c r="M12" i="2"/>
  <c r="N5" i="2"/>
  <c r="O19" i="2"/>
  <c r="O23" i="2"/>
  <c r="H2" i="2"/>
  <c r="I2" i="2" s="1"/>
  <c r="L12" i="2"/>
  <c r="BD16" i="2"/>
  <c r="L4" i="2"/>
  <c r="BE25" i="2"/>
  <c r="L11" i="2"/>
  <c r="T16" i="2"/>
  <c r="M5" i="2"/>
  <c r="O22" i="2"/>
  <c r="L22" i="2"/>
  <c r="T26" i="2"/>
  <c r="T21" i="2"/>
  <c r="M19" i="2"/>
  <c r="M23" i="2"/>
  <c r="N29" i="2"/>
  <c r="T32" i="2"/>
  <c r="T11" i="2"/>
  <c r="M29" i="2"/>
  <c r="M22" i="2"/>
  <c r="O8" i="2"/>
  <c r="M32" i="2"/>
  <c r="T28" i="2"/>
  <c r="N32" i="2"/>
  <c r="O32" i="2"/>
  <c r="AY18" i="2"/>
  <c r="L32" i="2"/>
  <c r="AY17" i="2"/>
  <c r="F12" i="2"/>
  <c r="G12" i="2" s="1"/>
  <c r="F26" i="2"/>
  <c r="G26" i="2" s="1"/>
  <c r="F22" i="2"/>
  <c r="F20" i="2"/>
  <c r="F29" i="2"/>
  <c r="G29" i="2" s="1"/>
  <c r="H3" i="2"/>
  <c r="I3" i="2" s="1"/>
  <c r="F18" i="2"/>
  <c r="G18" i="2" s="1"/>
  <c r="F32" i="2"/>
  <c r="G32" i="2" s="1"/>
  <c r="F30" i="2"/>
  <c r="G30" i="2" s="1"/>
  <c r="F7" i="2"/>
  <c r="G7" i="2" s="1"/>
  <c r="F3" i="2"/>
  <c r="G3" i="2" s="1"/>
  <c r="F21" i="2"/>
  <c r="G21" i="2" s="1"/>
  <c r="F6" i="2"/>
  <c r="G6" i="2" s="1"/>
  <c r="F8" i="2"/>
  <c r="G8" i="2" s="1"/>
  <c r="F10" i="2"/>
  <c r="G10" i="2" s="1"/>
  <c r="F5" i="2"/>
  <c r="G5" i="2" s="1"/>
  <c r="F25" i="2"/>
  <c r="G25" i="2" s="1"/>
  <c r="F11" i="2"/>
  <c r="G11" i="2" s="1"/>
  <c r="F2" i="2"/>
  <c r="G2" i="2" s="1"/>
  <c r="F17" i="2"/>
  <c r="G17" i="2" s="1"/>
  <c r="F4" i="2"/>
  <c r="G4" i="2" s="1"/>
  <c r="F15" i="2"/>
  <c r="G15" i="2" s="1"/>
  <c r="F27" i="2"/>
  <c r="G27" i="2" s="1"/>
  <c r="F13" i="2"/>
  <c r="G13" i="2" s="1"/>
  <c r="F33" i="2"/>
  <c r="G33" i="2" s="1"/>
  <c r="F19" i="2"/>
  <c r="G19" i="2" s="1"/>
  <c r="F23" i="2"/>
  <c r="G23" i="2" s="1"/>
  <c r="F24" i="2"/>
  <c r="G24" i="2" s="1"/>
  <c r="F9" i="2"/>
  <c r="G9" i="2" s="1"/>
  <c r="F16" i="2"/>
  <c r="G16" i="2" s="1"/>
  <c r="F31" i="2"/>
  <c r="G31" i="2" s="1"/>
  <c r="AW17" i="2"/>
  <c r="AX19" i="2"/>
  <c r="S29" i="2"/>
  <c r="AW9" i="2"/>
  <c r="L29" i="2"/>
  <c r="AS33" i="2"/>
  <c r="AY24" i="2"/>
  <c r="AS6" i="2"/>
  <c r="AX12" i="2"/>
  <c r="AY16" i="2"/>
  <c r="AW6" i="2"/>
  <c r="AX18" i="2"/>
  <c r="AY8" i="2"/>
  <c r="AS19" i="2"/>
  <c r="AS13" i="2"/>
  <c r="AY9" i="2"/>
  <c r="AW18" i="2"/>
  <c r="AX7" i="2"/>
  <c r="AS3" i="2"/>
  <c r="AS21" i="2"/>
  <c r="AX11" i="2"/>
  <c r="AS16" i="2"/>
  <c r="AX32" i="2"/>
  <c r="AY31" i="2"/>
  <c r="AS15" i="2"/>
  <c r="AX30" i="2"/>
  <c r="AY28" i="2"/>
  <c r="AW20" i="2"/>
  <c r="AS29" i="2"/>
  <c r="AY12" i="2"/>
  <c r="AY26" i="2"/>
  <c r="AY22" i="2"/>
  <c r="AW5" i="2"/>
  <c r="AS23" i="2"/>
  <c r="AX28" i="2"/>
  <c r="AX3" i="2"/>
  <c r="AY27" i="2"/>
  <c r="AS28" i="2"/>
  <c r="AW3" i="2"/>
  <c r="AS26" i="2"/>
  <c r="AS10" i="2"/>
  <c r="AX22" i="2"/>
  <c r="AW23" i="2"/>
  <c r="AY25" i="2"/>
  <c r="AW25" i="2"/>
  <c r="AS24" i="2"/>
  <c r="AX13" i="2"/>
  <c r="AY2" i="2"/>
  <c r="AW13" i="2"/>
  <c r="AS9" i="2"/>
  <c r="AX26" i="2"/>
  <c r="AS32" i="2"/>
  <c r="AS4" i="2"/>
  <c r="AW27" i="2"/>
  <c r="AW19" i="2"/>
  <c r="AS31" i="2"/>
  <c r="AX23" i="2"/>
  <c r="AS20" i="2"/>
  <c r="AW7" i="2"/>
  <c r="AW21" i="2"/>
  <c r="AS11" i="2"/>
  <c r="AW8" i="2"/>
  <c r="AX6" i="2"/>
  <c r="AS17" i="2"/>
  <c r="AX33" i="2"/>
  <c r="AW26" i="2"/>
  <c r="AW4" i="2"/>
  <c r="AY30" i="2"/>
  <c r="AX5" i="2"/>
  <c r="AW24" i="2"/>
  <c r="AX9" i="2"/>
  <c r="AW12" i="2"/>
  <c r="AS18" i="2"/>
  <c r="AX8" i="2"/>
  <c r="AW33" i="2"/>
  <c r="AW16" i="2"/>
  <c r="AY4" i="2"/>
  <c r="AW22" i="2"/>
  <c r="AW15" i="2"/>
  <c r="AY20" i="2"/>
  <c r="AS7" i="2"/>
  <c r="AS25" i="2"/>
  <c r="AW29" i="2"/>
  <c r="AY11" i="2"/>
  <c r="AX27" i="2"/>
  <c r="AY6" i="2"/>
  <c r="AW32" i="2"/>
  <c r="AY10" i="2"/>
  <c r="AY15" i="2"/>
  <c r="AY29" i="2"/>
  <c r="AY21" i="2"/>
  <c r="AW11" i="2"/>
  <c r="AS27" i="2"/>
  <c r="AS2" i="2"/>
  <c r="AW2" i="2"/>
  <c r="AS12" i="2"/>
  <c r="AW10" i="2"/>
  <c r="AW31" i="2"/>
  <c r="AW30" i="2"/>
  <c r="AY5" i="2"/>
  <c r="AS8" i="2"/>
  <c r="AY32" i="2"/>
  <c r="AS5" i="2"/>
  <c r="AW28" i="2"/>
  <c r="AX20" i="2"/>
  <c r="AY7" i="2"/>
  <c r="AX24" i="2"/>
  <c r="AX2" i="2"/>
  <c r="AY13" i="2"/>
  <c r="AX17" i="2"/>
  <c r="AY33" i="2"/>
  <c r="AX4" i="2"/>
  <c r="AY19" i="2"/>
  <c r="AX15" i="2"/>
  <c r="AY23" i="2"/>
  <c r="AX29" i="2"/>
  <c r="AY3" i="2"/>
  <c r="AX10" i="2"/>
  <c r="AX25" i="2"/>
  <c r="AS22" i="2"/>
  <c r="AX16" i="2"/>
  <c r="AX31" i="2"/>
  <c r="AS30" i="2"/>
  <c r="AX21" i="2"/>
  <c r="O40" i="1"/>
  <c r="AQ66" i="4"/>
  <c r="AV63" i="4"/>
  <c r="BF51" i="4"/>
  <c r="O25" i="1"/>
  <c r="BD14" i="2"/>
  <c r="H14" i="2"/>
  <c r="I14" i="2" s="1"/>
  <c r="BE14" i="2"/>
  <c r="O24" i="1"/>
  <c r="O39" i="1"/>
  <c r="O33" i="1"/>
  <c r="S25" i="1"/>
  <c r="L14" i="2"/>
  <c r="O32" i="1"/>
  <c r="G6" i="4"/>
  <c r="BG62" i="4"/>
  <c r="S62" i="4"/>
  <c r="W62" i="4"/>
  <c r="S6" i="1"/>
  <c r="R24" i="2" s="1"/>
  <c r="S39" i="1"/>
  <c r="AA33" i="2" s="1"/>
  <c r="S11" i="1"/>
  <c r="S5" i="1"/>
  <c r="S37" i="1"/>
  <c r="S4" i="1"/>
  <c r="S20" i="1"/>
  <c r="O22" i="1"/>
  <c r="AR5" i="4"/>
  <c r="S42" i="1"/>
  <c r="Z28" i="2" s="1"/>
  <c r="F14" i="2"/>
  <c r="G14"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AA11" i="2" l="1"/>
  <c r="Y11" i="2"/>
  <c r="R8" i="2"/>
  <c r="S8" i="2"/>
  <c r="Z11" i="2"/>
  <c r="Y30" i="2"/>
  <c r="AF24" i="2"/>
  <c r="S31" i="2"/>
  <c r="S6" i="2"/>
  <c r="Y7" i="2"/>
  <c r="R31" i="2"/>
  <c r="Q31" i="2"/>
  <c r="BO53" i="5"/>
  <c r="R6" i="2"/>
  <c r="BU6" i="2"/>
  <c r="BU5" i="2"/>
  <c r="AD19" i="2"/>
  <c r="AH15" i="2"/>
  <c r="AH7" i="2"/>
  <c r="Y20" i="2"/>
  <c r="AE20" i="2" s="1"/>
  <c r="Z8" i="2"/>
  <c r="BO46" i="5"/>
  <c r="AH14" i="2"/>
  <c r="Y27" i="2"/>
  <c r="Z30" i="2"/>
  <c r="AG30" i="2" s="1"/>
  <c r="S19" i="2"/>
  <c r="AI19" i="2" s="1"/>
  <c r="Q26" i="2"/>
  <c r="AE26" i="2" s="1"/>
  <c r="Z20" i="2"/>
  <c r="AJ20" i="2" s="1"/>
  <c r="Z12" i="2"/>
  <c r="AA12" i="2"/>
  <c r="S12" i="2"/>
  <c r="Q10" i="2"/>
  <c r="AA7" i="2"/>
  <c r="R12" i="2"/>
  <c r="AA30" i="2"/>
  <c r="Q9" i="2"/>
  <c r="S10" i="2"/>
  <c r="R19" i="2"/>
  <c r="Q22" i="2"/>
  <c r="AA27" i="2"/>
  <c r="Q12" i="2"/>
  <c r="AE12" i="2" s="1"/>
  <c r="AD9" i="2"/>
  <c r="Y8" i="2"/>
  <c r="AE8" i="2" s="1"/>
  <c r="Y19" i="2"/>
  <c r="AE19" i="2" s="1"/>
  <c r="Z7" i="2"/>
  <c r="S5" i="2"/>
  <c r="Z27" i="2"/>
  <c r="BO14" i="5"/>
  <c r="Q5" i="2"/>
  <c r="S22" i="2"/>
  <c r="BO11" i="5"/>
  <c r="AA6" i="2"/>
  <c r="BO8" i="5"/>
  <c r="BO3" i="2"/>
  <c r="BO12" i="2" s="1"/>
  <c r="BO60" i="5"/>
  <c r="BO17" i="5"/>
  <c r="BO3" i="5"/>
  <c r="BO50" i="5"/>
  <c r="BO19" i="5"/>
  <c r="BO33" i="5"/>
  <c r="BO24" i="5"/>
  <c r="AF11" i="2"/>
  <c r="BO10" i="5"/>
  <c r="Z13" i="2"/>
  <c r="Q25" i="2"/>
  <c r="AE25" i="2" s="1"/>
  <c r="Y4" i="2"/>
  <c r="AE4"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2" i="2"/>
  <c r="R25" i="2"/>
  <c r="AG25" i="2" s="1"/>
  <c r="BO26" i="5"/>
  <c r="BO22" i="5"/>
  <c r="BO62" i="5"/>
  <c r="BO38" i="5"/>
  <c r="BO47" i="5"/>
  <c r="BO32" i="5"/>
  <c r="BO57" i="5"/>
  <c r="BO51" i="5"/>
  <c r="BO52" i="5"/>
  <c r="BO18" i="5"/>
  <c r="BO34" i="5"/>
  <c r="BO28" i="5"/>
  <c r="BO39" i="5"/>
  <c r="BO12" i="5"/>
  <c r="BO7" i="5"/>
  <c r="BO6" i="5"/>
  <c r="BO4" i="5"/>
  <c r="BO56" i="5"/>
  <c r="BO58" i="5"/>
  <c r="BO64" i="5"/>
  <c r="BO63" i="5"/>
  <c r="Z24" i="2"/>
  <c r="AG24" i="2" s="1"/>
  <c r="Z10" i="2"/>
  <c r="AG10" i="2" s="1"/>
  <c r="Y24" i="2"/>
  <c r="Y10" i="2"/>
  <c r="Y6" i="2"/>
  <c r="AE6" i="2" s="1"/>
  <c r="AA2" i="2"/>
  <c r="AK2" i="2" s="1"/>
  <c r="AA10" i="2"/>
  <c r="Y2" i="2"/>
  <c r="AE2" i="2" s="1"/>
  <c r="Q13" i="2"/>
  <c r="Q30" i="2"/>
  <c r="R5" i="2"/>
  <c r="AA24" i="2"/>
  <c r="S23" i="2"/>
  <c r="BO42" i="5"/>
  <c r="S30" i="2"/>
  <c r="Q23" i="2"/>
  <c r="Z6" i="2"/>
  <c r="R13" i="2"/>
  <c r="BO21" i="5"/>
  <c r="S17" i="2"/>
  <c r="AI17" i="2" s="1"/>
  <c r="AH3" i="2"/>
  <c r="AF32" i="2"/>
  <c r="AH4" i="2"/>
  <c r="AD22" i="2"/>
  <c r="AH20" i="2"/>
  <c r="AH5" i="2"/>
  <c r="AI15" i="2"/>
  <c r="AF3" i="2"/>
  <c r="AG11" i="2"/>
  <c r="AB27" i="2"/>
  <c r="AB13" i="2"/>
  <c r="AB29" i="2"/>
  <c r="AF15" i="2"/>
  <c r="AH27" i="2"/>
  <c r="AH13" i="2"/>
  <c r="AF27" i="2"/>
  <c r="AB4" i="2"/>
  <c r="AD30" i="2"/>
  <c r="AD8" i="2"/>
  <c r="AH25" i="2"/>
  <c r="AH21" i="2"/>
  <c r="AD31" i="2"/>
  <c r="AB22" i="2"/>
  <c r="AB24" i="2"/>
  <c r="AB23" i="2"/>
  <c r="AD29" i="2"/>
  <c r="AD25" i="2"/>
  <c r="AH12" i="2"/>
  <c r="AE18" i="2"/>
  <c r="AD2" i="2"/>
  <c r="AH9" i="2"/>
  <c r="AD26" i="2"/>
  <c r="AF17" i="2"/>
  <c r="AF5" i="2"/>
  <c r="AD10" i="2"/>
  <c r="AH11" i="2"/>
  <c r="AB14" i="2"/>
  <c r="AD4" i="2"/>
  <c r="AB3" i="2"/>
  <c r="AH2" i="2"/>
  <c r="AG15" i="2"/>
  <c r="AF31" i="2"/>
  <c r="AD7" i="2"/>
  <c r="AD32" i="2"/>
  <c r="AD12" i="2"/>
  <c r="AH26" i="2"/>
  <c r="AG29" i="2"/>
  <c r="AI8" i="2"/>
  <c r="AE15" i="2"/>
  <c r="AD20" i="2"/>
  <c r="AH16" i="2"/>
  <c r="AD21" i="2"/>
  <c r="AB19" i="2"/>
  <c r="AB30" i="2"/>
  <c r="AD27" i="2"/>
  <c r="AD18" i="2"/>
  <c r="AH24" i="2"/>
  <c r="AH10" i="2"/>
  <c r="AD15" i="2"/>
  <c r="AD24" i="2"/>
  <c r="AE29" i="2"/>
  <c r="AB12" i="2"/>
  <c r="AF8" i="2"/>
  <c r="AH17" i="2"/>
  <c r="AH23" i="2"/>
  <c r="AI18" i="2"/>
  <c r="AF29" i="2"/>
  <c r="AB32" i="2"/>
  <c r="AH8" i="2"/>
  <c r="AD23" i="2"/>
  <c r="AD5" i="2"/>
  <c r="AF12" i="2"/>
  <c r="AH33" i="2"/>
  <c r="AD17" i="2"/>
  <c r="AD16" i="2"/>
  <c r="AB10" i="2"/>
  <c r="AH31" i="2"/>
  <c r="AH22" i="2"/>
  <c r="AB7" i="2"/>
  <c r="AH30" i="2"/>
  <c r="AD13" i="2"/>
  <c r="AF30" i="2"/>
  <c r="AI29" i="2"/>
  <c r="AH19" i="2"/>
  <c r="AB2" i="2"/>
  <c r="AB25" i="2"/>
  <c r="AB26" i="2"/>
  <c r="AB9" i="2"/>
  <c r="AF25" i="2"/>
  <c r="AH29" i="2"/>
  <c r="AE11" i="2"/>
  <c r="AH6" i="2"/>
  <c r="AI4" i="2"/>
  <c r="AB33" i="2"/>
  <c r="AB28" i="2"/>
  <c r="AB6" i="2"/>
  <c r="AF33" i="2"/>
  <c r="AF20" i="2"/>
  <c r="AG28" i="2"/>
  <c r="AI33" i="2"/>
  <c r="AH18" i="2"/>
  <c r="AB5" i="2"/>
  <c r="AD14" i="2"/>
  <c r="AF26" i="2"/>
  <c r="AF22" i="2"/>
  <c r="AF10" i="2"/>
  <c r="AI26" i="2"/>
  <c r="AG26" i="2"/>
  <c r="AB16" i="2"/>
  <c r="AB31" i="2"/>
  <c r="AF14" i="2"/>
  <c r="AD3" i="2"/>
  <c r="AG4" i="2"/>
  <c r="AF16" i="2"/>
  <c r="AD33" i="2"/>
  <c r="AF4" i="2"/>
  <c r="AF28" i="2"/>
  <c r="AF21" i="2"/>
  <c r="AB11" i="2"/>
  <c r="AB18" i="2"/>
  <c r="AB8" i="2"/>
  <c r="AB17" i="2"/>
  <c r="AD11" i="2"/>
  <c r="AF23" i="2"/>
  <c r="AF18" i="2"/>
  <c r="AF9" i="2"/>
  <c r="AD28" i="2"/>
  <c r="AG2" i="2"/>
  <c r="AF19" i="2"/>
  <c r="AB15" i="2"/>
  <c r="AB20" i="2"/>
  <c r="AB21" i="2"/>
  <c r="AI25" i="2"/>
  <c r="AF2" i="2"/>
  <c r="AF13" i="2"/>
  <c r="AF7" i="2"/>
  <c r="AI11" i="2"/>
  <c r="AH28" i="2"/>
  <c r="AI20" i="2"/>
  <c r="AG18" i="2"/>
  <c r="AF6" i="2"/>
  <c r="AD6" i="2"/>
  <c r="Z5" i="2"/>
  <c r="R21" i="2"/>
  <c r="AG21" i="2" s="1"/>
  <c r="BH8" i="2"/>
  <c r="J22" i="2"/>
  <c r="BC22" i="2" s="1"/>
  <c r="G22" i="2"/>
  <c r="J20" i="2"/>
  <c r="BC20" i="2" s="1"/>
  <c r="G20" i="2"/>
  <c r="J19" i="2"/>
  <c r="BC19" i="2" s="1"/>
  <c r="BH32" i="2"/>
  <c r="J32" i="2"/>
  <c r="E32" i="2" s="1"/>
  <c r="BF10" i="2"/>
  <c r="X32" i="2"/>
  <c r="BH10" i="2"/>
  <c r="BH15" i="2"/>
  <c r="J18" i="2"/>
  <c r="BC18" i="2" s="1"/>
  <c r="X18" i="2"/>
  <c r="X20" i="2"/>
  <c r="X5" i="2"/>
  <c r="BF15" i="2"/>
  <c r="J25" i="2"/>
  <c r="E25" i="2" s="1"/>
  <c r="BF5" i="2"/>
  <c r="BH5" i="2"/>
  <c r="X23" i="2"/>
  <c r="BF31" i="2"/>
  <c r="AA22" i="2"/>
  <c r="Z22" i="2"/>
  <c r="AG22" i="2" s="1"/>
  <c r="X26" i="2"/>
  <c r="X33" i="2"/>
  <c r="S7" i="2"/>
  <c r="AA31" i="2"/>
  <c r="BH7" i="2"/>
  <c r="BG8" i="2"/>
  <c r="Z16" i="2"/>
  <c r="AG16" i="2" s="1"/>
  <c r="AA16" i="2"/>
  <c r="AI16" i="2" s="1"/>
  <c r="AA13" i="2"/>
  <c r="BH9" i="2"/>
  <c r="X9" i="2"/>
  <c r="BG28" i="2"/>
  <c r="X21" i="2"/>
  <c r="BF28" i="2"/>
  <c r="BH21" i="2"/>
  <c r="BH33" i="2"/>
  <c r="BH31" i="2"/>
  <c r="X22" i="2"/>
  <c r="X6" i="2"/>
  <c r="S24" i="2"/>
  <c r="X17" i="2"/>
  <c r="BH29" i="2"/>
  <c r="BH24" i="2"/>
  <c r="BH28" i="2"/>
  <c r="X27" i="2"/>
  <c r="BH4" i="2"/>
  <c r="BH27" i="2"/>
  <c r="BH22" i="2"/>
  <c r="X24" i="2"/>
  <c r="J15" i="2"/>
  <c r="E15" i="2" s="1"/>
  <c r="X8" i="2"/>
  <c r="X31" i="2"/>
  <c r="BF6" i="2"/>
  <c r="BH6" i="2"/>
  <c r="BG5" i="2"/>
  <c r="BF26" i="2"/>
  <c r="BF29" i="2"/>
  <c r="BG29" i="2"/>
  <c r="BF9" i="2"/>
  <c r="BF4" i="2"/>
  <c r="BF33" i="2"/>
  <c r="X11" i="2"/>
  <c r="BH26" i="2"/>
  <c r="BF22" i="2"/>
  <c r="X29" i="2"/>
  <c r="X10" i="2"/>
  <c r="BG24" i="2"/>
  <c r="BH17" i="2"/>
  <c r="AK11" i="2"/>
  <c r="BH16" i="2"/>
  <c r="BH18" i="2"/>
  <c r="BF18" i="2"/>
  <c r="BF25" i="2"/>
  <c r="X4" i="2"/>
  <c r="BH19" i="2"/>
  <c r="X19" i="2"/>
  <c r="BH20" i="2"/>
  <c r="BH30" i="2"/>
  <c r="J16" i="2"/>
  <c r="E16" i="2" s="1"/>
  <c r="X3" i="2"/>
  <c r="BF24" i="2"/>
  <c r="Q24" i="2"/>
  <c r="S21" i="2"/>
  <c r="Y5" i="2"/>
  <c r="Q21" i="2"/>
  <c r="AE21" i="2" s="1"/>
  <c r="Y28" i="2"/>
  <c r="AE28" i="2" s="1"/>
  <c r="R27" i="2"/>
  <c r="Y22" i="2"/>
  <c r="Q27" i="2"/>
  <c r="Y13" i="2"/>
  <c r="S32" i="2"/>
  <c r="AI32" i="2" s="1"/>
  <c r="Q32" i="2"/>
  <c r="AE32" i="2" s="1"/>
  <c r="AA3" i="2"/>
  <c r="Y3" i="2"/>
  <c r="Z3" i="2"/>
  <c r="R17" i="2"/>
  <c r="Y16" i="2"/>
  <c r="AE16" i="2" s="1"/>
  <c r="Q17" i="2"/>
  <c r="AE17" i="2" s="1"/>
  <c r="AA28" i="2"/>
  <c r="AJ28" i="2" s="1"/>
  <c r="Q3" i="2"/>
  <c r="Y9" i="2"/>
  <c r="S3" i="2"/>
  <c r="Z33" i="2"/>
  <c r="AK33" i="2" s="1"/>
  <c r="Q14" i="2"/>
  <c r="AE14" i="2" s="1"/>
  <c r="AA23" i="2"/>
  <c r="Y23" i="2"/>
  <c r="Z23" i="2"/>
  <c r="AG23" i="2" s="1"/>
  <c r="BF8" i="2"/>
  <c r="P17" i="2"/>
  <c r="BF27" i="2"/>
  <c r="Z31" i="2"/>
  <c r="Q7" i="2"/>
  <c r="R7" i="2"/>
  <c r="Y31" i="2"/>
  <c r="BF30" i="2"/>
  <c r="X12" i="2"/>
  <c r="Y33" i="2"/>
  <c r="AE33" i="2" s="1"/>
  <c r="BH12" i="2"/>
  <c r="S27" i="2"/>
  <c r="AK18" i="2"/>
  <c r="AK4" i="2"/>
  <c r="AK26" i="2"/>
  <c r="AK29" i="2"/>
  <c r="AK15" i="2"/>
  <c r="J28" i="2"/>
  <c r="X28" i="2"/>
  <c r="J2" i="2"/>
  <c r="E2" i="2" s="1"/>
  <c r="X13" i="2"/>
  <c r="BH13" i="2"/>
  <c r="X2" i="2"/>
  <c r="P28" i="2"/>
  <c r="BG32" i="2"/>
  <c r="BH2" i="2"/>
  <c r="P20" i="2"/>
  <c r="X16" i="2"/>
  <c r="AJ15" i="2"/>
  <c r="AJ11" i="2"/>
  <c r="P6" i="2"/>
  <c r="X15" i="2"/>
  <c r="P9" i="2"/>
  <c r="P27" i="2"/>
  <c r="AJ18" i="2"/>
  <c r="P26" i="2"/>
  <c r="AJ26" i="2"/>
  <c r="X25" i="2"/>
  <c r="P23" i="2"/>
  <c r="P30" i="2"/>
  <c r="X30" i="2"/>
  <c r="AJ4" i="2"/>
  <c r="P12" i="2"/>
  <c r="P33" i="2"/>
  <c r="BF16" i="2"/>
  <c r="BF32" i="2"/>
  <c r="BF13" i="2"/>
  <c r="BF17" i="2"/>
  <c r="BF2" i="2"/>
  <c r="BF3" i="2"/>
  <c r="BH25" i="2"/>
  <c r="BG20" i="2"/>
  <c r="BF23" i="2"/>
  <c r="BF19" i="2"/>
  <c r="BF21" i="2"/>
  <c r="BG4" i="2"/>
  <c r="BG10" i="2"/>
  <c r="BF20" i="2"/>
  <c r="BG11" i="2"/>
  <c r="BF11" i="2"/>
  <c r="BF12" i="2"/>
  <c r="BG31" i="2"/>
  <c r="BG21" i="2"/>
  <c r="BG7" i="2"/>
  <c r="BF7" i="2"/>
  <c r="BH11" i="2"/>
  <c r="Z9" i="2"/>
  <c r="AG9" i="2" s="1"/>
  <c r="AA9" i="2"/>
  <c r="AI9" i="2" s="1"/>
  <c r="R3" i="2"/>
  <c r="X7" i="2"/>
  <c r="R32" i="2"/>
  <c r="AG32" i="2" s="1"/>
  <c r="P13" i="2"/>
  <c r="BH23" i="2"/>
  <c r="J26" i="2"/>
  <c r="E26" i="2" s="1"/>
  <c r="AA5" i="2"/>
  <c r="BG17" i="2"/>
  <c r="J5" i="2"/>
  <c r="E5" i="2" s="1"/>
  <c r="P21" i="2"/>
  <c r="BH3" i="2"/>
  <c r="BG18" i="2"/>
  <c r="P18" i="2"/>
  <c r="J12" i="2"/>
  <c r="E12" i="2" s="1"/>
  <c r="BG12" i="2"/>
  <c r="BG6" i="2"/>
  <c r="J11" i="2"/>
  <c r="E11" i="2" s="1"/>
  <c r="P11" i="2"/>
  <c r="BG19" i="2"/>
  <c r="P19" i="2"/>
  <c r="J21" i="2"/>
  <c r="E21" i="2" s="1"/>
  <c r="J8" i="2"/>
  <c r="E8" i="2" s="1"/>
  <c r="J27" i="2"/>
  <c r="E27" i="2" s="1"/>
  <c r="BG15" i="2"/>
  <c r="AJ29" i="2"/>
  <c r="J31" i="2"/>
  <c r="E31" i="2" s="1"/>
  <c r="P31" i="2"/>
  <c r="P32" i="2"/>
  <c r="BG30" i="2"/>
  <c r="BG27" i="2"/>
  <c r="J24" i="2"/>
  <c r="E24" i="2" s="1"/>
  <c r="J23" i="2"/>
  <c r="E23" i="2" s="1"/>
  <c r="J6" i="2"/>
  <c r="E6" i="2" s="1"/>
  <c r="P8" i="2"/>
  <c r="P15" i="2"/>
  <c r="BG26" i="2"/>
  <c r="J3" i="2"/>
  <c r="BG13" i="2"/>
  <c r="J9" i="2"/>
  <c r="E9" i="2" s="1"/>
  <c r="P24" i="2"/>
  <c r="BG22" i="2"/>
  <c r="P16" i="2"/>
  <c r="J7" i="2"/>
  <c r="E7" i="2" s="1"/>
  <c r="J13" i="2"/>
  <c r="E13" i="2" s="1"/>
  <c r="J30" i="2"/>
  <c r="E30" i="2" s="1"/>
  <c r="P7" i="2"/>
  <c r="J33" i="2"/>
  <c r="E33" i="2" s="1"/>
  <c r="J29" i="2"/>
  <c r="E29" i="2" s="1"/>
  <c r="J4" i="2"/>
  <c r="E4" i="2" s="1"/>
  <c r="BG16" i="2"/>
  <c r="P5" i="2"/>
  <c r="BG33" i="2"/>
  <c r="P22" i="2"/>
  <c r="J17" i="2"/>
  <c r="E17" i="2" s="1"/>
  <c r="P10" i="2"/>
  <c r="P4" i="2"/>
  <c r="P2" i="2"/>
  <c r="P25" i="2"/>
  <c r="BG25" i="2"/>
  <c r="J10" i="2"/>
  <c r="E10" i="2" s="1"/>
  <c r="BG23" i="2"/>
  <c r="BG2" i="2"/>
  <c r="P3" i="2"/>
  <c r="BG9" i="2"/>
  <c r="BG3" i="2"/>
  <c r="P29" i="2"/>
  <c r="AZ22" i="2"/>
  <c r="AZ23" i="2"/>
  <c r="AZ13" i="2"/>
  <c r="AZ28" i="2"/>
  <c r="AZ12" i="2"/>
  <c r="AZ16" i="2"/>
  <c r="AZ7" i="2"/>
  <c r="AZ27" i="2"/>
  <c r="AZ8" i="2"/>
  <c r="AZ19" i="2"/>
  <c r="AZ17" i="2"/>
  <c r="AZ24" i="2"/>
  <c r="AZ11" i="2"/>
  <c r="AZ21" i="2"/>
  <c r="AZ18" i="2"/>
  <c r="AZ25" i="2"/>
  <c r="AZ26" i="2"/>
  <c r="AZ10" i="2"/>
  <c r="AZ4" i="2"/>
  <c r="AZ32" i="2"/>
  <c r="AZ5" i="2"/>
  <c r="AZ33" i="2"/>
  <c r="AZ15" i="2"/>
  <c r="AZ2" i="2"/>
  <c r="AZ20" i="2"/>
  <c r="AZ30" i="2"/>
  <c r="AZ31" i="2"/>
  <c r="AZ9" i="2"/>
  <c r="AZ3" i="2"/>
  <c r="AZ29" i="2"/>
  <c r="AZ6" i="2"/>
  <c r="S14" i="2"/>
  <c r="AI14" i="2" s="1"/>
  <c r="R14" i="2"/>
  <c r="AG14" i="2" s="1"/>
  <c r="AA5" i="1"/>
  <c r="AA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7" i="5" l="1"/>
  <c r="BQ47" i="5" s="1"/>
  <c r="BP13" i="5"/>
  <c r="BQ13" i="5" s="1"/>
  <c r="AJ8" i="2"/>
  <c r="AL8" i="2" s="1"/>
  <c r="BP45" i="5"/>
  <c r="BQ45" i="5" s="1"/>
  <c r="BP53" i="5"/>
  <c r="BQ53" i="5" s="1"/>
  <c r="AE31" i="2"/>
  <c r="AE7" i="2"/>
  <c r="AI6" i="2"/>
  <c r="AI31" i="2"/>
  <c r="AO26" i="2"/>
  <c r="AO18" i="2"/>
  <c r="AO29" i="2"/>
  <c r="AO11" i="2"/>
  <c r="AO4" i="2"/>
  <c r="AO15" i="2"/>
  <c r="AO25" i="2"/>
  <c r="AO32" i="2"/>
  <c r="AO16" i="2"/>
  <c r="AO14" i="2"/>
  <c r="AG31" i="2"/>
  <c r="AE30" i="2"/>
  <c r="AK19" i="2"/>
  <c r="BP61" i="5"/>
  <c r="BQ61" i="5" s="1"/>
  <c r="BP7" i="5"/>
  <c r="BQ7" i="5" s="1"/>
  <c r="BP19" i="5"/>
  <c r="BQ19" i="5" s="1"/>
  <c r="BP35" i="5"/>
  <c r="BQ35" i="5" s="1"/>
  <c r="BP33" i="5"/>
  <c r="BQ33" i="5" s="1"/>
  <c r="BP29" i="5"/>
  <c r="BQ29" i="5" s="1"/>
  <c r="AJ25" i="2"/>
  <c r="AL25" i="2" s="1"/>
  <c r="BP15" i="5"/>
  <c r="BQ15" i="5" s="1"/>
  <c r="BP59" i="5"/>
  <c r="BQ59" i="5" s="1"/>
  <c r="AK8" i="2"/>
  <c r="BP57" i="5"/>
  <c r="BQ57" i="5" s="1"/>
  <c r="AG7" i="2"/>
  <c r="AE22" i="2"/>
  <c r="AI2" i="2"/>
  <c r="AO2" i="2" s="1"/>
  <c r="BP21" i="5"/>
  <c r="BQ21" i="5" s="1"/>
  <c r="E3" i="2"/>
  <c r="BU2" i="2"/>
  <c r="BV5" i="2" s="1"/>
  <c r="AJ2" i="2"/>
  <c r="AL2" i="2" s="1"/>
  <c r="AG8" i="2"/>
  <c r="AO8" i="2" s="1"/>
  <c r="AC23" i="2"/>
  <c r="AI27" i="2"/>
  <c r="AG20" i="2"/>
  <c r="AO20" i="2" s="1"/>
  <c r="AK20" i="2"/>
  <c r="AG13" i="2"/>
  <c r="AK6" i="2"/>
  <c r="AI23" i="2"/>
  <c r="BW5" i="2"/>
  <c r="BW6" i="2"/>
  <c r="AE9" i="2"/>
  <c r="AO9" i="2" s="1"/>
  <c r="AE27" i="2"/>
  <c r="BU3" i="2"/>
  <c r="BW3" i="2" s="1"/>
  <c r="AK25" i="2"/>
  <c r="AI12" i="2"/>
  <c r="AE5" i="2"/>
  <c r="AI10" i="2"/>
  <c r="AE23" i="2"/>
  <c r="AJ30" i="2"/>
  <c r="AL30" i="2" s="1"/>
  <c r="AJ12" i="2"/>
  <c r="AL12" i="2" s="1"/>
  <c r="AG12" i="2"/>
  <c r="AK12" i="2"/>
  <c r="AJ10" i="2"/>
  <c r="AL10" i="2" s="1"/>
  <c r="AG27" i="2"/>
  <c r="AK10" i="2"/>
  <c r="AI30" i="2"/>
  <c r="BP27" i="5"/>
  <c r="BQ27" i="5" s="1"/>
  <c r="BP3" i="5"/>
  <c r="BQ3" i="5" s="1"/>
  <c r="BP11" i="5"/>
  <c r="BQ11" i="5" s="1"/>
  <c r="BP25" i="5"/>
  <c r="BQ25" i="5" s="1"/>
  <c r="AC12" i="2"/>
  <c r="AE24" i="2"/>
  <c r="AE13" i="2"/>
  <c r="AJ6" i="2"/>
  <c r="AL6" i="2" s="1"/>
  <c r="AJ19" i="2"/>
  <c r="AL19" i="2" s="1"/>
  <c r="AG19" i="2"/>
  <c r="AO19" i="2" s="1"/>
  <c r="BO8" i="2"/>
  <c r="BO7" i="2"/>
  <c r="AE10" i="2"/>
  <c r="AI22" i="2"/>
  <c r="AI7"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13" i="2"/>
  <c r="AL13" i="2" s="1"/>
  <c r="BP43" i="5"/>
  <c r="BQ43" i="5" s="1"/>
  <c r="BP49" i="5"/>
  <c r="BQ49" i="5" s="1"/>
  <c r="AG6" i="2"/>
  <c r="BP39" i="5"/>
  <c r="BQ39" i="5" s="1"/>
  <c r="AK30" i="2"/>
  <c r="E28" i="2"/>
  <c r="BC11" i="2"/>
  <c r="BC28" i="2"/>
  <c r="BC21" i="2"/>
  <c r="BC26" i="2"/>
  <c r="BC13" i="2"/>
  <c r="BC32" i="2"/>
  <c r="BC30" i="2"/>
  <c r="BC7" i="2"/>
  <c r="BC23" i="2"/>
  <c r="BC33" i="2"/>
  <c r="BC9" i="2"/>
  <c r="BC8" i="2"/>
  <c r="BC3" i="2"/>
  <c r="BC6" i="2"/>
  <c r="BC24" i="2"/>
  <c r="BC25" i="2"/>
  <c r="BC17" i="2"/>
  <c r="BC5" i="2"/>
  <c r="BC4" i="2"/>
  <c r="BC27" i="2"/>
  <c r="BC29" i="2"/>
  <c r="BC2" i="2"/>
  <c r="BC12" i="2"/>
  <c r="BC10" i="2"/>
  <c r="BC16" i="2"/>
  <c r="BC31" i="2"/>
  <c r="BC15" i="2"/>
  <c r="K22" i="2"/>
  <c r="E22" i="2"/>
  <c r="BA18" i="2"/>
  <c r="E18" i="2"/>
  <c r="K19" i="2"/>
  <c r="E19" i="2"/>
  <c r="K20" i="2"/>
  <c r="AM20" i="2" s="1"/>
  <c r="E20" i="2"/>
  <c r="BB20" i="2"/>
  <c r="AL20" i="2"/>
  <c r="AL29" i="2"/>
  <c r="AC19" i="2"/>
  <c r="BA22" i="2"/>
  <c r="BB22" i="2"/>
  <c r="AC3" i="2"/>
  <c r="AC10" i="2"/>
  <c r="AE3" i="2"/>
  <c r="AC29" i="2"/>
  <c r="AC31" i="2"/>
  <c r="AC4" i="2"/>
  <c r="AJ5" i="2"/>
  <c r="AL5" i="2" s="1"/>
  <c r="AC20" i="2"/>
  <c r="AC28" i="2"/>
  <c r="AC9" i="2"/>
  <c r="AG3" i="2"/>
  <c r="AC26" i="2"/>
  <c r="AC18" i="2"/>
  <c r="AC16" i="2"/>
  <c r="AC11" i="2"/>
  <c r="AC6" i="2"/>
  <c r="AC22" i="2"/>
  <c r="AC15" i="2"/>
  <c r="AC25" i="2"/>
  <c r="AC7" i="2"/>
  <c r="AC8" i="2"/>
  <c r="AC21" i="2"/>
  <c r="AC33" i="2"/>
  <c r="AC27" i="2"/>
  <c r="AC24" i="2"/>
  <c r="AC32" i="2"/>
  <c r="AC5" i="2"/>
  <c r="AC17" i="2"/>
  <c r="AI3" i="2"/>
  <c r="AK17" i="2"/>
  <c r="AG17" i="2"/>
  <c r="AO17" i="2" s="1"/>
  <c r="AI28" i="2"/>
  <c r="AO28" i="2" s="1"/>
  <c r="AJ21" i="2"/>
  <c r="AL21" i="2" s="1"/>
  <c r="AI21" i="2"/>
  <c r="AO21" i="2" s="1"/>
  <c r="AC30" i="2"/>
  <c r="AJ24" i="2"/>
  <c r="AL24" i="2" s="1"/>
  <c r="AI24" i="2"/>
  <c r="AI13" i="2"/>
  <c r="AC13" i="2"/>
  <c r="AI5" i="2"/>
  <c r="AC2" i="2"/>
  <c r="AG33" i="2"/>
  <c r="AO33" i="2" s="1"/>
  <c r="AL15" i="2"/>
  <c r="AL18" i="2"/>
  <c r="BA20" i="2"/>
  <c r="BI32" i="2"/>
  <c r="BI8" i="2"/>
  <c r="AL28" i="2"/>
  <c r="AL11" i="2"/>
  <c r="AL4" i="2"/>
  <c r="AL26" i="2"/>
  <c r="BB19" i="2"/>
  <c r="BA19" i="2"/>
  <c r="BA27" i="2"/>
  <c r="K27" i="2"/>
  <c r="BA11" i="2"/>
  <c r="K11" i="2"/>
  <c r="BB30" i="2"/>
  <c r="K30" i="2"/>
  <c r="BB9" i="2"/>
  <c r="K9" i="2"/>
  <c r="BB8" i="2"/>
  <c r="K8" i="2"/>
  <c r="BA2" i="2"/>
  <c r="K2" i="2"/>
  <c r="BA33" i="2"/>
  <c r="K33" i="2"/>
  <c r="AN33" i="2" s="1"/>
  <c r="BA26" i="2"/>
  <c r="K26" i="2"/>
  <c r="BA32" i="2"/>
  <c r="K32" i="2"/>
  <c r="BB32" i="2"/>
  <c r="BA10" i="2"/>
  <c r="K10" i="2"/>
  <c r="BB4" i="2"/>
  <c r="K4" i="2"/>
  <c r="BA7" i="2"/>
  <c r="K7" i="2"/>
  <c r="BB23" i="2"/>
  <c r="K23" i="2"/>
  <c r="BA31" i="2"/>
  <c r="K31" i="2"/>
  <c r="BB12" i="2"/>
  <c r="K12" i="2"/>
  <c r="BB28" i="2"/>
  <c r="K28" i="2"/>
  <c r="BB15" i="2"/>
  <c r="K15" i="2"/>
  <c r="BB18" i="2"/>
  <c r="K18" i="2"/>
  <c r="BB13" i="2"/>
  <c r="K13" i="2"/>
  <c r="BA6" i="2"/>
  <c r="K6" i="2"/>
  <c r="BB21" i="2"/>
  <c r="K21" i="2"/>
  <c r="BB5" i="2"/>
  <c r="K5" i="2"/>
  <c r="BB17" i="2"/>
  <c r="K17" i="2"/>
  <c r="BA29" i="2"/>
  <c r="K29" i="2"/>
  <c r="BB3" i="2"/>
  <c r="K3" i="2"/>
  <c r="BB24" i="2"/>
  <c r="K24" i="2"/>
  <c r="BA16" i="2"/>
  <c r="K16" i="2"/>
  <c r="BB25" i="2"/>
  <c r="K25" i="2"/>
  <c r="BA25" i="2"/>
  <c r="BI10" i="2"/>
  <c r="BI15" i="2"/>
  <c r="BI5" i="2"/>
  <c r="BA15" i="2"/>
  <c r="BI21" i="2"/>
  <c r="AK7" i="2"/>
  <c r="BI29" i="2"/>
  <c r="BI33" i="2"/>
  <c r="BI7" i="2"/>
  <c r="AK16" i="2"/>
  <c r="AJ16" i="2"/>
  <c r="AL16" i="2" s="1"/>
  <c r="BI4" i="2"/>
  <c r="AK13" i="2"/>
  <c r="BI9" i="2"/>
  <c r="BB16" i="2"/>
  <c r="AK22" i="2"/>
  <c r="BI30" i="2"/>
  <c r="AJ31" i="2"/>
  <c r="AL31" i="2" s="1"/>
  <c r="AJ22" i="2"/>
  <c r="AL22" i="2" s="1"/>
  <c r="BI27" i="2"/>
  <c r="AK21" i="2"/>
  <c r="BI22" i="2"/>
  <c r="BI31" i="2"/>
  <c r="BI28" i="2"/>
  <c r="AK24" i="2"/>
  <c r="BI24" i="2"/>
  <c r="BI6" i="2"/>
  <c r="BI19" i="2"/>
  <c r="BI18" i="2"/>
  <c r="BI26" i="2"/>
  <c r="BI16" i="2"/>
  <c r="BI20" i="2"/>
  <c r="BI17" i="2"/>
  <c r="BA28" i="2"/>
  <c r="BI12" i="2"/>
  <c r="AJ27" i="2"/>
  <c r="AL27" i="2" s="1"/>
  <c r="AK28" i="2"/>
  <c r="AJ3" i="2"/>
  <c r="AL3" i="2" s="1"/>
  <c r="AK23" i="2"/>
  <c r="AJ23" i="2"/>
  <c r="AL23" i="2" s="1"/>
  <c r="AJ32" i="2"/>
  <c r="AL32" i="2" s="1"/>
  <c r="BI13" i="2"/>
  <c r="AK27" i="2"/>
  <c r="BI2" i="2"/>
  <c r="AK31" i="2"/>
  <c r="AJ33" i="2"/>
  <c r="AL33" i="2" s="1"/>
  <c r="AJ7" i="2"/>
  <c r="AL7" i="2" s="1"/>
  <c r="AJ17" i="2"/>
  <c r="AL17" i="2" s="1"/>
  <c r="AK9" i="2"/>
  <c r="AK14" i="2"/>
  <c r="AK5" i="2"/>
  <c r="AK32" i="2"/>
  <c r="AK3" i="2"/>
  <c r="BB26" i="2"/>
  <c r="BB2" i="2"/>
  <c r="BI25" i="2"/>
  <c r="BB6" i="2"/>
  <c r="AJ9" i="2"/>
  <c r="AL9" i="2" s="1"/>
  <c r="BI11" i="2"/>
  <c r="BI23" i="2"/>
  <c r="BA5" i="2"/>
  <c r="BA12" i="2"/>
  <c r="BA3" i="2"/>
  <c r="BA23" i="2"/>
  <c r="BB11" i="2"/>
  <c r="BB27" i="2"/>
  <c r="BI3" i="2"/>
  <c r="BA21" i="2"/>
  <c r="AJ14" i="2"/>
  <c r="BA8" i="2"/>
  <c r="BB31" i="2"/>
  <c r="BB33" i="2"/>
  <c r="BA24" i="2"/>
  <c r="BA4" i="2"/>
  <c r="BA9" i="2"/>
  <c r="BB10" i="2"/>
  <c r="BB29" i="2"/>
  <c r="BB7" i="2"/>
  <c r="BA13" i="2"/>
  <c r="BA30" i="2"/>
  <c r="BA17" i="2"/>
  <c r="BP61" i="4"/>
  <c r="BQ61" i="4" s="1"/>
  <c r="AA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14" i="2"/>
  <c r="BO5" i="2" s="1"/>
  <c r="AS14" i="2"/>
  <c r="AW14" i="2"/>
  <c r="P14" i="2"/>
  <c r="J14" i="2"/>
  <c r="BO2" i="2" s="1"/>
  <c r="AY14" i="2"/>
  <c r="X14" i="2"/>
  <c r="BG14" i="2"/>
  <c r="BJ14" i="2" s="1"/>
  <c r="BF14" i="2"/>
  <c r="BH14" i="2"/>
  <c r="BO13" i="2" l="1"/>
  <c r="AO6" i="2"/>
  <c r="AO12" i="2"/>
  <c r="AO31" i="2"/>
  <c r="AO7" i="2"/>
  <c r="AO3" i="2"/>
  <c r="AO22" i="2"/>
  <c r="AO30" i="2"/>
  <c r="AO5" i="2"/>
  <c r="AO10" i="2"/>
  <c r="AO13" i="2"/>
  <c r="AO24" i="2"/>
  <c r="AO23" i="2"/>
  <c r="AO27" i="2"/>
  <c r="BN15" i="2"/>
  <c r="BV6" i="2"/>
  <c r="BV7" i="2" s="1"/>
  <c r="BV8" i="2" s="1"/>
  <c r="BU4" i="2"/>
  <c r="BW4" i="2" s="1"/>
  <c r="BW7" i="2" s="1"/>
  <c r="BO4" i="2"/>
  <c r="BO11" i="2"/>
  <c r="AM19" i="2"/>
  <c r="BQ67" i="5"/>
  <c r="BP67" i="5"/>
  <c r="AN22" i="2"/>
  <c r="AN20" i="2"/>
  <c r="BC14" i="2"/>
  <c r="AN19" i="2"/>
  <c r="K14" i="2"/>
  <c r="AN14" i="2" s="1"/>
  <c r="E14" i="2"/>
  <c r="AN17" i="2"/>
  <c r="AC14" i="2"/>
  <c r="AM22" i="2"/>
  <c r="AL14" i="2"/>
  <c r="AN23" i="2"/>
  <c r="AN9" i="2"/>
  <c r="AN27" i="2"/>
  <c r="AM8" i="2"/>
  <c r="AN8" i="2"/>
  <c r="AM25" i="2"/>
  <c r="AN25" i="2"/>
  <c r="AM5" i="2"/>
  <c r="AN5" i="2"/>
  <c r="AM28" i="2"/>
  <c r="AN28" i="2"/>
  <c r="AM10" i="2"/>
  <c r="AN10" i="2"/>
  <c r="AM29" i="2"/>
  <c r="AN29" i="2"/>
  <c r="AM18" i="2"/>
  <c r="AN18" i="2"/>
  <c r="AN7" i="2"/>
  <c r="AN32" i="2"/>
  <c r="AM2" i="2"/>
  <c r="AN2" i="2"/>
  <c r="AM30" i="2"/>
  <c r="AN30" i="2"/>
  <c r="AM26" i="2"/>
  <c r="AN26" i="2"/>
  <c r="AM11" i="2"/>
  <c r="AN11" i="2"/>
  <c r="AN3" i="2"/>
  <c r="AM13" i="2"/>
  <c r="AN13" i="2"/>
  <c r="AN16" i="2"/>
  <c r="AM21" i="2"/>
  <c r="AN21" i="2"/>
  <c r="AM12" i="2"/>
  <c r="AN12" i="2"/>
  <c r="AM24" i="2"/>
  <c r="AN24" i="2"/>
  <c r="AM6" i="2"/>
  <c r="AN6" i="2"/>
  <c r="AM15" i="2"/>
  <c r="AN15" i="2"/>
  <c r="AN31" i="2"/>
  <c r="AM4" i="2"/>
  <c r="AN4" i="2"/>
  <c r="AM9" i="2"/>
  <c r="AM27" i="2"/>
  <c r="AM16" i="2"/>
  <c r="AM7" i="2"/>
  <c r="AM32" i="2"/>
  <c r="AM33" i="2"/>
  <c r="AM17" i="2"/>
  <c r="AM31" i="2"/>
  <c r="AM3" i="2"/>
  <c r="AM23" i="2"/>
  <c r="BA14" i="2"/>
  <c r="BB14" i="2"/>
  <c r="BQ67" i="4"/>
  <c r="BP67" i="4"/>
  <c r="BI14" i="2"/>
  <c r="AZ14" i="2"/>
  <c r="BW8" i="2" l="1"/>
  <c r="AM14" i="2"/>
</calcChain>
</file>

<file path=xl/sharedStrings.xml><?xml version="1.0" encoding="utf-8"?>
<sst xmlns="http://schemas.openxmlformats.org/spreadsheetml/2006/main" count="4985" uniqueCount="1483">
  <si>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</si>
  <si>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</si>
  <si>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</si>
  <si>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</si>
  <si>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</si>
  <si>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</si>
  <si>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</si>
  <si>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</si>
  <si>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</si>
  <si>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</si>
  <si>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</si>
  <si>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</si>
  <si>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</si>
  <si>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</si>
  <si>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</si>
  <si>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</si>
  <si>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</si>
  <si>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</si>
  <si>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</si>
  <si>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</si>
  <si>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</si>
  <si>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</si>
  <si>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</si>
  <si>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</si>
  <si>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</si>
  <si>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</si>
  <si>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</si>
  <si>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</si>
  <si>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</si>
  <si>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</si>
  <si>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</si>
  <si>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</si>
  <si>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</si>
  <si>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</si>
  <si>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</si>
  <si>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</si>
  <si>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</si>
  <si>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</si>
  <si>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</si>
  <si>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</si>
  <si>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</si>
  <si>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</si>
  <si>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</si>
  <si>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</si>
  <si>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</si>
  <si>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</si>
  <si>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</si>
  <si>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</si>
  <si>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</si>
  <si>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</si>
  <si>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</si>
  <si>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</si>
  <si>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</si>
  <si>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</si>
  <si>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</si>
  <si>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</si>
  <si>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</si>
  <si>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</si>
  <si>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</si>
  <si>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</si>
  <si>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</si>
  <si>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</si>
  <si>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</si>
  <si>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</si>
  <si>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</si>
  <si>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</si>
  <si>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</si>
  <si>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</si>
  <si>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</si>
  <si>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</si>
  <si>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</si>
  <si>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</si>
  <si>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</si>
  <si>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</si>
  <si>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</si>
  <si>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</si>
  <si>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</si>
  <si>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</si>
  <si>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</si>
  <si>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</si>
  <si>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</si>
  <si>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</si>
  <si>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</si>
  <si>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</si>
  <si>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</si>
  <si>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</si>
  <si>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</si>
  <si>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</si>
  <si>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</si>
  <si>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</si>
  <si>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</si>
  <si>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</si>
  <si>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</si>
  <si>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</si>
  <si>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</si>
  <si>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</si>
  <si>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</si>
  <si>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</si>
  <si>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</si>
  <si>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</si>
  <si>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</si>
  <si>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</si>
  <si>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</si>
  <si>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</si>
  <si>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</si>
  <si>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</si>
  <si>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</si>
  <si>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</si>
  <si>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</si>
  <si>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</si>
  <si>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</si>
  <si>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</si>
  <si>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</si>
  <si>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</si>
  <si>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</si>
  <si>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</si>
  <si>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</si>
  <si>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</si>
  <si>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</si>
  <si>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</si>
  <si>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</si>
  <si>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</si>
  <si>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</si>
  <si>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</si>
  <si>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</si>
  <si>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</si>
  <si>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</si>
  <si>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</si>
  <si>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</si>
  <si>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</si>
  <si>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</si>
  <si>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</si>
  <si>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</si>
  <si>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</si>
  <si>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</si>
  <si>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</si>
  <si>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</si>
  <si>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</si>
  <si>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</si>
  <si>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</si>
  <si>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</si>
  <si>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</si>
  <si>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</si>
  <si>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</si>
  <si>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</si>
  <si>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</si>
  <si>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</si>
  <si>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</si>
  <si>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</si>
  <si>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</si>
  <si>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</si>
  <si>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</si>
  <si>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</si>
  <si>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</si>
  <si>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</si>
  <si>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</si>
  <si>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</si>
  <si>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</si>
  <si>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</si>
  <si>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</si>
  <si>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</si>
  <si>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</si>
  <si>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</si>
  <si>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</si>
  <si>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</si>
  <si>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</si>
  <si>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</si>
  <si>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</si>
  <si>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</si>
  <si>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</si>
  <si>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</si>
  <si>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</si>
  <si>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</si>
  <si>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</si>
  <si>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</si>
  <si>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</si>
  <si>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</si>
  <si>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</si>
  <si>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</si>
  <si>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</si>
  <si>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</si>
  <si>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</si>
  <si>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</si>
  <si>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</si>
  <si>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</si>
  <si>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</si>
  <si>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</si>
  <si>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</si>
  <si>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</si>
  <si>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</si>
  <si>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</si>
  <si>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</si>
  <si>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</si>
  <si>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</si>
  <si>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</si>
  <si>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</si>
  <si>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</si>
  <si>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</si>
  <si>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</si>
  <si>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</si>
  <si>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</si>
  <si>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</si>
  <si>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</si>
  <si>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</si>
  <si>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</si>
  <si>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</si>
  <si>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</si>
  <si>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</si>
  <si>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</si>
  <si>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</si>
  <si>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</si>
  <si>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</si>
  <si>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</si>
  <si>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</si>
  <si>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</si>
  <si>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</si>
  <si>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</si>
  <si>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</si>
  <si>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</si>
  <si>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</si>
  <si>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</si>
  <si>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</si>
  <si>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</si>
  <si>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</si>
  <si>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</si>
  <si>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</si>
  <si>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</si>
  <si>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</si>
  <si>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</si>
  <si>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</si>
  <si>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</si>
  <si>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</si>
  <si>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</si>
  <si>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</si>
  <si>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</si>
  <si>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</si>
  <si>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</si>
  <si>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</si>
  <si>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</si>
  <si>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</si>
  <si>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</si>
  <si>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</si>
  <si>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</si>
  <si>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</si>
  <si>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</si>
  <si>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</si>
  <si>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</si>
  <si>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</si>
  <si>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</si>
  <si>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</si>
  <si>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</si>
  <si>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</si>
  <si>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</si>
  <si>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</si>
  <si>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</si>
  <si>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</si>
  <si>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</si>
  <si>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</si>
  <si>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</si>
  <si>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</si>
  <si>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</si>
  <si>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</si>
  <si>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</si>
  <si>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</si>
  <si>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</si>
  <si>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</si>
  <si>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</si>
  <si>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</si>
  <si>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</si>
  <si>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</si>
  <si>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</si>
  <si>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</si>
  <si>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</si>
  <si>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</si>
  <si>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</si>
  <si>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</si>
  <si>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</si>
  <si>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</si>
  <si>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</si>
  <si>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</si>
  <si>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</si>
  <si>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</si>
  <si>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</si>
  <si>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</si>
  <si>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</si>
  <si>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</si>
  <si>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</si>
  <si>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</si>
  <si>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</si>
  <si>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</si>
  <si>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</si>
  <si>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</si>
  <si>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</si>
  <si>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</si>
  <si>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</si>
  <si>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</si>
  <si>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</si>
  <si>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</si>
  <si>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</si>
  <si>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</si>
  <si>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</si>
  <si>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</si>
  <si>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</si>
  <si>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</si>
  <si>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</si>
  <si>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</si>
  <si>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</si>
  <si>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</si>
  <si>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</si>
  <si>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</si>
  <si>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</si>
  <si>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</si>
  <si>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</si>
  <si>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</si>
  <si>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</si>
  <si>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</si>
  <si>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</si>
  <si>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</si>
  <si>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</si>
  <si>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</si>
  <si>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</si>
  <si>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</si>
  <si>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</si>
  <si>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</si>
  <si>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</si>
  <si>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</si>
  <si>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</si>
  <si>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</si>
  <si>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</si>
  <si>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</si>
  <si>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</si>
  <si>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</si>
  <si>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</si>
  <si>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</si>
  <si>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</si>
  <si>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</si>
  <si>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</si>
  <si>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</si>
  <si>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</si>
  <si>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</si>
  <si>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</si>
  <si>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</si>
  <si>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</si>
  <si>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</si>
  <si>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</si>
  <si>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</si>
  <si>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</si>
  <si>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</si>
  <si>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</si>
  <si>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</si>
  <si>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</si>
  <si>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</si>
  <si>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</si>
  <si>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</si>
  <si>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</si>
  <si>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</si>
  <si>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</si>
  <si>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</si>
  <si>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</si>
  <si>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</si>
  <si>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</si>
  <si>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</si>
  <si>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</si>
  <si>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</si>
  <si>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</si>
  <si>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</si>
  <si>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</si>
  <si>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</si>
  <si>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</si>
  <si>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</si>
  <si>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</si>
  <si>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</si>
  <si>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</si>
  <si>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</si>
  <si>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</si>
  <si>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</si>
  <si>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</si>
  <si>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</si>
  <si>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</si>
  <si>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</si>
  <si>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</si>
  <si>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</si>
  <si>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</si>
  <si>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</si>
  <si>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</si>
  <si>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</si>
  <si>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</si>
  <si>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</si>
  <si>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</si>
  <si>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</si>
  <si>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</si>
  <si>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</si>
  <si>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</si>
  <si>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</si>
  <si>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</si>
  <si>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</si>
  <si>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</si>
  <si>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</si>
  <si>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</si>
  <si>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</si>
  <si>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</si>
  <si>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</si>
  <si>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</si>
  <si>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</si>
  <si>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</si>
  <si>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</si>
  <si>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</si>
  <si>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</si>
  <si>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</si>
  <si>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</si>
  <si>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</si>
  <si>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</si>
  <si>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</si>
  <si>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</si>
  <si>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</si>
  <si>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</si>
  <si>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</si>
  <si>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</si>
  <si>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</si>
  <si>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</si>
  <si>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</si>
  <si>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</si>
  <si>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</si>
  <si>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</si>
  <si>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</si>
  <si>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</si>
  <si>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</si>
  <si>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</si>
  <si>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</si>
  <si>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</si>
  <si>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</si>
  <si>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</si>
  <si>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</si>
  <si>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</si>
  <si>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</si>
  <si>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</si>
  <si>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</si>
  <si>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</si>
  <si>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</si>
  <si>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</si>
  <si>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</si>
  <si>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</si>
  <si>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</si>
  <si>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</si>
  <si>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</si>
  <si>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</si>
  <si>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</si>
  <si>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</si>
  <si>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</si>
  <si>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</si>
  <si>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</si>
  <si>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</si>
  <si>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</si>
  <si>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</si>
  <si>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</si>
  <si>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</si>
  <si>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</si>
  <si>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</si>
  <si>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</si>
  <si>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</si>
  <si>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</si>
  <si>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</si>
  <si>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</si>
  <si>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</si>
  <si>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</si>
  <si>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</si>
  <si>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</si>
  <si>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</si>
  <si>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</si>
  <si>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</si>
  <si>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</si>
  <si>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</si>
  <si>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</si>
  <si>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</si>
  <si>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</si>
  <si>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</si>
  <si>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</si>
  <si>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</si>
  <si>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</si>
  <si>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</si>
  <si>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</si>
  <si>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</si>
  <si>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</si>
  <si>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</si>
  <si>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</si>
  <si>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</si>
  <si>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</si>
  <si>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</si>
  <si>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</si>
  <si>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</si>
  <si>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</si>
  <si>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</si>
  <si>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</si>
  <si>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</si>
  <si>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</si>
  <si>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</si>
  <si>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</si>
  <si>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</si>
  <si>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</si>
  <si>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</si>
  <si>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</si>
  <si>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</si>
  <si>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</si>
  <si>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</si>
  <si>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</si>
  <si>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</si>
  <si>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</si>
  <si>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</si>
  <si>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</si>
  <si>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</si>
  <si>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</si>
  <si>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</si>
  <si>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</si>
  <si>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</si>
  <si>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</si>
  <si>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</si>
  <si>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</si>
  <si>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</si>
  <si>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</si>
  <si>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</si>
  <si>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</si>
  <si>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</si>
  <si>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</si>
  <si>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</si>
  <si>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</si>
  <si>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</si>
  <si>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</si>
  <si>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</si>
  <si>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</si>
  <si>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</si>
  <si>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</si>
  <si>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</si>
  <si>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</si>
  <si>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</si>
  <si>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</si>
  <si>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</si>
  <si>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</si>
  <si>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</si>
  <si>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</si>
  <si>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</si>
  <si>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</si>
  <si>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</si>
  <si>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</si>
  <si>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</si>
  <si>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</si>
  <si>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</si>
  <si>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</si>
  <si>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</si>
  <si>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</si>
  <si>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</si>
  <si>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</si>
  <si>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</si>
  <si>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</si>
  <si>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</si>
  <si>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</si>
  <si>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</si>
  <si>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</si>
  <si>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</si>
  <si>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</si>
  <si>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</si>
  <si>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</si>
  <si>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</si>
  <si>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</si>
  <si>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</si>
  <si>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</si>
  <si>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</si>
  <si>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</si>
  <si>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</si>
  <si>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</si>
  <si>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</si>
  <si>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</si>
  <si>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</si>
  <si>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</si>
  <si>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</si>
  <si>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</si>
  <si>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</si>
  <si>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</si>
  <si>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</si>
  <si>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</si>
  <si>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</si>
  <si>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</si>
  <si>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</si>
  <si>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</si>
  <si>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</si>
  <si>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</si>
  <si>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</si>
  <si>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</si>
  <si>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</si>
  <si>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</si>
  <si>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</si>
  <si>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</si>
  <si>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</si>
  <si>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</si>
  <si>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</si>
  <si>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</si>
  <si>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</si>
  <si>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</si>
  <si>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</si>
  <si>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</si>
  <si>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</si>
  <si>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</si>
  <si>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</si>
  <si>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</si>
  <si>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</si>
  <si>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</si>
  <si>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</si>
  <si>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</si>
  <si>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</si>
  <si>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</si>
  <si>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</si>
  <si>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</si>
  <si>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</si>
  <si>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</si>
  <si>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</si>
  <si>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</si>
  <si>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</si>
  <si>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</si>
  <si>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</si>
  <si>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</si>
  <si>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</si>
  <si>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</si>
  <si>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</si>
  <si>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</si>
  <si>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</si>
  <si>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</si>
  <si>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</si>
  <si>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</si>
  <si>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</si>
  <si>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</si>
  <si>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</si>
  <si>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</si>
  <si>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</si>
  <si>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</si>
  <si>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</si>
  <si>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</si>
  <si>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</si>
  <si>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</si>
  <si>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</si>
  <si>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</si>
  <si>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</si>
  <si>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</si>
  <si>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</si>
  <si>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</si>
  <si>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</si>
  <si>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</si>
  <si>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</si>
  <si>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</si>
  <si>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</si>
  <si>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</si>
  <si>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</si>
  <si>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</si>
  <si>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</si>
  <si>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</si>
  <si>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</si>
  <si>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</si>
  <si>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</si>
  <si>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</si>
  <si>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</si>
  <si>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</si>
  <si>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</si>
  <si>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</si>
  <si>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</si>
  <si>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</si>
  <si>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</si>
  <si>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</si>
  <si>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</si>
  <si>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</si>
  <si>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</si>
  <si>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</si>
  <si>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</si>
  <si>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</si>
  <si>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</si>
  <si>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</si>
  <si>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</si>
  <si>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</si>
  <si>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</si>
  <si>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</si>
  <si>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</si>
  <si>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</si>
  <si>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</si>
  <si>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</si>
  <si>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</si>
  <si>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</si>
  <si>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</si>
  <si>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</si>
  <si>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</si>
  <si>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</si>
  <si>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</si>
  <si>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</si>
  <si>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</si>
  <si>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</si>
  <si>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</si>
  <si>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</si>
  <si>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</si>
  <si>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</si>
  <si>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</si>
  <si>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</si>
  <si>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</si>
  <si>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</si>
  <si>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</si>
  <si>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</si>
  <si>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</si>
  <si>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</si>
  <si>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</si>
  <si>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</si>
  <si>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</si>
  <si>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</si>
  <si>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</si>
  <si>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</si>
  <si>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</si>
  <si>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</si>
  <si>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</si>
  <si>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</si>
  <si>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</si>
  <si>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</si>
  <si>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</si>
  <si>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</si>
  <si>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</si>
  <si>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</si>
  <si>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</si>
  <si>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</si>
  <si>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</si>
  <si>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</si>
  <si>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</si>
  <si>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</si>
  <si>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</si>
  <si>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</si>
  <si>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</si>
  <si>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</si>
  <si>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</si>
  <si>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</si>
  <si>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</si>
  <si>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</si>
  <si>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</si>
  <si>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</si>
  <si>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</si>
  <si>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</si>
  <si>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</si>
  <si>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</si>
  <si>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</si>
  <si>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</si>
  <si>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</si>
  <si>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</si>
  <si>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</si>
  <si>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</si>
  <si>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</si>
  <si>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</si>
  <si>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</si>
  <si>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</si>
  <si>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</si>
  <si>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</si>
  <si>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</si>
  <si>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</si>
  <si>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</si>
  <si>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</si>
  <si>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</si>
  <si>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</si>
  <si>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</si>
  <si>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</si>
  <si>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</si>
  <si>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</si>
  <si>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</si>
  <si>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</si>
  <si>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</si>
  <si>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</si>
  <si>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</si>
  <si>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</si>
  <si>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</si>
  <si>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</si>
  <si>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</si>
  <si>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</si>
  <si>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</si>
  <si>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</si>
  <si>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</si>
  <si>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</si>
  <si>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</si>
  <si>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</si>
  <si>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</si>
  <si>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</si>
  <si>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</si>
  <si>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</si>
  <si>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</si>
  <si>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</si>
  <si>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</si>
  <si>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</si>
  <si>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</si>
  <si>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</si>
  <si>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</si>
  <si>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</si>
  <si>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</si>
  <si>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</si>
  <si>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</si>
  <si>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</si>
  <si>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</si>
  <si>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</si>
  <si>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</si>
  <si>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</si>
  <si>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</si>
  <si>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</si>
  <si>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</si>
  <si>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</si>
  <si>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</si>
  <si>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</si>
  <si>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</si>
  <si>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</si>
  <si>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</si>
  <si>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</si>
  <si>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</si>
  <si>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</si>
  <si>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</si>
  <si>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</si>
  <si>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</si>
  <si>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</si>
  <si>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</si>
  <si>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</si>
  <si>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</si>
  <si>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</si>
  <si>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</si>
  <si>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</si>
  <si>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</si>
  <si>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</si>
  <si>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</si>
  <si>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</si>
  <si>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</si>
  <si>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</si>
  <si>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</si>
  <si>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</si>
  <si>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</si>
  <si>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</si>
  <si>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</si>
  <si>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</si>
  <si>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</si>
  <si>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</si>
  <si>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</si>
  <si>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</si>
  <si>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</si>
  <si>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</si>
  <si>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</si>
  <si>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</si>
  <si>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</si>
  <si>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</si>
  <si>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</si>
  <si>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</si>
  <si>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</si>
  <si>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</si>
  <si>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</si>
  <si>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</si>
  <si>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</si>
  <si>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</si>
  <si>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</si>
  <si>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</si>
  <si>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</si>
  <si>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</si>
  <si>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</si>
  <si>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</si>
  <si>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</si>
  <si>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</si>
  <si>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</si>
  <si>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</si>
  <si>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</si>
  <si>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</si>
  <si>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</si>
  <si>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</si>
  <si>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</si>
  <si>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</si>
  <si>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</si>
  <si>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</si>
  <si>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</si>
  <si>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</si>
  <si>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</si>
  <si>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</si>
  <si>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</si>
  <si>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</si>
  <si>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</si>
  <si>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</si>
  <si>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</si>
  <si>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</si>
  <si>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</si>
  <si>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</si>
  <si>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</si>
  <si>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</si>
  <si>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</si>
  <si>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</si>
  <si>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</si>
  <si>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</si>
  <si>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</si>
  <si>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</si>
  <si>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</si>
  <si>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</si>
  <si>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</si>
  <si>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</si>
  <si>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</si>
  <si>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</si>
  <si>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</si>
  <si>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</si>
  <si>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</si>
  <si>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</si>
  <si>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</si>
  <si>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</si>
  <si>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</si>
  <si>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</si>
  <si>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</si>
  <si>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</si>
  <si>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</si>
  <si>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</si>
  <si>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</si>
  <si>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</si>
  <si>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</si>
  <si>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</si>
  <si>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</si>
  <si>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</si>
  <si>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</si>
  <si>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</si>
  <si>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</si>
  <si>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</si>
  <si>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</si>
  <si>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</si>
  <si>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</si>
  <si>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</si>
  <si>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</si>
  <si>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</si>
  <si>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</si>
  <si>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</si>
  <si>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</si>
  <si>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</si>
  <si>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</si>
  <si>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</si>
  <si>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</si>
  <si>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</si>
  <si>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</si>
  <si>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</si>
  <si>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</si>
  <si>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</si>
  <si>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</si>
  <si>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</si>
  <si>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</si>
  <si>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</si>
  <si>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</si>
  <si>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</si>
  <si>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</si>
  <si>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</si>
  <si>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</si>
  <si>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</si>
  <si>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</si>
  <si>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</si>
  <si>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</si>
  <si>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</si>
  <si>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</si>
  <si>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</si>
  <si>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</si>
  <si>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</si>
  <si>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</si>
  <si>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</si>
  <si>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</si>
  <si>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</si>
  <si>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</si>
  <si>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</si>
  <si>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</si>
  <si>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</si>
  <si>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</si>
  <si>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</si>
  <si>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</si>
  <si>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</si>
  <si>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</si>
  <si>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</si>
  <si>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</si>
  <si>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</si>
  <si>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</si>
  <si>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</si>
  <si>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</si>
  <si>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</si>
  <si>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</si>
  <si>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</si>
  <si>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</si>
  <si>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</si>
  <si>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</si>
  <si>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</si>
  <si>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</si>
  <si>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</si>
  <si>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</si>
  <si>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</si>
  <si>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</si>
  <si>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</si>
  <si>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</si>
  <si>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</si>
  <si>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</si>
  <si>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</si>
  <si>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</si>
  <si>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</si>
  <si>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</si>
  <si>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</si>
  <si>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</si>
  <si>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</si>
  <si>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</si>
  <si>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</si>
  <si>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</si>
  <si>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</si>
  <si>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</si>
  <si>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</si>
  <si>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</si>
  <si>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</si>
  <si>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</si>
  <si>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</si>
  <si>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</si>
  <si>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</si>
  <si>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</si>
  <si>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</si>
  <si>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</si>
  <si>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</si>
  <si>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</si>
  <si>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</si>
  <si>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</si>
  <si>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</si>
  <si>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</si>
  <si>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</si>
  <si>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</si>
  <si>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</si>
  <si>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</si>
  <si>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</si>
  <si>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</si>
  <si>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</si>
  <si>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</si>
  <si>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</si>
  <si>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</si>
  <si>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</si>
  <si>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</si>
  <si>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</si>
  <si>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</si>
  <si>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</si>
  <si>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</si>
  <si>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</si>
  <si>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</si>
  <si>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</si>
  <si>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</si>
  <si>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</si>
  <si>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</si>
  <si>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</si>
  <si>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</si>
  <si>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</si>
  <si>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</si>
  <si>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</si>
  <si>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</si>
  <si>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</si>
  <si>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</si>
  <si>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</si>
  <si>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</si>
  <si>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</si>
  <si>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</si>
  <si>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</si>
  <si>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</si>
  <si>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</si>
  <si>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</si>
  <si>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</si>
  <si>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</si>
  <si>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</si>
  <si>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</si>
  <si>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</si>
  <si>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</si>
  <si>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</si>
  <si>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</si>
  <si>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</si>
  <si>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</si>
  <si>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</si>
  <si>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</si>
  <si>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</si>
  <si>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</si>
  <si>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</si>
  <si>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</si>
  <si>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</si>
  <si>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</si>
  <si>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</si>
  <si>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</si>
  <si>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</si>
  <si>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</si>
  <si>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</si>
  <si>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</si>
  <si>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</si>
  <si>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</si>
  <si>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</si>
  <si>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</si>
  <si>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</si>
  <si>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</si>
  <si>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</si>
  <si>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</si>
  <si>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</si>
  <si>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</si>
  <si>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</si>
  <si>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</si>
  <si>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</si>
  <si>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</si>
  <si>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</si>
  <si>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</si>
  <si>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</si>
  <si>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</si>
  <si>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</si>
  <si>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</si>
  <si>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</si>
  <si>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</si>
  <si>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</si>
  <si>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</si>
  <si>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</si>
  <si>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</si>
  <si>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</si>
  <si>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</si>
  <si>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</si>
  <si>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</si>
  <si>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</si>
  <si>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</si>
  <si>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</si>
  <si>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</si>
  <si>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</si>
  <si>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</si>
  <si>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</si>
  <si>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</si>
  <si>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</si>
  <si>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</si>
  <si>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</si>
  <si>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</si>
  <si>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</si>
  <si>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</si>
  <si>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</si>
  <si>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</si>
  <si>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</si>
  <si>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</si>
  <si>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</si>
  <si>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</si>
  <si>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</si>
  <si>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</si>
  <si>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</si>
  <si>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</si>
  <si>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</si>
  <si>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</si>
  <si>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</si>
  <si>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</si>
  <si>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</si>
  <si>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</si>
  <si>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</si>
  <si>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</si>
  <si>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</si>
  <si>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</si>
  <si>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</si>
  <si>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</si>
  <si>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</si>
  <si>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</si>
  <si>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</si>
  <si>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</si>
  <si>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</si>
  <si>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</si>
  <si>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</si>
  <si>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</si>
  <si>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</si>
  <si>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</si>
  <si>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</si>
  <si>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</si>
  <si>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</si>
  <si>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</si>
  <si>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</si>
  <si>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</si>
  <si>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</si>
  <si>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</si>
  <si>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</si>
  <si>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</si>
  <si>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</si>
  <si>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</si>
  <si>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</si>
  <si>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</si>
  <si>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</si>
  <si>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</si>
  <si>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</si>
  <si>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</si>
  <si>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</si>
  <si>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</si>
  <si>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</si>
  <si>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</si>
  <si>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</si>
  <si>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</si>
  <si>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</si>
  <si>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</si>
  <si>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</si>
  <si>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</si>
  <si>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</si>
  <si>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</si>
  <si>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</si>
  <si>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</si>
  <si>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</si>
  <si>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</si>
  <si>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</si>
  <si>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</si>
  <si>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</si>
  <si>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</si>
  <si>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</si>
  <si>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</si>
  <si>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</si>
  <si>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</si>
  <si>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</si>
  <si>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</si>
  <si>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</si>
  <si>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</si>
  <si>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</si>
  <si>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</si>
  <si>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</si>
  <si>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</si>
  <si>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</si>
  <si>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</si>
  <si>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</si>
  <si>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</si>
  <si>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</si>
  <si>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</si>
  <si>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</si>
  <si>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</si>
  <si>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</si>
  <si>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</si>
  <si>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</si>
  <si>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</si>
  <si>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</si>
  <si>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</si>
  <si>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</si>
  <si>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</si>
  <si>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</si>
  <si>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</si>
  <si>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</si>
  <si>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</si>
  <si>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</si>
  <si>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</si>
  <si>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</si>
  <si>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</si>
  <si>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</si>
  <si>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</si>
  <si>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</si>
  <si>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</si>
  <si>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</si>
  <si>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</si>
  <si>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</si>
  <si>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</si>
  <si>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</si>
  <si>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</si>
  <si>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</si>
  <si>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</si>
  <si>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</si>
  <si>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</si>
  <si>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</si>
  <si>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</si>
  <si>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</si>
  <si>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</si>
  <si>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</si>
  <si>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</si>
  <si>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</si>
  <si>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</si>
  <si>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</si>
  <si>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</si>
  <si>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</si>
  <si>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</si>
  <si>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</si>
  <si>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</si>
  <si>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</si>
  <si>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</si>
  <si>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</si>
  <si>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</si>
  <si>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</si>
  <si>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</si>
  <si>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</si>
  <si>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</si>
  <si>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</si>
  <si>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</si>
  <si>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</si>
  <si>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</si>
  <si>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</si>
  <si>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</si>
  <si>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</si>
  <si>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</si>
  <si>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</si>
  <si>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</si>
  <si>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</si>
  <si>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</si>
  <si>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</si>
  <si>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</si>
  <si>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</si>
  <si>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</si>
  <si>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</si>
  <si>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</si>
  <si>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</si>
  <si>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</si>
  <si>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</si>
  <si>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</si>
  <si>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</si>
  <si>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</si>
  <si>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</si>
  <si>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</si>
  <si>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</si>
  <si>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</si>
  <si>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</si>
  <si>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</si>
  <si>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</si>
  <si>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</si>
  <si>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</si>
  <si>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</si>
  <si>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</si>
  <si>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</si>
  <si>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</si>
  <si>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</si>
  <si>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</si>
  <si>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</si>
  <si>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</si>
  <si>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</si>
  <si>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</si>
  <si>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</si>
  <si>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</si>
  <si>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</si>
  <si>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</si>
  <si>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</si>
  <si>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</si>
  <si>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</si>
  <si>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</si>
  <si>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</si>
  <si>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</si>
  <si>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</si>
  <si>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</si>
  <si>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</si>
  <si>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</si>
  <si>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</si>
  <si>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</si>
  <si>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</si>
  <si>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</si>
  <si>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</si>
  <si>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</si>
  <si>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</si>
  <si>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</si>
  <si>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</si>
  <si>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</si>
  <si>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</si>
  <si>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</si>
  <si>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</si>
  <si>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</si>
  <si>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</si>
  <si>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</si>
  <si>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</si>
  <si>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</si>
  <si>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</si>
  <si>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</si>
  <si>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</si>
  <si>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</si>
  <si>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</si>
  <si>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</si>
  <si>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</si>
  <si>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</si>
  <si>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</si>
  <si>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</si>
  <si>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</si>
  <si>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</si>
  <si>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</si>
  <si>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</si>
  <si>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</si>
  <si>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</si>
  <si>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</si>
  <si>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</si>
  <si>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</si>
  <si>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</si>
  <si>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</si>
  <si>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</si>
  <si>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</si>
  <si>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</si>
  <si>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</si>
  <si>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</si>
  <si>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</si>
  <si>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</si>
  <si>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</si>
  <si>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</si>
  <si>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</si>
  <si>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</si>
  <si>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</si>
  <si>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</si>
  <si>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</si>
  <si>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</si>
  <si>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</si>
  <si>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</si>
  <si>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</si>
  <si>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</si>
  <si>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</si>
  <si>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</si>
  <si>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</si>
  <si>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</si>
  <si>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</si>
  <si>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</si>
  <si>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</si>
  <si>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</si>
  <si>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</si>
  <si>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</si>
  <si>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</si>
  <si>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</si>
  <si>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</si>
  <si>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</si>
  <si>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</si>
  <si>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</si>
  <si>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</si>
  <si>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</si>
  <si>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</si>
  <si>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</si>
  <si>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</si>
  <si>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</si>
  <si>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</si>
  <si>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</si>
  <si>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</si>
  <si>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</si>
  <si>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</si>
  <si>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</si>
  <si>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</si>
  <si>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</si>
  <si>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</si>
  <si>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</si>
  <si>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</si>
  <si>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</si>
  <si>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</si>
  <si>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</si>
  <si>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</si>
  <si>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</si>
  <si>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</si>
  <si>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</si>
  <si>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</si>
  <si>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</si>
  <si>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</si>
  <si>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</si>
  <si>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</si>
  <si>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</si>
  <si>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</si>
  <si>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</si>
  <si>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</si>
  <si>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</si>
  <si>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</si>
  <si>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</si>
  <si>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</si>
  <si>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</si>
  <si>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</si>
  <si>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</si>
  <si>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</si>
  <si>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</si>
  <si>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</si>
  <si>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</si>
  <si>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</si>
  <si>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</si>
  <si>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</si>
  <si>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</si>
  <si>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</si>
  <si>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</si>
  <si>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</si>
  <si>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</si>
  <si>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</si>
  <si>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</si>
  <si>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</si>
  <si>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</si>
  <si>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</si>
  <si>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</si>
  <si>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</si>
  <si>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</si>
  <si>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</si>
  <si>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</si>
  <si>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</si>
  <si>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</si>
  <si>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</si>
  <si>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</si>
  <si>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</si>
  <si>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</si>
  <si>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CorrectTotalScore</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</si>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</sst>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49" fontId="0" fillId="0" borderId="0" xfId="0" applyNumberFormat="1"/>
    <xf numFmtId="0" fontId="0" fillId="0" borderId="1" xfId="0" applyBorder="1" applyAlignment="1">
      <alignment textRotation="70"/>
    </xf>
    <xf numFmtId="49" fontId="0" fillId="0" borderId="1" xfId="0" applyNumberFormat="1" applyBorder="1" applyAlignment="1">
      <alignment textRotation="70"/>
    </xf>
    <xf numFmtId="0" fontId="0" fillId="0" borderId="0" xfId="0" applyAlignment="1">
      <alignment textRotation="70"/>
    </xf>
    <xf numFmtId="0" fontId="0" fillId="0" borderId="2" xfId="0" applyBorder="1"/>
    <xf numFmtId="14" fontId="0" fillId="0" borderId="2" xfId="0" applyNumberFormat="1" applyBorder="1"/>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4" fontId="0" fillId="0" borderId="3" xfId="0" applyNumberFormat="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cellXfs>
  <cellStyles count="2">
    <cellStyle name="Normal" xfId="0" builtinId="0"/>
    <cellStyle name="Output" xfId="1" builtinId="21"/>
  </cellStyles>
  <dxfs count="9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Y1314" totalsRowShown="0" headerRowDxfId="93" dataDxfId="91" headerRowBorderDxfId="92">
  <autoFilter ref="A2:Y1314" xr:uid="{5B054025-4CD5-437B-A2B1-4953810278F9}"/>
  <tableColumns count="25">
    <tableColumn id="1" xr3:uid="{4F0EF3E3-5ED2-413B-9486-9498BEF02C85}" name="DatePickMade"/>
    <tableColumn id="2" xr3:uid="{39F623AD-0A71-404E-ACB2-FF5C232C4B60}" name="GameDate"/>
    <tableColumn id="3" xr3:uid="{F9CBDD2B-6977-478D-B9B1-48132BC29B8D}" name="GameID" dataDxfId="90"/>
    <tableColumn id="4" xr3:uid="{2B6D103E-CF04-4221-A032-6566D087A240}" name="AwayTeam" dataDxfId="89"/>
    <tableColumn id="5" xr3:uid="{E9B83039-5C7E-45B4-A5F1-F54DF85D8DB5}" name="HomeTeam" dataDxfId="88"/>
    <tableColumn id="6" xr3:uid="{CA60FB2E-C878-4F57-9486-8FFAB21268D1}" name="PredictedAwayScore" dataDxfId="87"/>
    <tableColumn id="7" xr3:uid="{BDE84EDC-079B-4057-84F6-42C28780CF56}" name="PredictedHomeScore" dataDxfId="86"/>
    <tableColumn id="8" xr3:uid="{AB1145B6-73D2-4952-891E-2532100229DC}" name="PredictedWinner" dataDxfId="85"/>
    <tableColumn id="9" xr3:uid="{0FDA5C85-1339-41A1-AEB6-455F4E077F46}" name="PredictedResult" dataDxfId="84"/>
    <tableColumn id="10" xr3:uid="{6C6A6DF0-F9AE-4DAF-8957-8621DF7520A2}" name="ActualAwayScore" dataDxfId="83"/>
    <tableColumn id="11" xr3:uid="{B8B678E5-1823-43AE-95CC-BEE79D908CEE}" name="ActualHomeScore" dataDxfId="82"/>
    <tableColumn id="12" xr3:uid="{C650F2F7-7978-49EE-8737-DCE1A6311E23}" name="ActualWinner" dataDxfId="81">
      <calculatedColumnFormula>IF(OR($J3=$K3,AND(ISBLANK($J3),ISBLANK($K3))),"_",IF($J3&gt;$K3,$D3,$E3))</calculatedColumnFormula>
    </tableColumn>
    <tableColumn id="13" xr3:uid="{C3C777BB-B7C0-4722-9240-DAC37612029E}" name="ActualResult" dataDxfId="80"/>
    <tableColumn id="17" xr3:uid="{239B68C2-07A2-4506-9EC8-00E52DD7178A}" name="GameIsOver" dataDxfId="79">
      <calculatedColumnFormula>IF(ISBLANK(Table2[[#This Row],[ActualResult]]), 0, 1)</calculatedColumnFormula>
    </tableColumn>
    <tableColumn id="14" xr3:uid="{C40BC093-C7BF-4F78-9D28-E8E87FFCAD46}" name="CorrectWinnerPrediction" dataDxfId="78">
      <calculatedColumnFormula>IF(ISBLANK(Table2[[#This Row],[ActualResult]]), "_", IF(Table2[[#This Row],[ActualWinner]]=Table2[[#This Row],[PredictedWinner]], "Y", "N"))</calculatedColumnFormula>
    </tableColumn>
    <tableColumn id="15" xr3:uid="{C618B085-5C74-412F-85AA-D89305FDA75C}" name="CorrectAwayScorePrediction" dataDxfId="77">
      <calculatedColumnFormula>IF(ISBLANK(Table2[[#This Row],[ActualResult]]), "_", IF(Table2[[#This Row],[ActualAwayScore]]=Table2[[#This Row],[PredictedAwayScore]], "Y", "N"))</calculatedColumnFormula>
    </tableColumn>
    <tableColumn id="16" xr3:uid="{7C4F0E40-7EDA-4325-8813-A3960FBAB575}" name="CorrectHomeScorePrediction" dataDxfId="76">
      <calculatedColumnFormula>IF(ISBLANK(Table2[[#This Row],[ActualResult]]), "_", IF(Table2[[#This Row],[ActualHomeScore]]=Table2[[#This Row],[PredictedHomeScore]], "Y", "N"))</calculatedColumnFormula>
    </tableColumn>
    <tableColumn id="18" xr3:uid="{2C8487CF-838F-422E-B5A2-3A0CC548E50A}" name="WatchedGame" dataDxfId="75"/>
    <tableColumn id="19" xr3:uid="{665B4234-0C9B-451F-996C-0671FAEA8ED7}" name="LosingTeam" dataDxfId="74">
      <calculatedColumnFormula>IF($L3="_", "_", IF($L3=$D3,$E3,$D3))</calculatedColumnFormula>
    </tableColumn>
    <tableColumn id="20" xr3:uid="{44E37CA6-669F-47CA-95D2-B831EB8B3628}" name="InterConf" dataDxfId="7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dataDxfId="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dataDxfId="71">
      <calculatedColumnFormula>IF(Table2[[#This Row],[InterConf]]=1,IF(Table2[[#This Row],[InterDiv]]=0, 1, 0), 0)</calculatedColumnFormula>
    </tableColumn>
    <tableColumn id="22" xr3:uid="{CF57AF56-FFCF-4952-BAB8-36DAD7FDF03B}" name="CrossConf" dataDxfId="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dataDxfId="69"/>
    <tableColumn id="25" xr3:uid="{5D6968E6-45CE-4B45-818F-1A4B201A39D4}" name="PostGameNotes" dataDxfId="68"/>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7">
  <autoFilter ref="A1:BK33" xr:uid="{A403E24F-C71A-433A-846A-0616DE78145D}"/>
  <sortState xmlns:xlrd2="http://schemas.microsoft.com/office/spreadsheetml/2017/richdata2" ref="A2:BK33">
    <sortCondition descending="1" ref="AM1:AM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3">
      <calculatedColumnFormula>41-Table3[[#This Row],[GP_H]]</calculatedColumnFormula>
    </tableColumn>
    <tableColumn id="7" xr3:uid="{3A0C0FDF-351B-4E2E-8967-A04CE845123C}" name="GP">
      <calculatedColumnFormula>F2+H2</calculatedColumnFormula>
    </tableColumn>
    <tableColumn id="45" xr3:uid="{D1D5702E-1A9D-40A6-B2AB-C603E28FF624}" name="GR" dataDxfId="6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5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7">
      <calculatedColumnFormula>COUNTIFS(DataRegularSeason20242025!$E$3:$E$1315,$A2, DataRegularSeason20242025!$L$3:$L$1315, $A2, DataRegularSeason20242025!$N$3:$N$1315,1)</calculatedColumnFormula>
    </tableColumn>
    <tableColumn id="43" xr3:uid="{080CA1AA-BE46-4D92-85F9-CB14E09F42A9}" name="RW_H" dataDxfId="5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3">
      <calculatedColumnFormula>COUNTIFS(DataRegularSeason20242025!$E$3:$E$1315,$A2, DataRegularSeason20242025!$S$3:$S$1315, $A2,DataRegularSeason20242025!$M$3:$M$1315,"REG")</calculatedColumnFormula>
    </tableColumn>
    <tableColumn id="35" xr3:uid="{9E9FAC75-9E40-4447-8D44-C5EA7137197A}" name="OTL_H" dataDxfId="52">
      <calculatedColumnFormula>COUNTIFS(DataRegularSeason20242025!$E$3:$E$1315,$A2, DataRegularSeason20242025!$S$3:$S$1315, $A2,DataRegularSeason20242025!$M$3:$M$1315,"OT")</calculatedColumnFormula>
    </tableColumn>
    <tableColumn id="34" xr3:uid="{0BE27D3D-4AFA-42CE-BE44-914976589EB9}" name="SOL_H" dataDxfId="51">
      <calculatedColumnFormula>COUNTIFS(DataRegularSeason20242025!$E$3:$E$1315,$A2, DataRegularSeason20242025!$S$3:$S$1315, $A2,DataRegularSeason20242025!$M$3:$M$1315,"SO")</calculatedColumnFormula>
    </tableColumn>
    <tableColumn id="52" xr3:uid="{835E8B4B-1B56-4988-ADA0-E6D362F4CA4D}" name="W" dataDxfId="50">
      <calculatedColumnFormula>Table3[[#This Row],[W_A]]+Table3[[#This Row],[W_H]]</calculatedColumnFormula>
    </tableColumn>
    <tableColumn id="53" xr3:uid="{88446FA8-50DC-4FD7-ADED-80F797D341F2}" name="L" dataDxfId="49">
      <calculatedColumnFormula>Table3[[#This Row],[L_A]]+Table3[[#This Row],[L_H]]</calculatedColumnFormula>
    </tableColumn>
    <tableColumn id="54" xr3:uid="{8B16E8B3-A102-413E-9653-CF701CEEB9C9}" name="RW" dataDxfId="48">
      <calculatedColumnFormula>Table3[[#This Row],[RW_A]]+Table3[[#This Row],[RW_H]]</calculatedColumnFormula>
    </tableColumn>
    <tableColumn id="56" xr3:uid="{8CC6F779-2722-4557-A481-A8ECBA4EC611}" name="RL" dataDxfId="47">
      <calculatedColumnFormula>Table3[[#This Row],[RL_A]]+Table3[[#This Row],[RL_H]]</calculatedColumnFormula>
    </tableColumn>
    <tableColumn id="55" xr3:uid="{B5F893C5-62B6-4BD4-A363-58006E427EB4}" name="OTW" dataDxfId="46">
      <calculatedColumnFormula>Table3[[#This Row],[OTW_A]]+Table3[[#This Row],[OTW_H]]</calculatedColumnFormula>
    </tableColumn>
    <tableColumn id="57" xr3:uid="{65CBB9B0-79F9-4697-BF9E-46D8F8199661}" name="OTL" dataDxfId="45">
      <calculatedColumnFormula>Table3[[#This Row],[OTL_A]]+Table3[[#This Row],[OTL_H]]</calculatedColumnFormula>
    </tableColumn>
    <tableColumn id="58" xr3:uid="{935B18B6-6EE9-4AB7-96D2-5CC21B3091F1}" name="SOW" dataDxfId="44">
      <calculatedColumnFormula>Table3[[#This Row],[SOW_A]]+Table3[[#This Row],[SOW_H]]</calculatedColumnFormula>
    </tableColumn>
    <tableColumn id="59" xr3:uid="{72AA5675-42CA-4646-9D56-F903019CA984}" name="SOL" dataDxfId="43">
      <calculatedColumnFormula>Table3[[#This Row],[SOL_A]]+Table3[[#This Row],[SOL_H]]</calculatedColumnFormula>
    </tableColumn>
    <tableColumn id="36" xr3:uid="{963D35F6-3613-4CF0-B60C-81F6AC38687D}" name="PTS" dataDxfId="42">
      <calculatedColumnFormula>(2*(Table3[[#This Row],[W_A]]+Table3[[#This Row],[W_H]]))+Table3[[#This Row],[OTL_A]]+Table3[[#This Row],[SOL_A]]+Table3[[#This Row],[OTL_H]]+Table3[[#This Row],[SOL_H]]</calculatedColumnFormula>
    </tableColumn>
    <tableColumn id="37" xr3:uid="{6F978067-DE25-4A50-B909-B8AE9A09B806}" name="PTS2" dataDxfId="4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0">
      <calculatedColumnFormula>Table3[[#This Row],[PTS]]/(2*Table3[[#This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F1316"/>
  <sheetViews>
    <sheetView topLeftCell="A96" workbookViewId="0">
      <selection activeCell="R109" sqref="R109"/>
    </sheetView>
  </sheetViews>
  <sheetFormatPr defaultRowHeight="15" x14ac:dyDescent="0.25"/>
  <cols>
    <col min="1" max="1" width="12.42578125" customWidth="1"/>
    <col min="2" max="2" width="11.85546875" customWidth="1"/>
    <col min="3" max="3" width="12" style="11" customWidth="1"/>
    <col min="4" max="4" width="6.7109375" customWidth="1"/>
    <col min="5" max="5" width="6.5703125" customWidth="1"/>
    <col min="6" max="7" width="3.140625" customWidth="1"/>
    <col min="8" max="8" width="6.85546875" customWidth="1"/>
    <col min="9" max="9" width="5.7109375" customWidth="1"/>
    <col min="10" max="10" width="3" customWidth="1"/>
    <col min="11" max="11" width="3.28515625" customWidth="1"/>
    <col min="12" max="12" width="7.140625" customWidth="1"/>
    <col min="13" max="13" width="5.5703125" customWidth="1"/>
    <col min="14" max="14" width="2.85546875" customWidth="1"/>
    <col min="15" max="17" width="2.42578125" bestFit="1" customWidth="1"/>
    <col min="18" max="19" width="1.85546875" customWidth="1"/>
    <col min="20" max="21" width="4.5703125" customWidth="1"/>
    <col min="22" max="22" width="4.7109375" customWidth="1"/>
    <col min="23" max="23" width="5.28515625" customWidth="1"/>
    <col min="24" max="24" width="5.42578125" customWidth="1"/>
    <col min="25" max="25" width="4.5703125" customWidth="1"/>
    <col min="26" max="26" width="15.5703125" bestFit="1" customWidth="1"/>
    <col min="31" max="31" width="18.28515625" customWidth="1"/>
  </cols>
  <sheetData>
    <row r="1" spans="1:32" ht="60.75" customHeight="1" x14ac:dyDescent="0.25">
      <c r="F1" s="42" t="s">
        <v>78</v>
      </c>
      <c r="G1" s="42"/>
      <c r="H1" s="42"/>
      <c r="I1" s="42"/>
      <c r="J1" s="42" t="s">
        <v>79</v>
      </c>
      <c r="K1" s="42"/>
      <c r="L1" s="42"/>
      <c r="M1" s="42"/>
    </row>
    <row r="2" spans="1:32" s="14" customFormat="1" ht="141.75" customHeight="1" x14ac:dyDescent="0.25">
      <c r="A2" s="12" t="s">
        <v>0</v>
      </c>
      <c r="B2" s="12" t="s">
        <v>1</v>
      </c>
      <c r="C2" s="13" t="s">
        <v>41</v>
      </c>
      <c r="D2" s="12" t="s">
        <v>3</v>
      </c>
      <c r="E2" s="12" t="s">
        <v>2</v>
      </c>
      <c r="F2" s="12" t="s">
        <v>9</v>
      </c>
      <c r="G2" s="12" t="s">
        <v>8</v>
      </c>
      <c r="H2" s="12" t="s">
        <v>4</v>
      </c>
      <c r="I2" s="12" t="s">
        <v>10</v>
      </c>
      <c r="J2" s="12" t="s">
        <v>7</v>
      </c>
      <c r="K2" s="12" t="s">
        <v>6</v>
      </c>
      <c r="L2" s="12" t="s">
        <v>5</v>
      </c>
      <c r="M2" s="12" t="s">
        <v>11</v>
      </c>
      <c r="N2" s="12" t="s">
        <v>84</v>
      </c>
      <c r="O2" s="12" t="s">
        <v>60</v>
      </c>
      <c r="P2" s="12" t="s">
        <v>58</v>
      </c>
      <c r="Q2" s="12" t="s">
        <v>59</v>
      </c>
      <c r="R2" s="12" t="s">
        <v>90</v>
      </c>
      <c r="S2" s="12" t="s">
        <v>93</v>
      </c>
      <c r="T2" s="12" t="s">
        <v>1060</v>
      </c>
      <c r="U2" s="12" t="s">
        <v>1061</v>
      </c>
      <c r="V2" s="12" t="s">
        <v>1432</v>
      </c>
      <c r="W2" s="12" t="s">
        <v>1062</v>
      </c>
      <c r="X2" s="12" t="s">
        <v>1446</v>
      </c>
      <c r="Y2" s="12" t="s">
        <v>1447</v>
      </c>
    </row>
    <row r="3" spans="1:32" x14ac:dyDescent="0.25">
      <c r="A3" s="1">
        <v>45570</v>
      </c>
      <c r="B3" s="1">
        <v>45570</v>
      </c>
      <c r="C3" s="9"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IF(ISBLANK(Table2[[#This Row],[ActualResult]]), "_", IF(Table2[[#This Row],[ActualAwayScore]]=Table2[[#This Row],[PredictedAwayScore]], "Y", "N"))</f>
        <v>N</v>
      </c>
      <c r="Q3" s="2" t="str">
        <f>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AE3" t="s">
        <v>1441</v>
      </c>
      <c r="AF3">
        <v>1</v>
      </c>
    </row>
    <row r="4" spans="1:32" x14ac:dyDescent="0.25">
      <c r="A4" s="3">
        <v>45570</v>
      </c>
      <c r="B4" s="3">
        <v>45570</v>
      </c>
      <c r="C4" s="10" t="s">
        <v>57</v>
      </c>
      <c r="D4" s="4" t="s">
        <v>29</v>
      </c>
      <c r="E4" s="4" t="s">
        <v>32</v>
      </c>
      <c r="F4" s="4">
        <v>0</v>
      </c>
      <c r="G4" s="4">
        <v>3</v>
      </c>
      <c r="H4" s="4" t="str">
        <f t="shared" ref="H4:H69" si="1">IF(AND(ISBLANK($F4),ISBLANK($G4)),"_",IF($F4&gt;$G4,$D4,$E4))</f>
        <v>NJD</v>
      </c>
      <c r="I4" s="4" t="s">
        <v>40</v>
      </c>
      <c r="J4" s="4">
        <v>1</v>
      </c>
      <c r="K4" s="4">
        <v>3</v>
      </c>
      <c r="L4" s="4" t="str">
        <f t="shared" ref="L4:L67" si="2">IF(OR($J4=$K4,AND(ISBLANK($J4),ISBLANK($K4))),"_",IF($J4&gt;$K4,$D4,$E4))</f>
        <v>NJD</v>
      </c>
      <c r="M4" s="4" t="s">
        <v>40</v>
      </c>
      <c r="N4" s="4">
        <f>IF(ISBLANK(Table2[[#This Row],[ActualResult]]), 0, 1)</f>
        <v>1</v>
      </c>
      <c r="O4" s="4" t="str">
        <f>IF(ISBLANK(Table2[[#This Row],[ActualResult]]), "_", IF(Table2[[#This Row],[ActualWinner]]=Table2[[#This Row],[PredictedWinner]], "Y", "N"))</f>
        <v>Y</v>
      </c>
      <c r="P4" s="4" t="str">
        <f>IF(ISBLANK(Table2[[#This Row],[ActualResult]]), "_", IF(Table2[[#This Row],[ActualAwayScore]]=Table2[[#This Row],[PredictedAwayScore]], "Y", "N"))</f>
        <v>N</v>
      </c>
      <c r="Q4" s="4" t="str">
        <f>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t="s">
        <v>87</v>
      </c>
      <c r="AA4">
        <f>COUNTA($M$3:$M$1315)</f>
        <v>107</v>
      </c>
      <c r="AE4" t="s">
        <v>1442</v>
      </c>
    </row>
    <row r="5" spans="1:32" x14ac:dyDescent="0.25">
      <c r="A5" s="1">
        <v>45573</v>
      </c>
      <c r="B5" s="1">
        <v>45573</v>
      </c>
      <c r="C5" s="9">
        <v>2024020003</v>
      </c>
      <c r="D5" s="2" t="s">
        <v>13</v>
      </c>
      <c r="E5" s="2" t="s">
        <v>12</v>
      </c>
      <c r="F5" s="2">
        <v>3</v>
      </c>
      <c r="G5" s="2">
        <v>1</v>
      </c>
      <c r="H5" s="2" t="str">
        <f>IF(AND(ISBLANK($F5),ISBLANK($G5)),"_",IF($F5&gt;$G5,$D5,$E5))</f>
        <v>STL</v>
      </c>
      <c r="I5" s="2" t="s">
        <v>40</v>
      </c>
      <c r="J5" s="2">
        <v>3</v>
      </c>
      <c r="K5" s="2">
        <v>2</v>
      </c>
      <c r="L5" s="2" t="str">
        <f t="shared" si="2"/>
        <v>STL</v>
      </c>
      <c r="M5" s="6" t="s">
        <v>40</v>
      </c>
      <c r="N5" s="2">
        <f>IF(ISBLANK(Table2[[#This Row],[ActualResult]]), 0, 1)</f>
        <v>1</v>
      </c>
      <c r="O5" s="2" t="str">
        <f>IF(ISBLANK(Table2[[#This Row],[ActualResult]]), "_", IF(Table2[[#This Row],[ActualWinner]]=Table2[[#This Row],[PredictedWinner]], "Y", "N"))</f>
        <v>Y</v>
      </c>
      <c r="P5" s="2" t="str">
        <f>IF(ISBLANK(Table2[[#This Row],[ActualResult]]), "_", IF(Table2[[#This Row],[ActualAwayScore]]=Table2[[#This Row],[PredictedAwayScore]], "Y", "N"))</f>
        <v>Y</v>
      </c>
      <c r="Q5" s="2" t="str">
        <f>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t="s">
        <v>86</v>
      </c>
      <c r="AA5">
        <f>COUNTIF($O$3:$O$1315,"Y")</f>
        <v>57</v>
      </c>
      <c r="AE5" t="s">
        <v>1443</v>
      </c>
    </row>
    <row r="6" spans="1:32" x14ac:dyDescent="0.25">
      <c r="A6" s="1">
        <v>45573</v>
      </c>
      <c r="B6" s="1">
        <v>45573</v>
      </c>
      <c r="C6" s="9" t="s">
        <v>120</v>
      </c>
      <c r="D6" s="2" t="s">
        <v>16</v>
      </c>
      <c r="E6" s="2" t="s">
        <v>14</v>
      </c>
      <c r="F6" s="2">
        <v>1</v>
      </c>
      <c r="G6" s="2">
        <v>4</v>
      </c>
      <c r="H6" s="2" t="str">
        <f t="shared" si="1"/>
        <v>FLA</v>
      </c>
      <c r="I6" s="2" t="s">
        <v>40</v>
      </c>
      <c r="J6" s="2">
        <v>4</v>
      </c>
      <c r="K6" s="2">
        <v>6</v>
      </c>
      <c r="L6" s="2" t="str">
        <f t="shared" si="2"/>
        <v>FLA</v>
      </c>
      <c r="M6" s="6" t="s">
        <v>40</v>
      </c>
      <c r="N6" s="2">
        <f>IF(ISBLANK(Table2[[#This Row],[ActualResult]]), 0, 1)</f>
        <v>1</v>
      </c>
      <c r="O6" s="2" t="str">
        <f>IF(ISBLANK(Table2[[#This Row],[ActualResult]]), "_", IF(Table2[[#This Row],[ActualWinner]]=Table2[[#This Row],[PredictedWinner]], "Y", "N"))</f>
        <v>Y</v>
      </c>
      <c r="P6" s="2" t="str">
        <f>IF(Table2[[#This Row],[ActualAwayScore]]=Table2[[#This Row],[PredictedAwayScore]], "Y", "N")</f>
        <v>N</v>
      </c>
      <c r="Q6" s="2" t="str">
        <f>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t="s">
        <v>88</v>
      </c>
      <c r="AA6">
        <f>AA4-AA5</f>
        <v>50</v>
      </c>
      <c r="AE6" t="s">
        <v>1444</v>
      </c>
    </row>
    <row r="7" spans="1:32" x14ac:dyDescent="0.25">
      <c r="A7" s="3">
        <v>45573</v>
      </c>
      <c r="B7" s="3">
        <v>45573</v>
      </c>
      <c r="C7" s="10" t="s">
        <v>121</v>
      </c>
      <c r="D7" s="4" t="s">
        <v>17</v>
      </c>
      <c r="E7" s="4" t="s">
        <v>15</v>
      </c>
      <c r="F7" s="4">
        <v>2</v>
      </c>
      <c r="G7" s="4">
        <v>3</v>
      </c>
      <c r="H7" s="4" t="str">
        <f t="shared" si="1"/>
        <v>UTA</v>
      </c>
      <c r="I7" s="4" t="s">
        <v>39</v>
      </c>
      <c r="J7" s="4">
        <v>2</v>
      </c>
      <c r="K7" s="4">
        <v>5</v>
      </c>
      <c r="L7" s="2" t="str">
        <f t="shared" si="2"/>
        <v>UTA</v>
      </c>
      <c r="M7" s="7" t="s">
        <v>40</v>
      </c>
      <c r="N7" s="4">
        <f>IF(ISBLANK(Table2[[#This Row],[ActualResult]]), 0, 1)</f>
        <v>1</v>
      </c>
      <c r="O7" s="4" t="str">
        <f>IF(ISBLANK(Table2[[#This Row],[ActualResult]]), "_", IF(Table2[[#This Row],[ActualWinner]]=Table2[[#This Row],[PredictedWinner]], "Y", "N"))</f>
        <v>Y</v>
      </c>
      <c r="P7" s="4" t="str">
        <f>IF(ISBLANK(Table2[[#This Row],[ActualAwayScore]]), "_", IF(Table2[[#This Row],[ActualAwayScore]]=Table2[[#This Row],[PredictedAwayScore]], "Y", "N"))</f>
        <v>Y</v>
      </c>
      <c r="Q7" s="4" t="str">
        <f>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t="s">
        <v>89</v>
      </c>
      <c r="AA7" s="33">
        <f>AA5/AA4</f>
        <v>0.53271028037383172</v>
      </c>
      <c r="AE7" t="s">
        <v>1457</v>
      </c>
    </row>
    <row r="8" spans="1:32" x14ac:dyDescent="0.25">
      <c r="A8" s="1">
        <v>45573</v>
      </c>
      <c r="B8" s="1">
        <v>45574</v>
      </c>
      <c r="C8" s="9" t="s">
        <v>122</v>
      </c>
      <c r="D8" s="2" t="s">
        <v>18</v>
      </c>
      <c r="E8" s="2" t="s">
        <v>19</v>
      </c>
      <c r="F8" s="2">
        <v>4</v>
      </c>
      <c r="G8" s="2">
        <v>2</v>
      </c>
      <c r="H8" s="2" t="str">
        <f t="shared" si="1"/>
        <v>TOR</v>
      </c>
      <c r="I8" s="2" t="s">
        <v>40</v>
      </c>
      <c r="J8" s="2">
        <v>0</v>
      </c>
      <c r="K8" s="2">
        <v>1</v>
      </c>
      <c r="L8" s="19" t="str">
        <f t="shared" si="2"/>
        <v>MTL</v>
      </c>
      <c r="M8" s="6" t="s">
        <v>40</v>
      </c>
      <c r="N8" s="2">
        <f>IF(ISBLANK(Table2[[#This Row],[ActualResult]]), 0, 1)</f>
        <v>1</v>
      </c>
      <c r="O8" s="2" t="str">
        <f>IF(ISBLANK(Table2[[#This Row],[ActualResult]]), "_", IF(Table2[[#This Row],[ActualWinner]]=Table2[[#This Row],[PredictedWinner]], "Y", "N"))</f>
        <v>N</v>
      </c>
      <c r="P8" s="2" t="str">
        <f>IF(ISBLANK(Table2[[#This Row],[ActualResult]]), "_", IF(Table2[[#This Row],[ActualAwayScore]]=Table2[[#This Row],[PredictedAwayScore]], "Y", "N"))</f>
        <v>N</v>
      </c>
      <c r="Q8" s="2" t="str">
        <f>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AE8" t="s">
        <v>1458</v>
      </c>
    </row>
    <row r="9" spans="1:32" x14ac:dyDescent="0.25">
      <c r="A9" s="1">
        <v>45573</v>
      </c>
      <c r="B9" s="1">
        <v>45574</v>
      </c>
      <c r="C9" s="9" t="s">
        <v>123</v>
      </c>
      <c r="D9" s="2" t="s">
        <v>20</v>
      </c>
      <c r="E9" s="2" t="s">
        <v>21</v>
      </c>
      <c r="F9" s="2">
        <v>2</v>
      </c>
      <c r="G9" s="2">
        <v>1</v>
      </c>
      <c r="H9" s="2" t="str">
        <f t="shared" si="1"/>
        <v>NYR</v>
      </c>
      <c r="I9" s="2" t="s">
        <v>39</v>
      </c>
      <c r="J9" s="2">
        <v>6</v>
      </c>
      <c r="K9" s="2">
        <v>0</v>
      </c>
      <c r="L9" s="2" t="str">
        <f t="shared" si="2"/>
        <v>NYR</v>
      </c>
      <c r="M9" s="6" t="s">
        <v>40</v>
      </c>
      <c r="N9" s="2">
        <f>IF(ISBLANK(Table2[[#This Row],[ActualResult]]), 0, 1)</f>
        <v>1</v>
      </c>
      <c r="O9" s="2" t="str">
        <f>IF(ISBLANK(Table2[[#This Row],[ActualResult]]), "_", IF(Table2[[#This Row],[ActualWinner]]=Table2[[#This Row],[PredictedWinner]], "Y", "N"))</f>
        <v>Y</v>
      </c>
      <c r="P9" s="2" t="str">
        <f>IF(ISBLANK(Table2[[#This Row],[ActualResult]]), "_", IF(Table2[[#This Row],[ActualAwayScore]]=Table2[[#This Row],[PredictedAwayScore]], "Y", "N"))</f>
        <v>N</v>
      </c>
      <c r="Q9" s="2" t="str">
        <f>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AE9" t="s">
        <v>1460</v>
      </c>
    </row>
    <row r="10" spans="1:32" x14ac:dyDescent="0.25">
      <c r="A10" s="1">
        <v>45573</v>
      </c>
      <c r="B10" s="1">
        <v>45574</v>
      </c>
      <c r="C10" s="9" t="s">
        <v>124</v>
      </c>
      <c r="D10" s="2" t="s">
        <v>22</v>
      </c>
      <c r="E10" s="2" t="s">
        <v>23</v>
      </c>
      <c r="F10" s="2">
        <v>3</v>
      </c>
      <c r="G10" s="2">
        <v>1</v>
      </c>
      <c r="H10" s="2" t="str">
        <f t="shared" si="1"/>
        <v>WPG</v>
      </c>
      <c r="I10" s="2" t="s">
        <v>40</v>
      </c>
      <c r="J10" s="2">
        <v>6</v>
      </c>
      <c r="K10" s="2">
        <v>0</v>
      </c>
      <c r="L10" s="2" t="str">
        <f t="shared" si="2"/>
        <v>WPG</v>
      </c>
      <c r="M10" s="6" t="s">
        <v>40</v>
      </c>
      <c r="N10" s="2">
        <f>IF(ISBLANK(Table2[[#This Row],[ActualResult]]), 0, 1)</f>
        <v>1</v>
      </c>
      <c r="O10" s="2" t="str">
        <f>IF(ISBLANK(Table2[[#This Row],[ActualResult]]), "_", IF(Table2[[#This Row],[ActualWinner]]=Table2[[#This Row],[PredictedWinner]], "Y", "N"))</f>
        <v>Y</v>
      </c>
      <c r="P10" s="2" t="str">
        <f>IF(ISBLANK(Table2[[#This Row],[ActualResult]]), "_", IF(Table2[[#This Row],[ActualAwayScore]]=Table2[[#This Row],[PredictedAwayScore]], "Y", "N"))</f>
        <v>N</v>
      </c>
      <c r="Q10" s="2" t="str">
        <f>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AE10" t="s">
        <v>1459</v>
      </c>
    </row>
    <row r="11" spans="1:32" x14ac:dyDescent="0.25">
      <c r="A11" s="1">
        <v>45573</v>
      </c>
      <c r="B11" s="1">
        <v>45574</v>
      </c>
      <c r="C11" s="9" t="s">
        <v>125</v>
      </c>
      <c r="D11" s="2" t="s">
        <v>24</v>
      </c>
      <c r="E11" s="2" t="s">
        <v>25</v>
      </c>
      <c r="F11" s="2">
        <v>1</v>
      </c>
      <c r="G11" s="2">
        <v>4</v>
      </c>
      <c r="H11" s="2" t="str">
        <f t="shared" si="1"/>
        <v>VAN</v>
      </c>
      <c r="I11" s="2" t="s">
        <v>40</v>
      </c>
      <c r="J11" s="2">
        <v>6</v>
      </c>
      <c r="K11" s="2">
        <v>5</v>
      </c>
      <c r="L11" s="2" t="str">
        <f t="shared" si="2"/>
        <v>CGY</v>
      </c>
      <c r="M11" s="6" t="s">
        <v>77</v>
      </c>
      <c r="N11" s="2">
        <f>IF(ISBLANK(Table2[[#This Row],[ActualResult]]), 0, 1)</f>
        <v>1</v>
      </c>
      <c r="O11" s="2" t="str">
        <f>IF(ISBLANK(Table2[[#This Row],[ActualResult]]), "_", IF(Table2[[#This Row],[ActualWinner]]=Table2[[#This Row],[PredictedWinner]], "Y", "N"))</f>
        <v>N</v>
      </c>
      <c r="P11" s="2" t="str">
        <f>IF(ISBLANK(Table2[[#This Row],[ActualResult]]), "_", IF(Table2[[#This Row],[ActualAwayScore]]=Table2[[#This Row],[PredictedAwayScore]], "Y", "N"))</f>
        <v>N</v>
      </c>
      <c r="Q11" s="2" t="str">
        <f>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AE11" t="s">
        <v>1461</v>
      </c>
    </row>
    <row r="12" spans="1:32" x14ac:dyDescent="0.25">
      <c r="A12" s="3">
        <v>45573</v>
      </c>
      <c r="B12" s="3">
        <v>45574</v>
      </c>
      <c r="C12" s="10" t="s">
        <v>126</v>
      </c>
      <c r="D12" s="4" t="s">
        <v>26</v>
      </c>
      <c r="E12" s="4" t="s">
        <v>27</v>
      </c>
      <c r="F12" s="4">
        <v>2</v>
      </c>
      <c r="G12" s="4">
        <v>3</v>
      </c>
      <c r="H12" s="4" t="str">
        <f t="shared" si="1"/>
        <v>VGK</v>
      </c>
      <c r="I12" s="4" t="s">
        <v>40</v>
      </c>
      <c r="J12" s="4">
        <v>4</v>
      </c>
      <c r="K12" s="4">
        <v>8</v>
      </c>
      <c r="L12" s="4" t="str">
        <f t="shared" si="2"/>
        <v>VGK</v>
      </c>
      <c r="M12" s="7" t="s">
        <v>40</v>
      </c>
      <c r="N12" s="4">
        <f>IF(ISBLANK(Table2[[#This Row],[ActualResult]]), 0, 1)</f>
        <v>1</v>
      </c>
      <c r="O12" s="4" t="str">
        <f>IF(ISBLANK(Table2[[#This Row],[ActualResult]]), "_", IF(Table2[[#This Row],[ActualWinner]]=Table2[[#This Row],[PredictedWinner]], "Y", "N"))</f>
        <v>Y</v>
      </c>
      <c r="P12" s="4" t="str">
        <f>IF(ISBLANK(Table2[[#This Row],[ActualResult]]), "_", IF(Table2[[#This Row],[ActualAwayScore]]=Table2[[#This Row],[PredictedAwayScore]], "Y", "N"))</f>
        <v>N</v>
      </c>
      <c r="Q12" s="4" t="str">
        <f>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row>
    <row r="13" spans="1:32" x14ac:dyDescent="0.25">
      <c r="A13" s="1">
        <v>45573</v>
      </c>
      <c r="B13" s="1">
        <v>45575</v>
      </c>
      <c r="C13" s="9" t="s">
        <v>127</v>
      </c>
      <c r="D13" s="2" t="s">
        <v>19</v>
      </c>
      <c r="E13" s="2" t="s">
        <v>16</v>
      </c>
      <c r="F13" s="2">
        <v>3</v>
      </c>
      <c r="G13" s="2">
        <v>4</v>
      </c>
      <c r="H13" s="2" t="str">
        <f t="shared" si="1"/>
        <v>BOS</v>
      </c>
      <c r="I13" s="2" t="s">
        <v>40</v>
      </c>
      <c r="J13" s="2">
        <v>4</v>
      </c>
      <c r="K13" s="2">
        <v>6</v>
      </c>
      <c r="L13" s="2" t="str">
        <f t="shared" si="2"/>
        <v>BOS</v>
      </c>
      <c r="M13" s="6" t="s">
        <v>40</v>
      </c>
      <c r="N13" s="2">
        <f>IF(ISBLANK(Table2[[#This Row],[ActualResult]]), 0, 1)</f>
        <v>1</v>
      </c>
      <c r="O13" s="2" t="str">
        <f>IF(ISBLANK(Table2[[#This Row],[ActualResult]]), "_", IF(Table2[[#This Row],[ActualWinner]]=Table2[[#This Row],[PredictedWinner]], "Y", "N"))</f>
        <v>Y</v>
      </c>
      <c r="P13" s="2" t="str">
        <f>IF(ISBLANK(Table2[[#This Row],[ActualResult]]), "_", IF(Table2[[#This Row],[ActualAwayScore]]=Table2[[#This Row],[PredictedAwayScore]], "Y", "N"))</f>
        <v>N</v>
      </c>
      <c r="Q13" s="2" t="str">
        <f>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row>
    <row r="14" spans="1:32" x14ac:dyDescent="0.25">
      <c r="A14" s="1">
        <v>45573</v>
      </c>
      <c r="B14" s="1">
        <v>45575</v>
      </c>
      <c r="C14" s="9" t="s">
        <v>128</v>
      </c>
      <c r="D14" s="2" t="s">
        <v>28</v>
      </c>
      <c r="E14" s="2" t="s">
        <v>29</v>
      </c>
      <c r="F14" s="2">
        <v>2</v>
      </c>
      <c r="G14" s="2">
        <v>5</v>
      </c>
      <c r="H14" s="2" t="str">
        <f t="shared" si="1"/>
        <v>BUF</v>
      </c>
      <c r="I14" s="2" t="s">
        <v>40</v>
      </c>
      <c r="J14" s="2">
        <v>3</v>
      </c>
      <c r="K14" s="2">
        <v>1</v>
      </c>
      <c r="L14" s="2" t="str">
        <f t="shared" si="2"/>
        <v>LAK</v>
      </c>
      <c r="M14" s="6" t="s">
        <v>40</v>
      </c>
      <c r="N14" s="2">
        <f>IF(ISBLANK(Table2[[#This Row],[ActualResult]]), 0, 1)</f>
        <v>1</v>
      </c>
      <c r="O14" s="2" t="str">
        <f>IF(ISBLANK(Table2[[#This Row],[ActualResult]]), "_", IF(Table2[[#This Row],[ActualWinner]]=Table2[[#This Row],[PredictedWinner]], "Y", "N"))</f>
        <v>N</v>
      </c>
      <c r="P14" s="2" t="str">
        <f>IF(ISBLANK(Table2[[#This Row],[ActualResult]]), "_", IF(Table2[[#This Row],[ActualAwayScore]]=Table2[[#This Row],[PredictedAwayScore]], "Y", "N"))</f>
        <v>N</v>
      </c>
      <c r="Q14" s="2" t="str">
        <f>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row>
    <row r="15" spans="1:32" x14ac:dyDescent="0.25">
      <c r="A15" s="1">
        <v>45573</v>
      </c>
      <c r="B15" s="1">
        <v>45575</v>
      </c>
      <c r="C15" s="9" t="s">
        <v>129</v>
      </c>
      <c r="D15" s="2" t="s">
        <v>14</v>
      </c>
      <c r="E15" s="2" t="s">
        <v>30</v>
      </c>
      <c r="F15" s="2">
        <v>5</v>
      </c>
      <c r="G15" s="2">
        <v>3</v>
      </c>
      <c r="H15" s="2" t="str">
        <f t="shared" si="1"/>
        <v>FLA</v>
      </c>
      <c r="I15" s="2" t="s">
        <v>40</v>
      </c>
      <c r="J15" s="2">
        <v>1</v>
      </c>
      <c r="K15" s="2">
        <v>3</v>
      </c>
      <c r="L15" s="2" t="str">
        <f t="shared" si="2"/>
        <v>OTT</v>
      </c>
      <c r="M15" s="6" t="s">
        <v>40</v>
      </c>
      <c r="N15" s="2">
        <f>IF(ISBLANK(Table2[[#This Row],[ActualResult]]), 0, 1)</f>
        <v>1</v>
      </c>
      <c r="O15" s="2" t="str">
        <f>IF(ISBLANK(Table2[[#This Row],[ActualResult]]), "_", IF(Table2[[#This Row],[ActualWinner]]=Table2[[#This Row],[PredictedWinner]], "Y", "N"))</f>
        <v>N</v>
      </c>
      <c r="P15" s="2" t="str">
        <f>IF(ISBLANK(Table2[[#This Row],[ActualResult]]), "_", IF(Table2[[#This Row],[ActualAwayScore]]=Table2[[#This Row],[PredictedAwayScore]], "Y", "N"))</f>
        <v>N</v>
      </c>
      <c r="Q15" s="2" t="str">
        <f>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row>
    <row r="16" spans="1:32" x14ac:dyDescent="0.25">
      <c r="A16" s="1">
        <v>45573</v>
      </c>
      <c r="B16" s="1">
        <v>45575</v>
      </c>
      <c r="C16" s="9" t="s">
        <v>132</v>
      </c>
      <c r="D16" s="2" t="s">
        <v>21</v>
      </c>
      <c r="E16" s="2" t="s">
        <v>31</v>
      </c>
      <c r="F16" s="2">
        <v>2</v>
      </c>
      <c r="G16" s="2">
        <v>3</v>
      </c>
      <c r="H16" s="2" t="str">
        <f t="shared" si="1"/>
        <v>DET</v>
      </c>
      <c r="I16" s="2" t="s">
        <v>40</v>
      </c>
      <c r="J16" s="2">
        <v>6</v>
      </c>
      <c r="K16" s="2">
        <v>3</v>
      </c>
      <c r="L16" s="2" t="str">
        <f t="shared" si="2"/>
        <v>PIT</v>
      </c>
      <c r="M16" s="6" t="s">
        <v>40</v>
      </c>
      <c r="N16" s="2">
        <f>IF(ISBLANK(Table2[[#This Row],[ActualResult]]), 0, 1)</f>
        <v>1</v>
      </c>
      <c r="O16" s="2" t="str">
        <f>IF(ISBLANK(Table2[[#This Row],[ActualResult]]), "_", IF(Table2[[#This Row],[ActualWinner]]=Table2[[#This Row],[PredictedWinner]], "Y", "N"))</f>
        <v>N</v>
      </c>
      <c r="P16" s="2" t="str">
        <f>IF(ISBLANK(Table2[[#This Row],[ActualResult]]), "_", IF(Table2[[#This Row],[ActualAwayScore]]=Table2[[#This Row],[PredictedAwayScore]], "Y", "N"))</f>
        <v>N</v>
      </c>
      <c r="Q16" s="2" t="str">
        <f>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row>
    <row r="17" spans="1:25" x14ac:dyDescent="0.25">
      <c r="A17" s="1">
        <v>45573</v>
      </c>
      <c r="B17" s="1">
        <v>45575</v>
      </c>
      <c r="C17" s="9" t="s">
        <v>130</v>
      </c>
      <c r="D17" s="2" t="s">
        <v>18</v>
      </c>
      <c r="E17" s="2" t="s">
        <v>32</v>
      </c>
      <c r="F17" s="2">
        <v>5</v>
      </c>
      <c r="G17" s="2">
        <v>3</v>
      </c>
      <c r="H17" s="2" t="str">
        <f t="shared" si="1"/>
        <v>TOR</v>
      </c>
      <c r="I17" s="2" t="s">
        <v>40</v>
      </c>
      <c r="J17" s="2">
        <v>4</v>
      </c>
      <c r="K17" s="2">
        <v>2</v>
      </c>
      <c r="L17" s="2" t="str">
        <f t="shared" si="2"/>
        <v>TOR</v>
      </c>
      <c r="M17" s="6" t="s">
        <v>40</v>
      </c>
      <c r="N17" s="2">
        <f>IF(ISBLANK(Table2[[#This Row],[ActualResult]]), 0, 1)</f>
        <v>1</v>
      </c>
      <c r="O17" s="2" t="str">
        <f>IF(ISBLANK(Table2[[#This Row],[ActualResult]]), "_", IF(Table2[[#This Row],[ActualWinner]]=Table2[[#This Row],[PredictedWinner]], "Y", "N"))</f>
        <v>Y</v>
      </c>
      <c r="P17" s="2" t="str">
        <f>IF(ISBLANK(Table2[[#This Row],[ActualResult]]), "_", IF(Table2[[#This Row],[ActualAwayScore]]=Table2[[#This Row],[PredictedAwayScore]], "Y", "N"))</f>
        <v>N</v>
      </c>
      <c r="Q17" s="2" t="str">
        <f>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row>
    <row r="18" spans="1:25" x14ac:dyDescent="0.25">
      <c r="A18" s="1">
        <v>45573</v>
      </c>
      <c r="B18" s="1">
        <v>45575</v>
      </c>
      <c r="C18" s="9" t="s">
        <v>131</v>
      </c>
      <c r="D18" s="2" t="s">
        <v>15</v>
      </c>
      <c r="E18" s="2" t="s">
        <v>33</v>
      </c>
      <c r="F18" s="2">
        <v>2</v>
      </c>
      <c r="G18" s="2">
        <v>4</v>
      </c>
      <c r="H18" s="2" t="str">
        <f t="shared" si="1"/>
        <v>NYI</v>
      </c>
      <c r="I18" s="2" t="s">
        <v>40</v>
      </c>
      <c r="J18" s="2">
        <v>5</v>
      </c>
      <c r="K18" s="2">
        <v>4</v>
      </c>
      <c r="L18" s="2" t="str">
        <f t="shared" si="2"/>
        <v>UTA</v>
      </c>
      <c r="M18" s="6" t="s">
        <v>77</v>
      </c>
      <c r="N18" s="2">
        <f>IF(ISBLANK(Table2[[#This Row],[ActualResult]]), 0, 1)</f>
        <v>1</v>
      </c>
      <c r="O18" s="2" t="str">
        <f>IF(ISBLANK(Table2[[#This Row],[ActualResult]]), "_", IF(Table2[[#This Row],[ActualWinner]]=Table2[[#This Row],[PredictedWinner]], "Y", "N"))</f>
        <v>N</v>
      </c>
      <c r="P18" s="2" t="str">
        <f>IF(ISBLANK(Table2[[#This Row],[ActualResult]]), "_", IF(Table2[[#This Row],[ActualAwayScore]]=Table2[[#This Row],[PredictedAwayScore]], "Y", "N"))</f>
        <v>N</v>
      </c>
      <c r="Q18" s="2" t="str">
        <f>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row>
    <row r="19" spans="1:25" x14ac:dyDescent="0.25">
      <c r="A19" s="1">
        <v>45573</v>
      </c>
      <c r="B19" s="1">
        <v>45575</v>
      </c>
      <c r="C19" s="9" t="s">
        <v>133</v>
      </c>
      <c r="D19" s="2" t="s">
        <v>34</v>
      </c>
      <c r="E19" s="2" t="s">
        <v>35</v>
      </c>
      <c r="F19" s="2">
        <v>5</v>
      </c>
      <c r="G19" s="2">
        <v>6</v>
      </c>
      <c r="H19" s="2" t="str">
        <f t="shared" si="1"/>
        <v>NSH</v>
      </c>
      <c r="I19" s="2" t="s">
        <v>40</v>
      </c>
      <c r="J19" s="2">
        <v>4</v>
      </c>
      <c r="K19" s="2">
        <v>3</v>
      </c>
      <c r="L19" s="2" t="str">
        <f t="shared" si="2"/>
        <v>DAL</v>
      </c>
      <c r="M19" s="6" t="s">
        <v>40</v>
      </c>
      <c r="N19" s="2">
        <f>IF(ISBLANK(Table2[[#This Row],[ActualResult]]), 0, 1)</f>
        <v>1</v>
      </c>
      <c r="O19" s="2" t="str">
        <f>IF(ISBLANK(Table2[[#This Row],[ActualResult]]), "_", IF(Table2[[#This Row],[ActualWinner]]=Table2[[#This Row],[PredictedWinner]], "Y", "N"))</f>
        <v>N</v>
      </c>
      <c r="P19" s="2" t="str">
        <f>IF(ISBLANK(Table2[[#This Row],[ActualResult]]), "_", IF(Table2[[#This Row],[ActualAwayScore]]=Table2[[#This Row],[PredictedAwayScore]], "Y", "N"))</f>
        <v>N</v>
      </c>
      <c r="Q19" s="2" t="str">
        <f>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row>
    <row r="20" spans="1:25" x14ac:dyDescent="0.25">
      <c r="A20" s="1">
        <v>45573</v>
      </c>
      <c r="B20" s="1">
        <v>45575</v>
      </c>
      <c r="C20" s="9" t="s">
        <v>134</v>
      </c>
      <c r="D20" s="2" t="s">
        <v>36</v>
      </c>
      <c r="E20" s="2" t="s">
        <v>37</v>
      </c>
      <c r="F20" s="2">
        <v>1</v>
      </c>
      <c r="G20" s="2">
        <v>5</v>
      </c>
      <c r="H20" s="2" t="str">
        <f t="shared" si="1"/>
        <v>MIN</v>
      </c>
      <c r="I20" s="2" t="s">
        <v>40</v>
      </c>
      <c r="J20" s="2">
        <v>2</v>
      </c>
      <c r="K20" s="2">
        <v>3</v>
      </c>
      <c r="L20" s="2" t="str">
        <f t="shared" si="2"/>
        <v>MIN</v>
      </c>
      <c r="M20" s="6" t="s">
        <v>40</v>
      </c>
      <c r="N20" s="2">
        <f>IF(ISBLANK(Table2[[#This Row],[ActualResult]]), 0, 1)</f>
        <v>1</v>
      </c>
      <c r="O20" s="2" t="str">
        <f>IF(ISBLANK(Table2[[#This Row],[ActualResult]]), "_", IF(Table2[[#This Row],[ActualWinner]]=Table2[[#This Row],[PredictedWinner]], "Y", "N"))</f>
        <v>Y</v>
      </c>
      <c r="P20" s="2" t="str">
        <f>IF(ISBLANK(Table2[[#This Row],[ActualResult]]), "_", IF(Table2[[#This Row],[ActualAwayScore]]=Table2[[#This Row],[PredictedAwayScore]], "Y", "N"))</f>
        <v>N</v>
      </c>
      <c r="Q20" s="2" t="str">
        <f>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row>
    <row r="21" spans="1:25" x14ac:dyDescent="0.25">
      <c r="A21" s="3">
        <v>45573</v>
      </c>
      <c r="B21" s="3">
        <v>45575</v>
      </c>
      <c r="C21" s="10" t="s">
        <v>135</v>
      </c>
      <c r="D21" s="4" t="s">
        <v>13</v>
      </c>
      <c r="E21" s="4" t="s">
        <v>38</v>
      </c>
      <c r="F21" s="4">
        <v>4</v>
      </c>
      <c r="G21" s="4">
        <v>1</v>
      </c>
      <c r="H21" s="4" t="str">
        <f t="shared" si="1"/>
        <v>STL</v>
      </c>
      <c r="I21" s="4" t="s">
        <v>40</v>
      </c>
      <c r="J21" s="4">
        <v>5</v>
      </c>
      <c r="K21" s="4">
        <v>4</v>
      </c>
      <c r="L21" s="2" t="str">
        <f t="shared" si="2"/>
        <v>STL</v>
      </c>
      <c r="M21" s="7" t="s">
        <v>77</v>
      </c>
      <c r="N21" s="4">
        <f>IF(ISBLANK(Table2[[#This Row],[ActualResult]]), 0, 1)</f>
        <v>1</v>
      </c>
      <c r="O21" s="4" t="str">
        <f>IF(ISBLANK(Table2[[#This Row],[ActualResult]]), "_", IF(Table2[[#This Row],[ActualWinner]]=Table2[[#This Row],[PredictedWinner]], "Y", "N"))</f>
        <v>Y</v>
      </c>
      <c r="P21" s="4" t="str">
        <f>IF(ISBLANK(Table2[[#This Row],[ActualResult]]), "_", IF(Table2[[#This Row],[ActualAwayScore]]=Table2[[#This Row],[PredictedAwayScore]], "Y", "N"))</f>
        <v>N</v>
      </c>
      <c r="Q21" s="4" t="str">
        <f>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row>
    <row r="22" spans="1:25" x14ac:dyDescent="0.25">
      <c r="A22" s="1">
        <v>45574</v>
      </c>
      <c r="B22" s="1">
        <v>45576</v>
      </c>
      <c r="C22" s="9" t="s">
        <v>136</v>
      </c>
      <c r="D22" s="2" t="s">
        <v>43</v>
      </c>
      <c r="E22" s="2" t="s">
        <v>44</v>
      </c>
      <c r="F22" s="2">
        <v>3</v>
      </c>
      <c r="G22" s="2">
        <v>6</v>
      </c>
      <c r="H22" s="2" t="str">
        <f t="shared" si="1"/>
        <v>CAR</v>
      </c>
      <c r="I22" s="2" t="s">
        <v>40</v>
      </c>
      <c r="J22" s="2">
        <v>4</v>
      </c>
      <c r="K22" s="2">
        <v>1</v>
      </c>
      <c r="L22" s="19" t="str">
        <f t="shared" si="2"/>
        <v>TBL</v>
      </c>
      <c r="M22" s="2" t="s">
        <v>40</v>
      </c>
      <c r="N22" s="2">
        <f>IF(ISBLANK(Table2[[#This Row],[ActualResult]]), 0, 1)</f>
        <v>1</v>
      </c>
      <c r="O22" s="2" t="str">
        <f>IF(ISBLANK(Table2[[#This Row],[ActualResult]]), "_", IF(Table2[[#This Row],[ActualWinner]]=Table2[[#This Row],[PredictedWinner]], "Y", "N"))</f>
        <v>N</v>
      </c>
      <c r="P22" s="2" t="str">
        <f>IF(ISBLANK(Table2[[#This Row],[ActualResult]]), "_", IF(Table2[[#This Row],[ActualAwayScore]]=Table2[[#This Row],[PredictedAwayScore]], "Y", "N"))</f>
        <v>N</v>
      </c>
      <c r="Q22" s="2" t="str">
        <f>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row>
    <row r="23" spans="1:25" x14ac:dyDescent="0.25">
      <c r="A23" s="1">
        <v>45574</v>
      </c>
      <c r="B23" s="1">
        <v>45576</v>
      </c>
      <c r="C23" s="9"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IF(ISBLANK(Table2[[#This Row],[ActualResult]]), "_", IF(Table2[[#This Row],[ActualAwayScore]]=Table2[[#This Row],[PredictedAwayScore]], "Y", "N"))</f>
        <v>N</v>
      </c>
      <c r="Q23" s="2" t="str">
        <f>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row>
    <row r="24" spans="1:25" x14ac:dyDescent="0.25">
      <c r="A24" s="1">
        <v>45574</v>
      </c>
      <c r="B24" s="1">
        <v>45576</v>
      </c>
      <c r="C24" s="9"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IF(ISBLANK(Table2[[#This Row],[ActualResult]]), "_", IF(Table2[[#This Row],[ActualAwayScore]]=Table2[[#This Row],[PredictedAwayScore]], "Y", "N"))</f>
        <v>N</v>
      </c>
      <c r="Q24" s="2" t="str">
        <f>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row>
    <row r="25" spans="1:25" x14ac:dyDescent="0.25">
      <c r="A25" s="3">
        <v>45574</v>
      </c>
      <c r="B25" s="3">
        <v>45576</v>
      </c>
      <c r="C25" s="10" t="s">
        <v>139</v>
      </c>
      <c r="D25" s="4" t="s">
        <v>13</v>
      </c>
      <c r="E25" s="4" t="s">
        <v>27</v>
      </c>
      <c r="F25" s="4">
        <v>5</v>
      </c>
      <c r="G25" s="4">
        <v>4</v>
      </c>
      <c r="H25" s="4" t="str">
        <f t="shared" si="1"/>
        <v>STL</v>
      </c>
      <c r="I25" s="4" t="s">
        <v>39</v>
      </c>
      <c r="J25" s="4">
        <v>3</v>
      </c>
      <c r="K25" s="4">
        <v>4</v>
      </c>
      <c r="L25" s="4" t="str">
        <f t="shared" si="2"/>
        <v>VGK</v>
      </c>
      <c r="M25" s="4" t="s">
        <v>40</v>
      </c>
      <c r="N25" s="4">
        <f>IF(ISBLANK(Table2[[#This Row],[ActualResult]]), 0, 1)</f>
        <v>1</v>
      </c>
      <c r="O25" s="4" t="str">
        <f>IF(ISBLANK(Table2[[#This Row],[ActualResult]]), "_", IF(Table2[[#This Row],[ActualWinner]]=Table2[[#This Row],[PredictedWinner]], "Y", "N"))</f>
        <v>N</v>
      </c>
      <c r="P25" s="4" t="str">
        <f>IF(ISBLANK(Table2[[#This Row],[ActualResult]]), "_", IF(Table2[[#This Row],[ActualAwayScore]]=Table2[[#This Row],[PredictedAwayScore]], "Y", "N"))</f>
        <v>N</v>
      </c>
      <c r="Q25" s="4" t="str">
        <f>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row>
    <row r="26" spans="1:25" x14ac:dyDescent="0.25">
      <c r="A26" s="1">
        <v>45576</v>
      </c>
      <c r="B26" s="1">
        <v>45577</v>
      </c>
      <c r="C26" s="9"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IF(ISBLANK(Table2[[#This Row],[ActualResult]]), "_", IF(Table2[[#This Row],[ActualAwayScore]]=Table2[[#This Row],[PredictedAwayScore]], "Y", "N"))</f>
        <v>N</v>
      </c>
      <c r="Q26" s="2" t="str">
        <f>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row>
    <row r="27" spans="1:25" x14ac:dyDescent="0.25">
      <c r="A27" s="1">
        <v>45576</v>
      </c>
      <c r="B27" s="1">
        <v>45577</v>
      </c>
      <c r="C27" s="9"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IF(ISBLANK(Table2[[#This Row],[ActualResult]]), "_", IF(Table2[[#This Row],[ActualAwayScore]]=Table2[[#This Row],[PredictedAwayScore]], "Y", "N"))</f>
        <v>N</v>
      </c>
      <c r="Q27" s="2" t="str">
        <f>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row>
    <row r="28" spans="1:25" x14ac:dyDescent="0.25">
      <c r="A28" s="1">
        <v>45576</v>
      </c>
      <c r="B28" s="1">
        <v>45577</v>
      </c>
      <c r="C28" s="9"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IF(ISBLANK(Table2[[#This Row],[ActualResult]]), "_", IF(Table2[[#This Row],[ActualAwayScore]]=Table2[[#This Row],[PredictedAwayScore]], "Y", "N"))</f>
        <v>N</v>
      </c>
      <c r="Q28" s="2" t="str">
        <f>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row>
    <row r="29" spans="1:25" x14ac:dyDescent="0.25">
      <c r="A29" s="1">
        <v>45576</v>
      </c>
      <c r="B29" s="1">
        <v>45577</v>
      </c>
      <c r="C29" s="9"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IF(ISBLANK(Table2[[#This Row],[ActualResult]]), "_", IF(Table2[[#This Row],[ActualAwayScore]]=Table2[[#This Row],[PredictedAwayScore]], "Y", "N"))</f>
        <v>N</v>
      </c>
      <c r="Q29" s="2" t="str">
        <f>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row>
    <row r="30" spans="1:25" x14ac:dyDescent="0.25">
      <c r="A30" s="1">
        <v>45576</v>
      </c>
      <c r="B30" s="1">
        <v>45577</v>
      </c>
      <c r="C30" s="9"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IF(ISBLANK(Table2[[#This Row],[ActualResult]]), "_", IF(Table2[[#This Row],[ActualAwayScore]]=Table2[[#This Row],[PredictedAwayScore]], "Y", "N"))</f>
        <v>N</v>
      </c>
      <c r="Q30" s="2" t="str">
        <f>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row>
    <row r="31" spans="1:25" x14ac:dyDescent="0.25">
      <c r="A31" s="1">
        <v>45576</v>
      </c>
      <c r="B31" s="1">
        <v>45577</v>
      </c>
      <c r="C31" s="9"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IF(ISBLANK(Table2[[#This Row],[ActualResult]]), "_", IF(Table2[[#This Row],[ActualAwayScore]]=Table2[[#This Row],[PredictedAwayScore]], "Y", "N"))</f>
        <v>_</v>
      </c>
      <c r="Q31" s="2" t="str">
        <f>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row>
    <row r="32" spans="1:25" x14ac:dyDescent="0.25">
      <c r="A32" s="1">
        <v>45576</v>
      </c>
      <c r="B32" s="1">
        <v>45577</v>
      </c>
      <c r="C32" s="9"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IF(ISBLANK(Table2[[#This Row],[ActualResult]]), "_", IF(Table2[[#This Row],[ActualAwayScore]]=Table2[[#This Row],[PredictedAwayScore]], "Y", "N"))</f>
        <v>N</v>
      </c>
      <c r="Q32" s="2" t="str">
        <f>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row>
    <row r="33" spans="1:25" x14ac:dyDescent="0.25">
      <c r="A33" s="1">
        <v>45576</v>
      </c>
      <c r="B33" s="1">
        <v>45577</v>
      </c>
      <c r="C33" s="9"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IF(ISBLANK(Table2[[#This Row],[ActualResult]]), "_", IF(Table2[[#This Row],[ActualAwayScore]]=Table2[[#This Row],[PredictedAwayScore]], "Y", "N"))</f>
        <v>N</v>
      </c>
      <c r="Q33" s="2" t="str">
        <f>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row>
    <row r="34" spans="1:25" x14ac:dyDescent="0.25">
      <c r="A34" s="1">
        <v>45576</v>
      </c>
      <c r="B34" s="1">
        <v>45577</v>
      </c>
      <c r="C34" s="9"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IF(ISBLANK(Table2[[#This Row],[ActualResult]]), "_", IF(Table2[[#This Row],[ActualAwayScore]]=Table2[[#This Row],[PredictedAwayScore]], "Y", "N"))</f>
        <v>N</v>
      </c>
      <c r="Q34" s="2" t="str">
        <f>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row>
    <row r="35" spans="1:25" x14ac:dyDescent="0.25">
      <c r="A35" s="1">
        <v>45576</v>
      </c>
      <c r="B35" s="1">
        <v>45577</v>
      </c>
      <c r="C35" s="9"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IF(ISBLANK(Table2[[#This Row],[ActualResult]]), "_", IF(Table2[[#This Row],[ActualAwayScore]]=Table2[[#This Row],[PredictedAwayScore]], "Y", "N"))</f>
        <v>N</v>
      </c>
      <c r="Q35" s="2" t="str">
        <f>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row>
    <row r="36" spans="1:25" x14ac:dyDescent="0.25">
      <c r="A36" s="1">
        <v>45576</v>
      </c>
      <c r="B36" s="1">
        <v>45577</v>
      </c>
      <c r="C36" s="9"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IF(ISBLANK(Table2[[#This Row],[ActualResult]]), "_", IF(Table2[[#This Row],[ActualAwayScore]]=Table2[[#This Row],[PredictedAwayScore]], "Y", "N"))</f>
        <v>N</v>
      </c>
      <c r="Q36" s="2" t="str">
        <f>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row>
    <row r="37" spans="1:25" x14ac:dyDescent="0.25">
      <c r="A37" s="1">
        <v>45576</v>
      </c>
      <c r="B37" s="1">
        <v>45577</v>
      </c>
      <c r="C37" s="9"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IF(ISBLANK(Table2[[#This Row],[ActualResult]]), "_", IF(Table2[[#This Row],[ActualAwayScore]]=Table2[[#This Row],[PredictedAwayScore]], "Y", "N"))</f>
        <v>N</v>
      </c>
      <c r="Q37" s="2" t="str">
        <f>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row>
    <row r="38" spans="1:25" x14ac:dyDescent="0.25">
      <c r="A38" s="1">
        <v>45576</v>
      </c>
      <c r="B38" s="1">
        <v>45577</v>
      </c>
      <c r="C38" s="9"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IF(ISBLANK(Table2[[#This Row],[ActualResult]]), "_", IF(Table2[[#This Row],[ActualAwayScore]]=Table2[[#This Row],[PredictedAwayScore]], "Y", "N"))</f>
        <v>N</v>
      </c>
      <c r="Q38" s="2" t="str">
        <f>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row>
    <row r="39" spans="1:25" x14ac:dyDescent="0.25">
      <c r="A39" s="3">
        <v>45576</v>
      </c>
      <c r="B39" s="3">
        <v>45577</v>
      </c>
      <c r="C39" s="10" t="s">
        <v>149</v>
      </c>
      <c r="D39" s="4" t="s">
        <v>47</v>
      </c>
      <c r="E39" s="4" t="s">
        <v>38</v>
      </c>
      <c r="F39" s="4">
        <v>4</v>
      </c>
      <c r="G39" s="4">
        <v>2</v>
      </c>
      <c r="H39" s="4" t="str">
        <f t="shared" si="1"/>
        <v>ANA</v>
      </c>
      <c r="I39" s="4" t="s">
        <v>40</v>
      </c>
      <c r="J39" s="4">
        <v>2</v>
      </c>
      <c r="K39" s="4">
        <v>0</v>
      </c>
      <c r="L39" s="2" t="str">
        <f t="shared" si="2"/>
        <v>ANA</v>
      </c>
      <c r="M39" s="4" t="s">
        <v>40</v>
      </c>
      <c r="N39" s="4">
        <f>IF(ISBLANK(Table2[[#This Row],[ActualResult]]), 0, 1)</f>
        <v>1</v>
      </c>
      <c r="O39" s="4" t="str">
        <f>IF(ISBLANK(Table2[[#This Row],[ActualResult]]), "_", IF(Table2[[#This Row],[ActualWinner]]=Table2[[#This Row],[PredictedWinner]], "Y", "N"))</f>
        <v>Y</v>
      </c>
      <c r="P39" s="4" t="str">
        <f>IF(ISBLANK(Table2[[#This Row],[ActualResult]]), "_", IF(Table2[[#This Row],[ActualAwayScore]]=Table2[[#This Row],[PredictedAwayScore]], "Y", "N"))</f>
        <v>N</v>
      </c>
      <c r="Q39" s="4" t="str">
        <f>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row>
    <row r="40" spans="1:25" x14ac:dyDescent="0.25">
      <c r="A40" s="1">
        <v>45576</v>
      </c>
      <c r="B40" s="1">
        <v>45578</v>
      </c>
      <c r="C40" s="9" t="s">
        <v>150</v>
      </c>
      <c r="D40" s="2" t="s">
        <v>37</v>
      </c>
      <c r="E40" s="2" t="s">
        <v>22</v>
      </c>
      <c r="F40" s="2">
        <v>3</v>
      </c>
      <c r="G40" s="2">
        <v>4</v>
      </c>
      <c r="H40" s="2" t="str">
        <f t="shared" si="1"/>
        <v>WPG</v>
      </c>
      <c r="I40" s="2" t="s">
        <v>39</v>
      </c>
      <c r="J40" s="2">
        <v>1</v>
      </c>
      <c r="K40" s="2">
        <v>2</v>
      </c>
      <c r="L40" s="19" t="str">
        <f t="shared" si="2"/>
        <v>WPG</v>
      </c>
      <c r="M40" s="2" t="s">
        <v>77</v>
      </c>
      <c r="N40" s="2">
        <f>IF(ISBLANK(Table2[[#This Row],[ActualResult]]), 0, 1)</f>
        <v>1</v>
      </c>
      <c r="O40" s="2" t="str">
        <f>IF(ISBLANK(Table2[[#This Row],[ActualResult]]), "_", IF(Table2[[#This Row],[ActualWinner]]=Table2[[#This Row],[PredictedWinner]], "Y", "N"))</f>
        <v>Y</v>
      </c>
      <c r="P40" s="2" t="str">
        <f>IF(ISBLANK(Table2[[#This Row],[ActualResult]]), "_", IF(Table2[[#This Row],[ActualAwayScore]]=Table2[[#This Row],[PredictedAwayScore]], "Y", "N"))</f>
        <v>N</v>
      </c>
      <c r="Q40" s="2" t="str">
        <f>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row>
    <row r="41" spans="1:25" x14ac:dyDescent="0.25">
      <c r="A41" s="1">
        <v>45576</v>
      </c>
      <c r="B41" s="1">
        <v>45578</v>
      </c>
      <c r="C41" s="9"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IF(ISBLANK(Table2[[#This Row],[ActualResult]]), "_", IF(Table2[[#This Row],[ActualAwayScore]]=Table2[[#This Row],[PredictedAwayScore]], "Y", "N"))</f>
        <v>Y</v>
      </c>
      <c r="Q41" s="2" t="str">
        <f>IF(ISBLANK(Table2[[#This Row],[ActualResult]]), "_", IF(Table2[[#This Row],[ActualHomeScore]]=Table2[[#This Row],[PredictedHomeScore]], "Y", "N"))</f>
        <v>Y</v>
      </c>
      <c r="R41" s="2"/>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row>
    <row r="42" spans="1:25" x14ac:dyDescent="0.25">
      <c r="A42" s="1">
        <v>45576</v>
      </c>
      <c r="B42" s="1">
        <v>45578</v>
      </c>
      <c r="C42" s="9"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IF(ISBLANK(Table2[[#This Row],[ActualResult]]), "_", IF(Table2[[#This Row],[ActualAwayScore]]=Table2[[#This Row],[PredictedAwayScore]], "Y", "N"))</f>
        <v>N</v>
      </c>
      <c r="Q42" s="2" t="str">
        <f>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row>
    <row r="43" spans="1:25" x14ac:dyDescent="0.25">
      <c r="A43" s="3">
        <v>45576</v>
      </c>
      <c r="B43" s="3">
        <v>45578</v>
      </c>
      <c r="C43" s="10" t="s">
        <v>153</v>
      </c>
      <c r="D43" s="4" t="s">
        <v>47</v>
      </c>
      <c r="E43" s="4" t="s">
        <v>27</v>
      </c>
      <c r="F43" s="4">
        <v>0</v>
      </c>
      <c r="G43" s="4">
        <v>4</v>
      </c>
      <c r="H43" s="4" t="str">
        <f t="shared" si="1"/>
        <v>VGK</v>
      </c>
      <c r="I43" s="4" t="s">
        <v>40</v>
      </c>
      <c r="J43" s="4">
        <v>1</v>
      </c>
      <c r="K43" s="4">
        <v>3</v>
      </c>
      <c r="L43" s="2" t="str">
        <f t="shared" si="2"/>
        <v>VGK</v>
      </c>
      <c r="M43" s="4" t="s">
        <v>40</v>
      </c>
      <c r="N43" s="4">
        <f>IF(ISBLANK(Table2[[#This Row],[ActualResult]]), 0, 1)</f>
        <v>1</v>
      </c>
      <c r="O43" s="4" t="str">
        <f>IF(ISBLANK(Table2[[#This Row],[ActualResult]]), "_", IF(Table2[[#This Row],[ActualWinner]]=Table2[[#This Row],[PredictedWinner]], "Y", "N"))</f>
        <v>Y</v>
      </c>
      <c r="P43" s="4" t="str">
        <f>IF(ISBLANK(Table2[[#This Row],[ActualResult]]), "_", IF(Table2[[#This Row],[ActualAwayScore]]=Table2[[#This Row],[PredictedAwayScore]], "Y", "N"))</f>
        <v>N</v>
      </c>
      <c r="Q43" s="4" t="str">
        <f>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row>
    <row r="44" spans="1:25" x14ac:dyDescent="0.25">
      <c r="A44" s="1">
        <v>45578</v>
      </c>
      <c r="B44" s="1">
        <v>45579</v>
      </c>
      <c r="C44" s="9" t="s">
        <v>154</v>
      </c>
      <c r="D44" s="2" t="s">
        <v>14</v>
      </c>
      <c r="E44" s="2" t="s">
        <v>16</v>
      </c>
      <c r="F44" s="2">
        <v>2</v>
      </c>
      <c r="G44" s="2">
        <v>5</v>
      </c>
      <c r="H44" s="2" t="str">
        <f t="shared" si="1"/>
        <v>BOS</v>
      </c>
      <c r="I44" s="2" t="s">
        <v>40</v>
      </c>
      <c r="J44" s="2">
        <v>4</v>
      </c>
      <c r="K44" s="2">
        <v>3</v>
      </c>
      <c r="L44" s="19" t="str">
        <f t="shared" si="2"/>
        <v>FLA</v>
      </c>
      <c r="M44" s="2" t="s">
        <v>40</v>
      </c>
      <c r="N44" s="2">
        <f>IF(ISBLANK(Table2[[#This Row],[ActualResult]]), 0, 1)</f>
        <v>1</v>
      </c>
      <c r="O44" s="2" t="str">
        <f>IF(ISBLANK(Table2[[#This Row],[ActualResult]]), "_", IF(Table2[[#This Row],[ActualWinner]]=Table2[[#This Row],[PredictedWinner]], "Y", "N"))</f>
        <v>N</v>
      </c>
      <c r="P44" s="2" t="str">
        <f>IF(ISBLANK(Table2[[#This Row],[ActualResult]]), "_", IF(Table2[[#This Row],[ActualAwayScore]]=Table2[[#This Row],[PredictedAwayScore]], "Y", "N"))</f>
        <v>N</v>
      </c>
      <c r="Q44" s="2" t="str">
        <f>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row>
    <row r="45" spans="1:25" x14ac:dyDescent="0.25">
      <c r="A45" s="1">
        <v>45578</v>
      </c>
      <c r="B45" s="1">
        <v>45579</v>
      </c>
      <c r="C45" s="9"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IF(ISBLANK(Table2[[#This Row],[ActualResult]]), "_", IF(Table2[[#This Row],[ActualAwayScore]]=Table2[[#This Row],[PredictedAwayScore]], "Y", "N"))</f>
        <v>N</v>
      </c>
      <c r="Q45" s="2" t="str">
        <f>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row>
    <row r="46" spans="1:25" x14ac:dyDescent="0.25">
      <c r="A46" s="1">
        <v>45578</v>
      </c>
      <c r="B46" s="1">
        <v>45579</v>
      </c>
      <c r="C46" s="9"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IF(ISBLANK(Table2[[#This Row],[ActualResult]]), "_", IF(Table2[[#This Row],[ActualAwayScore]]=Table2[[#This Row],[PredictedAwayScore]], "Y", "N"))</f>
        <v>N</v>
      </c>
      <c r="Q46" s="2" t="str">
        <f>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row>
    <row r="47" spans="1:25" x14ac:dyDescent="0.25">
      <c r="A47" s="1">
        <v>45578</v>
      </c>
      <c r="B47" s="1">
        <v>45579</v>
      </c>
      <c r="C47" s="9"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IF(ISBLANK(Table2[[#This Row],[ActualResult]]), "_", IF(Table2[[#This Row],[ActualAwayScore]]=Table2[[#This Row],[PredictedAwayScore]], "Y", "N"))</f>
        <v>N</v>
      </c>
      <c r="Q47" s="2" t="str">
        <f>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row>
    <row r="48" spans="1:25" x14ac:dyDescent="0.25">
      <c r="A48" s="1">
        <v>45578</v>
      </c>
      <c r="B48" s="1">
        <v>45579</v>
      </c>
      <c r="C48" s="9"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IF(ISBLANK(Table2[[#This Row],[ActualResult]]), "_", IF(Table2[[#This Row],[ActualAwayScore]]=Table2[[#This Row],[PredictedAwayScore]], "Y", "N"))</f>
        <v>N</v>
      </c>
      <c r="Q48" s="2" t="str">
        <f>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row>
    <row r="49" spans="1:25" x14ac:dyDescent="0.25">
      <c r="A49" s="3">
        <v>45578</v>
      </c>
      <c r="B49" s="3">
        <v>45579</v>
      </c>
      <c r="C49" s="10" t="s">
        <v>159</v>
      </c>
      <c r="D49" s="4" t="s">
        <v>33</v>
      </c>
      <c r="E49" s="4" t="s">
        <v>26</v>
      </c>
      <c r="F49" s="4">
        <v>2</v>
      </c>
      <c r="G49" s="4">
        <v>4</v>
      </c>
      <c r="H49" s="4" t="str">
        <f t="shared" si="1"/>
        <v>COL</v>
      </c>
      <c r="I49" s="4" t="s">
        <v>40</v>
      </c>
      <c r="J49" s="4">
        <v>6</v>
      </c>
      <c r="K49" s="4">
        <v>2</v>
      </c>
      <c r="L49" s="2" t="str">
        <f t="shared" si="2"/>
        <v>NYI</v>
      </c>
      <c r="M49" s="4" t="s">
        <v>40</v>
      </c>
      <c r="N49" s="4">
        <f>IF(ISBLANK(Table2[[#This Row],[ActualResult]]), 0, 1)</f>
        <v>1</v>
      </c>
      <c r="O49" s="4" t="str">
        <f>IF(ISBLANK(Table2[[#This Row],[ActualResult]]), "_", IF(Table2[[#This Row],[ActualWinner]]=Table2[[#This Row],[PredictedWinner]], "Y", "N"))</f>
        <v>N</v>
      </c>
      <c r="P49" s="4" t="str">
        <f>IF(ISBLANK(Table2[[#This Row],[ActualResult]]), "_", IF(Table2[[#This Row],[ActualAwayScore]]=Table2[[#This Row],[PredictedAwayScore]], "Y", "N"))</f>
        <v>N</v>
      </c>
      <c r="Q49" s="4" t="str">
        <f>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row>
    <row r="50" spans="1:25" x14ac:dyDescent="0.25">
      <c r="A50" s="1">
        <v>45580</v>
      </c>
      <c r="B50" s="1">
        <v>45580</v>
      </c>
      <c r="C50" s="9" t="s">
        <v>160</v>
      </c>
      <c r="D50" s="2" t="s">
        <v>25</v>
      </c>
      <c r="E50" s="2" t="s">
        <v>43</v>
      </c>
      <c r="F50" s="2">
        <v>2</v>
      </c>
      <c r="G50" s="2">
        <v>3</v>
      </c>
      <c r="H50" s="2" t="str">
        <f t="shared" si="1"/>
        <v>TBL</v>
      </c>
      <c r="I50" s="2" t="s">
        <v>39</v>
      </c>
      <c r="J50" s="2">
        <v>1</v>
      </c>
      <c r="K50" s="2">
        <v>4</v>
      </c>
      <c r="L50" s="19" t="str">
        <f t="shared" si="2"/>
        <v>TBL</v>
      </c>
      <c r="M50" s="2" t="s">
        <v>40</v>
      </c>
      <c r="N50" s="2">
        <f>IF(ISBLANK(Table2[[#This Row],[ActualResult]]), 0, 1)</f>
        <v>1</v>
      </c>
      <c r="O50" s="2" t="str">
        <f>IF(ISBLANK(Table2[[#This Row],[ActualResult]]), "_", IF(Table2[[#This Row],[ActualWinner]]=Table2[[#This Row],[PredictedWinner]], "Y", "N"))</f>
        <v>Y</v>
      </c>
      <c r="P50" s="2" t="str">
        <f>IF(ISBLANK(Table2[[#This Row],[ActualResult]]), "_", IF(Table2[[#This Row],[ActualAwayScore]]=Table2[[#This Row],[PredictedAwayScore]], "Y", "N"))</f>
        <v>N</v>
      </c>
      <c r="Q50" s="2" t="str">
        <f>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row>
    <row r="51" spans="1:25" x14ac:dyDescent="0.25">
      <c r="A51" s="1">
        <v>45580</v>
      </c>
      <c r="B51" s="1">
        <v>45580</v>
      </c>
      <c r="C51" s="9"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IF(ISBLANK(Table2[[#This Row],[ActualResult]]), "_", IF(Table2[[#This Row],[ActualAwayScore]]=Table2[[#This Row],[PredictedAwayScore]], "Y", "N"))</f>
        <v>N</v>
      </c>
      <c r="Q51" s="2" t="str">
        <f>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row>
    <row r="52" spans="1:25" x14ac:dyDescent="0.25">
      <c r="A52" s="1">
        <v>45580</v>
      </c>
      <c r="B52" s="1">
        <v>45580</v>
      </c>
      <c r="C52" s="9"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IF(ISBLANK(Table2[[#This Row],[ActualResult]]), "_", IF(Table2[[#This Row],[ActualAwayScore]]=Table2[[#This Row],[PredictedAwayScore]], "Y", "N"))</f>
        <v>N</v>
      </c>
      <c r="Q52" s="2" t="str">
        <f>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row>
    <row r="53" spans="1:25" x14ac:dyDescent="0.25">
      <c r="A53" s="1">
        <v>45580</v>
      </c>
      <c r="B53" s="1">
        <v>45580</v>
      </c>
      <c r="C53" s="9"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IF(ISBLANK(Table2[[#This Row],[ActualResult]]), "_", IF(Table2[[#This Row],[ActualAwayScore]]=Table2[[#This Row],[PredictedAwayScore]], "Y", "N"))</f>
        <v>N</v>
      </c>
      <c r="Q53" s="2" t="str">
        <f>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row>
    <row r="54" spans="1:25" x14ac:dyDescent="0.25">
      <c r="A54" s="1">
        <v>45580</v>
      </c>
      <c r="B54" s="1">
        <v>45580</v>
      </c>
      <c r="C54" s="9"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IF(ISBLANK(Table2[[#This Row],[ActualResult]]), "_", IF(Table2[[#This Row],[ActualAwayScore]]=Table2[[#This Row],[PredictedAwayScore]], "Y", "N"))</f>
        <v>N</v>
      </c>
      <c r="Q54" s="2" t="str">
        <f>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1480</v>
      </c>
    </row>
    <row r="55" spans="1:25" x14ac:dyDescent="0.25">
      <c r="A55" s="1">
        <v>45580</v>
      </c>
      <c r="B55" s="1">
        <v>45580</v>
      </c>
      <c r="C55" s="9"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IF(ISBLANK(Table2[[#This Row],[ActualResult]]), "_", IF(Table2[[#This Row],[ActualAwayScore]]=Table2[[#This Row],[PredictedAwayScore]], "Y", "N"))</f>
        <v>N</v>
      </c>
      <c r="Q55" s="2" t="str">
        <f>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row>
    <row r="56" spans="1:25" x14ac:dyDescent="0.25">
      <c r="A56" s="1">
        <v>45580</v>
      </c>
      <c r="B56" s="1">
        <v>45580</v>
      </c>
      <c r="C56" s="9"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IF(ISBLANK(Table2[[#This Row],[ActualResult]]), "_", IF(Table2[[#This Row],[ActualAwayScore]]=Table2[[#This Row],[PredictedAwayScore]], "Y", "N"))</f>
        <v>N</v>
      </c>
      <c r="Q56" s="2" t="str">
        <f>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row>
    <row r="57" spans="1:25" x14ac:dyDescent="0.25">
      <c r="A57" s="1">
        <v>45580</v>
      </c>
      <c r="B57" s="1">
        <v>45580</v>
      </c>
      <c r="C57" s="9"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IF(ISBLANK(Table2[[#This Row],[ActualResult]]), "_", IF(Table2[[#This Row],[ActualAwayScore]]=Table2[[#This Row],[PredictedAwayScore]], "Y", "N"))</f>
        <v>Y</v>
      </c>
      <c r="Q57" s="2" t="str">
        <f>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row>
    <row r="58" spans="1:25" x14ac:dyDescent="0.25">
      <c r="A58" s="3">
        <v>45580</v>
      </c>
      <c r="B58" s="3">
        <v>45580</v>
      </c>
      <c r="C58" s="10" t="s">
        <v>168</v>
      </c>
      <c r="D58" s="4" t="s">
        <v>45</v>
      </c>
      <c r="E58" s="4" t="s">
        <v>23</v>
      </c>
      <c r="F58" s="4">
        <v>3</v>
      </c>
      <c r="G58" s="4">
        <v>2</v>
      </c>
      <c r="H58" s="4" t="str">
        <f t="shared" si="1"/>
        <v>PHI</v>
      </c>
      <c r="I58" s="4" t="s">
        <v>77</v>
      </c>
      <c r="J58" s="4">
        <v>3</v>
      </c>
      <c r="K58" s="4">
        <v>4</v>
      </c>
      <c r="L58" s="2" t="str">
        <f t="shared" si="2"/>
        <v>EDM</v>
      </c>
      <c r="M58" s="4" t="s">
        <v>77</v>
      </c>
      <c r="N58" s="4">
        <f>IF(ISBLANK(Table2[[#This Row],[ActualResult]]), 0, 1)</f>
        <v>1</v>
      </c>
      <c r="O58" s="4" t="str">
        <f>IF(ISBLANK(Table2[[#This Row],[ActualResult]]), "_", IF(Table2[[#This Row],[ActualWinner]]=Table2[[#This Row],[PredictedWinner]], "Y", "N"))</f>
        <v>N</v>
      </c>
      <c r="P58" s="4" t="str">
        <f>IF(ISBLANK(Table2[[#This Row],[ActualResult]]), "_", IF(Table2[[#This Row],[ActualAwayScore]]=Table2[[#This Row],[PredictedAwayScore]], "Y", "N"))</f>
        <v>Y</v>
      </c>
      <c r="Q58" s="4" t="str">
        <f>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row>
    <row r="59" spans="1:25" x14ac:dyDescent="0.25">
      <c r="A59" s="1">
        <v>45580</v>
      </c>
      <c r="B59" s="1">
        <v>45581</v>
      </c>
      <c r="C59" s="9" t="s">
        <v>169</v>
      </c>
      <c r="D59" s="2" t="s">
        <v>29</v>
      </c>
      <c r="E59" s="2" t="s">
        <v>21</v>
      </c>
      <c r="F59" s="2">
        <v>3</v>
      </c>
      <c r="G59" s="2">
        <v>5</v>
      </c>
      <c r="H59" s="2" t="str">
        <f t="shared" si="1"/>
        <v>PIT</v>
      </c>
      <c r="I59" s="2" t="s">
        <v>40</v>
      </c>
      <c r="J59" s="2">
        <v>5</v>
      </c>
      <c r="K59" s="2">
        <v>6</v>
      </c>
      <c r="L59" s="19" t="str">
        <f t="shared" si="2"/>
        <v>PIT</v>
      </c>
      <c r="M59" s="2" t="s">
        <v>77</v>
      </c>
      <c r="N59" s="2">
        <f>IF(ISBLANK(Table2[[#This Row],[ActualResult]]), 0, 1)</f>
        <v>1</v>
      </c>
      <c r="O59" s="2" t="str">
        <f>IF(ISBLANK(Table2[[#This Row],[ActualResult]]), "_", IF(Table2[[#This Row],[ActualWinner]]=Table2[[#This Row],[PredictedWinner]], "Y", "N"))</f>
        <v>Y</v>
      </c>
      <c r="P59" s="2" t="str">
        <f>IF(ISBLANK(Table2[[#This Row],[ActualResult]]), "_", IF(Table2[[#This Row],[ActualAwayScore]]=Table2[[#This Row],[PredictedAwayScore]], "Y", "N"))</f>
        <v>N</v>
      </c>
      <c r="Q59" s="2" t="str">
        <f>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row>
    <row r="60" spans="1:25" x14ac:dyDescent="0.25">
      <c r="A60" s="1">
        <v>45580</v>
      </c>
      <c r="B60" s="1">
        <v>45581</v>
      </c>
      <c r="C60" s="9"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IF(ISBLANK(Table2[[#This Row],[ActualResult]]), "_", IF(Table2[[#This Row],[ActualAwayScore]]=Table2[[#This Row],[PredictedAwayScore]], "Y", "N"))</f>
        <v>N</v>
      </c>
      <c r="Q60" s="2" t="str">
        <f>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row>
    <row r="61" spans="1:25" x14ac:dyDescent="0.25">
      <c r="A61" s="1">
        <v>45580</v>
      </c>
      <c r="B61" s="1">
        <v>45581</v>
      </c>
      <c r="C61" s="9"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IF(ISBLANK(Table2[[#This Row],[ActualResult]]), "_", IF(Table2[[#This Row],[ActualAwayScore]]=Table2[[#This Row],[PredictedAwayScore]], "Y", "N"))</f>
        <v>N</v>
      </c>
      <c r="Q61" s="2" t="str">
        <f>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row>
    <row r="62" spans="1:25" x14ac:dyDescent="0.25">
      <c r="A62" s="3">
        <v>45580</v>
      </c>
      <c r="B62" s="3">
        <v>45581</v>
      </c>
      <c r="C62" s="10" t="s">
        <v>172</v>
      </c>
      <c r="D62" s="4" t="s">
        <v>15</v>
      </c>
      <c r="E62" s="4" t="s">
        <v>47</v>
      </c>
      <c r="F62" s="4">
        <v>3</v>
      </c>
      <c r="G62" s="4">
        <v>1</v>
      </c>
      <c r="H62" s="4" t="str">
        <f t="shared" si="1"/>
        <v>UTA</v>
      </c>
      <c r="I62" s="4" t="s">
        <v>40</v>
      </c>
      <c r="J62" s="4">
        <v>4</v>
      </c>
      <c r="K62" s="4">
        <v>5</v>
      </c>
      <c r="L62" s="2" t="str">
        <f t="shared" si="2"/>
        <v>ANA</v>
      </c>
      <c r="M62" s="4" t="s">
        <v>77</v>
      </c>
      <c r="N62" s="4">
        <f>IF(ISBLANK(Table2[[#This Row],[ActualResult]]), 0, 1)</f>
        <v>1</v>
      </c>
      <c r="O62" s="4" t="str">
        <f>IF(ISBLANK(Table2[[#This Row],[ActualResult]]), "_", IF(Table2[[#This Row],[ActualWinner]]=Table2[[#This Row],[PredictedWinner]], "Y", "N"))</f>
        <v>N</v>
      </c>
      <c r="P62" s="4" t="str">
        <f>IF(ISBLANK(Table2[[#This Row],[ActualResult]]), "_", IF(Table2[[#This Row],[ActualAwayScore]]=Table2[[#This Row],[PredictedAwayScore]], "Y", "N"))</f>
        <v>N</v>
      </c>
      <c r="Q62" s="4" t="str">
        <f>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row>
    <row r="63" spans="1:25" x14ac:dyDescent="0.25">
      <c r="A63" s="1">
        <v>45581</v>
      </c>
      <c r="B63" s="1">
        <v>45582</v>
      </c>
      <c r="C63" s="9" t="s">
        <v>173</v>
      </c>
      <c r="D63" s="2" t="s">
        <v>28</v>
      </c>
      <c r="E63" s="2" t="s">
        <v>19</v>
      </c>
      <c r="F63" s="2">
        <v>2</v>
      </c>
      <c r="G63" s="2">
        <v>5</v>
      </c>
      <c r="H63" s="2" t="str">
        <f t="shared" si="1"/>
        <v>MTL</v>
      </c>
      <c r="I63" s="2" t="s">
        <v>40</v>
      </c>
      <c r="J63" s="2">
        <v>4</v>
      </c>
      <c r="K63" s="2">
        <v>1</v>
      </c>
      <c r="L63" s="19" t="str">
        <f t="shared" si="2"/>
        <v>LAK</v>
      </c>
      <c r="M63" s="2" t="s">
        <v>40</v>
      </c>
      <c r="N63" s="2">
        <f>IF(ISBLANK(Table2[[#This Row],[ActualResult]]), 0, 1)</f>
        <v>1</v>
      </c>
      <c r="O63" s="2" t="str">
        <f>IF(ISBLANK(Table2[[#This Row],[ActualResult]]), "_", IF(Table2[[#This Row],[ActualWinner]]=Table2[[#This Row],[PredictedWinner]], "Y", "N"))</f>
        <v>N</v>
      </c>
      <c r="P63" s="2" t="str">
        <f>IF(ISBLANK(Table2[[#This Row],[ActualResult]]), "_", IF(Table2[[#This Row],[ActualAwayScore]]=Table2[[#This Row],[PredictedAwayScore]], "Y", "N"))</f>
        <v>N</v>
      </c>
      <c r="Q63" s="2" t="str">
        <f>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row>
    <row r="64" spans="1:25" x14ac:dyDescent="0.25">
      <c r="A64" s="1">
        <v>45581</v>
      </c>
      <c r="B64" s="1">
        <v>45582</v>
      </c>
      <c r="C64" s="9"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IF(ISBLANK(Table2[[#This Row],[ActualResult]]), "_", IF(Table2[[#This Row],[ActualAwayScore]]=Table2[[#This Row],[PredictedAwayScore]], "Y", "N"))</f>
        <v>N</v>
      </c>
      <c r="Q64" s="2" t="str">
        <f>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row>
    <row r="65" spans="1:25" x14ac:dyDescent="0.25">
      <c r="A65" s="1">
        <v>45581</v>
      </c>
      <c r="B65" s="1">
        <v>45582</v>
      </c>
      <c r="C65" s="9"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IF(ISBLANK(Table2[[#This Row],[ActualResult]]), "_", IF(Table2[[#This Row],[ActualAwayScore]]=Table2[[#This Row],[PredictedAwayScore]], "Y", "N"))</f>
        <v>N</v>
      </c>
      <c r="Q65" s="2" t="str">
        <f>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row>
    <row r="66" spans="1:25" x14ac:dyDescent="0.25">
      <c r="A66" s="1">
        <v>45581</v>
      </c>
      <c r="B66" s="1">
        <v>45582</v>
      </c>
      <c r="C66" s="9"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IF(ISBLANK(Table2[[#This Row],[ActualResult]]), "_", IF(Table2[[#This Row],[ActualAwayScore]]=Table2[[#This Row],[PredictedAwayScore]], "Y", "N"))</f>
        <v>N</v>
      </c>
      <c r="Q66" s="2" t="str">
        <f>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row>
    <row r="67" spans="1:25" x14ac:dyDescent="0.25">
      <c r="A67" s="1">
        <v>45581</v>
      </c>
      <c r="B67" s="1">
        <v>45582</v>
      </c>
      <c r="C67" s="9"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IF(ISBLANK(Table2[[#This Row],[ActualResult]]), "_", IF(Table2[[#This Row],[ActualAwayScore]]=Table2[[#This Row],[PredictedAwayScore]], "Y", "N"))</f>
        <v>N</v>
      </c>
      <c r="Q67" s="2" t="str">
        <f>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row>
    <row r="68" spans="1:25" x14ac:dyDescent="0.25">
      <c r="A68" s="1">
        <v>45581</v>
      </c>
      <c r="B68" s="1">
        <v>45582</v>
      </c>
      <c r="C68" s="9"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IF(ISBLANK(Table2[[#This Row],[ActualResult]]), "_", IF(Table2[[#This Row],[ActualAwayScore]]=Table2[[#This Row],[PredictedAwayScore]], "Y", "N"))</f>
        <v>N</v>
      </c>
      <c r="Q68" s="2" t="str">
        <f>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row>
    <row r="69" spans="1:25" x14ac:dyDescent="0.25">
      <c r="A69" s="1">
        <v>45581</v>
      </c>
      <c r="B69" s="1">
        <v>45582</v>
      </c>
      <c r="C69" s="9"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IF(ISBLANK(Table2[[#This Row],[ActualResult]]), "_", IF(Table2[[#This Row],[ActualAwayScore]]=Table2[[#This Row],[PredictedAwayScore]], "Y", "N"))</f>
        <v>N</v>
      </c>
      <c r="Q69" s="2" t="str">
        <f>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row>
    <row r="70" spans="1:25" x14ac:dyDescent="0.25">
      <c r="A70" s="1">
        <v>45581</v>
      </c>
      <c r="B70" s="1">
        <v>45582</v>
      </c>
      <c r="C70" s="9"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IF(ISBLANK(Table2[[#This Row],[ActualResult]]), "_", IF(Table2[[#This Row],[ActualAwayScore]]=Table2[[#This Row],[PredictedAwayScore]], "Y", "N"))</f>
        <v>N</v>
      </c>
      <c r="Q70" s="2" t="str">
        <f>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row>
    <row r="71" spans="1:25" x14ac:dyDescent="0.25">
      <c r="A71" s="1">
        <v>45581</v>
      </c>
      <c r="B71" s="1">
        <v>45582</v>
      </c>
      <c r="C71" s="9"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IF(ISBLANK(Table2[[#This Row],[ActualResult]]), "_", IF(Table2[[#This Row],[ActualAwayScore]]=Table2[[#This Row],[PredictedAwayScore]], "Y", "N"))</f>
        <v>Y</v>
      </c>
      <c r="Q71" s="2" t="str">
        <f>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row>
    <row r="72" spans="1:25" x14ac:dyDescent="0.25">
      <c r="A72" s="1">
        <v>45581</v>
      </c>
      <c r="B72" s="1">
        <v>45582</v>
      </c>
      <c r="C72" s="9"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IF(ISBLANK(Table2[[#This Row],[ActualResult]]), "_", IF(Table2[[#This Row],[ActualAwayScore]]=Table2[[#This Row],[PredictedAwayScore]], "Y", "N"))</f>
        <v>Y</v>
      </c>
      <c r="Q72" s="2" t="str">
        <f>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row>
    <row r="73" spans="1:25" x14ac:dyDescent="0.25">
      <c r="A73" s="3">
        <v>45581</v>
      </c>
      <c r="B73" s="3">
        <v>45582</v>
      </c>
      <c r="C73" s="10" t="s">
        <v>183</v>
      </c>
      <c r="D73" s="4" t="s">
        <v>45</v>
      </c>
      <c r="E73" s="4" t="s">
        <v>12</v>
      </c>
      <c r="F73" s="4">
        <v>4</v>
      </c>
      <c r="G73" s="4">
        <v>2</v>
      </c>
      <c r="H73" s="4" t="str">
        <f t="shared" si="5"/>
        <v>PHI</v>
      </c>
      <c r="I73" s="4" t="s">
        <v>40</v>
      </c>
      <c r="J73" s="4">
        <v>4</v>
      </c>
      <c r="K73" s="4">
        <v>6</v>
      </c>
      <c r="L73" s="2" t="str">
        <f t="shared" si="4"/>
        <v>SEA</v>
      </c>
      <c r="M73" s="4" t="s">
        <v>40</v>
      </c>
      <c r="N73" s="4">
        <f>IF(ISBLANK(Table2[[#This Row],[ActualResult]]), 0, 1)</f>
        <v>1</v>
      </c>
      <c r="O73" s="4" t="str">
        <f>IF(ISBLANK(Table2[[#This Row],[ActualResult]]), "_", IF(Table2[[#This Row],[ActualWinner]]=Table2[[#This Row],[PredictedWinner]], "Y", "N"))</f>
        <v>N</v>
      </c>
      <c r="P73" s="4" t="str">
        <f>IF(ISBLANK(Table2[[#This Row],[ActualResult]]), "_", IF(Table2[[#This Row],[ActualAwayScore]]=Table2[[#This Row],[PredictedAwayScore]], "Y", "N"))</f>
        <v>Y</v>
      </c>
      <c r="Q73" s="4" t="str">
        <f>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row>
    <row r="74" spans="1:25" x14ac:dyDescent="0.25">
      <c r="A74" s="1">
        <v>45582</v>
      </c>
      <c r="B74" s="1">
        <v>45583</v>
      </c>
      <c r="C74" s="9" t="s">
        <v>184</v>
      </c>
      <c r="D74" s="2" t="s">
        <v>44</v>
      </c>
      <c r="E74" s="2" t="s">
        <v>21</v>
      </c>
      <c r="F74" s="2">
        <v>4</v>
      </c>
      <c r="G74" s="2">
        <v>1</v>
      </c>
      <c r="H74" s="2" t="str">
        <f t="shared" si="5"/>
        <v>CAR</v>
      </c>
      <c r="I74" s="2" t="s">
        <v>40</v>
      </c>
      <c r="J74" s="2">
        <v>4</v>
      </c>
      <c r="K74" s="2">
        <v>1</v>
      </c>
      <c r="L74" s="19" t="str">
        <f t="shared" si="4"/>
        <v>CAR</v>
      </c>
      <c r="M74" s="2" t="s">
        <v>40</v>
      </c>
      <c r="N74" s="2">
        <f>IF(ISBLANK(Table2[[#This Row],[ActualResult]]), 0, 1)</f>
        <v>1</v>
      </c>
      <c r="O74" s="2" t="str">
        <f>IF(ISBLANK(Table2[[#This Row],[ActualResult]]), "_", IF(Table2[[#This Row],[ActualWinner]]=Table2[[#This Row],[PredictedWinner]], "Y", "N"))</f>
        <v>Y</v>
      </c>
      <c r="P74" s="2" t="str">
        <f>IF(ISBLANK(Table2[[#This Row],[ActualResult]]), "_", IF(Table2[[#This Row],[ActualAwayScore]]=Table2[[#This Row],[PredictedAwayScore]], "Y", "N"))</f>
        <v>Y</v>
      </c>
      <c r="Q74" s="2" t="str">
        <f>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row>
    <row r="75" spans="1:25" x14ac:dyDescent="0.25">
      <c r="A75" s="1">
        <v>45582</v>
      </c>
      <c r="B75" s="1">
        <v>45583</v>
      </c>
      <c r="C75" s="9"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IF(ISBLANK(Table2[[#This Row],[ActualResult]]), "_", IF(Table2[[#This Row],[ActualAwayScore]]=Table2[[#This Row],[PredictedAwayScore]], "Y", "N"))</f>
        <v>N</v>
      </c>
      <c r="Q75" s="2" t="str">
        <f>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row>
    <row r="76" spans="1:25" x14ac:dyDescent="0.25">
      <c r="A76" s="3">
        <v>45582</v>
      </c>
      <c r="B76" s="3">
        <v>45583</v>
      </c>
      <c r="C76" s="10" t="s">
        <v>186</v>
      </c>
      <c r="D76" s="4" t="s">
        <v>47</v>
      </c>
      <c r="E76" s="4" t="s">
        <v>26</v>
      </c>
      <c r="F76" s="4">
        <v>2</v>
      </c>
      <c r="G76" s="4">
        <v>4</v>
      </c>
      <c r="H76" s="4" t="str">
        <f t="shared" si="5"/>
        <v>COL</v>
      </c>
      <c r="I76" s="4" t="s">
        <v>40</v>
      </c>
      <c r="J76" s="4">
        <v>3</v>
      </c>
      <c r="K76" s="4">
        <v>4</v>
      </c>
      <c r="L76" s="2" t="str">
        <f t="shared" si="4"/>
        <v>COL</v>
      </c>
      <c r="M76" s="4" t="s">
        <v>77</v>
      </c>
      <c r="N76" s="4">
        <f>IF(ISBLANK(Table2[[#This Row],[ActualResult]]), 0, 1)</f>
        <v>1</v>
      </c>
      <c r="O76" s="4" t="str">
        <f>IF(ISBLANK(Table2[[#This Row],[ActualResult]]), "_", IF(Table2[[#This Row],[ActualWinner]]=Table2[[#This Row],[PredictedWinner]], "Y", "N"))</f>
        <v>Y</v>
      </c>
      <c r="P76" s="4" t="str">
        <f>IF(ISBLANK(Table2[[#This Row],[ActualResult]]), "_", IF(Table2[[#This Row],[ActualAwayScore]]=Table2[[#This Row],[PredictedAwayScore]], "Y", "N"))</f>
        <v>N</v>
      </c>
      <c r="Q76" s="4" t="str">
        <f>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row>
    <row r="77" spans="1:25" x14ac:dyDescent="0.25">
      <c r="A77" s="1">
        <v>45582</v>
      </c>
      <c r="B77" s="1">
        <v>45584</v>
      </c>
      <c r="C77" s="9" t="s">
        <v>187</v>
      </c>
      <c r="D77" s="2" t="s">
        <v>43</v>
      </c>
      <c r="E77" s="2" t="s">
        <v>30</v>
      </c>
      <c r="F77" s="2">
        <v>2</v>
      </c>
      <c r="G77" s="2">
        <v>4</v>
      </c>
      <c r="H77" s="2" t="str">
        <f t="shared" si="5"/>
        <v>OTT</v>
      </c>
      <c r="I77" s="2" t="s">
        <v>40</v>
      </c>
      <c r="J77" s="2">
        <v>4</v>
      </c>
      <c r="K77" s="2">
        <v>5</v>
      </c>
      <c r="L77" s="19" t="str">
        <f t="shared" si="4"/>
        <v>OTT</v>
      </c>
      <c r="M77" s="2" t="s">
        <v>40</v>
      </c>
      <c r="N77" s="2">
        <f>IF(ISBLANK(Table2[[#This Row],[ActualResult]]), 0, 1)</f>
        <v>1</v>
      </c>
      <c r="O77" s="2" t="str">
        <f>IF(ISBLANK(Table2[[#This Row],[ActualResult]]), "_", IF(Table2[[#This Row],[ActualWinner]]=Table2[[#This Row],[PredictedWinner]], "Y", "N"))</f>
        <v>Y</v>
      </c>
      <c r="P77" s="2" t="str">
        <f>IF(ISBLANK(Table2[[#This Row],[ActualResult]]), "_", IF(Table2[[#This Row],[ActualAwayScore]]=Table2[[#This Row],[PredictedAwayScore]], "Y", "N"))</f>
        <v>N</v>
      </c>
      <c r="Q77" s="2" t="str">
        <f>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row>
    <row r="78" spans="1:25" x14ac:dyDescent="0.25">
      <c r="A78" s="1">
        <v>45582</v>
      </c>
      <c r="B78" s="1">
        <v>45584</v>
      </c>
      <c r="C78" s="9"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IF(ISBLANK(Table2[[#This Row],[ActualResult]]), "_", IF(Table2[[#This Row],[ActualAwayScore]]=Table2[[#This Row],[PredictedAwayScore]], "Y", "N"))</f>
        <v>Y</v>
      </c>
      <c r="Q78" s="2" t="str">
        <f>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row>
    <row r="79" spans="1:25" x14ac:dyDescent="0.25">
      <c r="A79" s="1">
        <v>45582</v>
      </c>
      <c r="B79" s="1">
        <v>45584</v>
      </c>
      <c r="C79" s="9"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IF(ISBLANK(Table2[[#This Row],[ActualResult]]), "_", IF(Table2[[#This Row],[ActualAwayScore]]=Table2[[#This Row],[PredictedAwayScore]], "Y", "N"))</f>
        <v>N</v>
      </c>
      <c r="Q79" s="2" t="str">
        <f>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row>
    <row r="80" spans="1:25" x14ac:dyDescent="0.25">
      <c r="A80" s="1">
        <v>45582</v>
      </c>
      <c r="B80" s="1">
        <v>45584</v>
      </c>
      <c r="C80" s="9"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IF(ISBLANK(Table2[[#This Row],[ActualResult]]), "_", IF(Table2[[#This Row],[ActualAwayScore]]=Table2[[#This Row],[PredictedAwayScore]], "Y", "N"))</f>
        <v>N</v>
      </c>
      <c r="Q80" s="2" t="str">
        <f>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row>
    <row r="81" spans="1:25" x14ac:dyDescent="0.25">
      <c r="A81" s="1">
        <v>45582</v>
      </c>
      <c r="B81" s="1">
        <v>45584</v>
      </c>
      <c r="C81" s="9"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IF(ISBLANK(Table2[[#This Row],[ActualResult]]), "_", IF(Table2[[#This Row],[ActualAwayScore]]=Table2[[#This Row],[PredictedAwayScore]], "Y", "N"))</f>
        <v>Y</v>
      </c>
      <c r="Q81" s="2" t="str">
        <f>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row>
    <row r="82" spans="1:25" x14ac:dyDescent="0.25">
      <c r="A82" s="1">
        <v>45582</v>
      </c>
      <c r="B82" s="1">
        <v>45584</v>
      </c>
      <c r="C82" s="9"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IF(ISBLANK(Table2[[#This Row],[ActualResult]]), "_", IF(Table2[[#This Row],[ActualAwayScore]]=Table2[[#This Row],[PredictedAwayScore]], "Y", "N"))</f>
        <v>N</v>
      </c>
      <c r="Q82" s="2" t="str">
        <f>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row>
    <row r="83" spans="1:25" x14ac:dyDescent="0.25">
      <c r="A83" s="1">
        <v>45582</v>
      </c>
      <c r="B83" s="1">
        <v>45584</v>
      </c>
      <c r="C83" s="9"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IF(ISBLANK(Table2[[#This Row],[ActualResult]]), "_", IF(Table2[[#This Row],[ActualAwayScore]]=Table2[[#This Row],[PredictedAwayScore]], "Y", "N"))</f>
        <v>N</v>
      </c>
      <c r="Q83" s="2" t="str">
        <f>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row>
    <row r="84" spans="1:25" x14ac:dyDescent="0.25">
      <c r="A84" s="1">
        <v>45582</v>
      </c>
      <c r="B84" s="1">
        <v>45584</v>
      </c>
      <c r="C84" s="9"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IF(ISBLANK(Table2[[#This Row],[ActualResult]]), "_", IF(Table2[[#This Row],[ActualAwayScore]]=Table2[[#This Row],[PredictedAwayScore]], "Y", "N"))</f>
        <v>N</v>
      </c>
      <c r="Q84" s="2" t="str">
        <f>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1479</v>
      </c>
    </row>
    <row r="85" spans="1:25" x14ac:dyDescent="0.25">
      <c r="A85" s="1">
        <v>45582</v>
      </c>
      <c r="B85" s="1">
        <v>45584</v>
      </c>
      <c r="C85" s="9"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IF(ISBLANK(Table2[[#This Row],[ActualResult]]), "_", IF(Table2[[#This Row],[ActualAwayScore]]=Table2[[#This Row],[PredictedAwayScore]], "Y", "N"))</f>
        <v>N</v>
      </c>
      <c r="Q85" s="2" t="str">
        <f>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row>
    <row r="86" spans="1:25" x14ac:dyDescent="0.25">
      <c r="A86" s="1">
        <v>45582</v>
      </c>
      <c r="B86" s="1">
        <v>45584</v>
      </c>
      <c r="C86" s="9"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IF(ISBLANK(Table2[[#This Row],[ActualResult]]), "_", IF(Table2[[#This Row],[ActualAwayScore]]=Table2[[#This Row],[PredictedAwayScore]], "Y", "N"))</f>
        <v>N</v>
      </c>
      <c r="Q86" s="2" t="str">
        <f>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row>
    <row r="87" spans="1:25" x14ac:dyDescent="0.25">
      <c r="A87" s="1">
        <v>45582</v>
      </c>
      <c r="B87" s="1">
        <v>45584</v>
      </c>
      <c r="C87" s="9"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IF(ISBLANK(Table2[[#This Row],[ActualResult]]), "_", IF(Table2[[#This Row],[ActualAwayScore]]=Table2[[#This Row],[PredictedAwayScore]], "Y", "N"))</f>
        <v>N</v>
      </c>
      <c r="Q87" s="2" t="str">
        <f>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row>
    <row r="88" spans="1:25" x14ac:dyDescent="0.25">
      <c r="A88" s="1">
        <v>45582</v>
      </c>
      <c r="B88" s="1">
        <v>45584</v>
      </c>
      <c r="C88" s="9"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IF(ISBLANK(Table2[[#This Row],[ActualResult]]), "_", IF(Table2[[#This Row],[ActualAwayScore]]=Table2[[#This Row],[PredictedAwayScore]], "Y", "N"))</f>
        <v>N</v>
      </c>
      <c r="Q88" s="2" t="str">
        <f>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row>
    <row r="89" spans="1:25" x14ac:dyDescent="0.25">
      <c r="A89" s="3">
        <v>45582</v>
      </c>
      <c r="B89" s="3">
        <v>45584</v>
      </c>
      <c r="C89" s="10" t="s">
        <v>199</v>
      </c>
      <c r="D89" s="4" t="s">
        <v>24</v>
      </c>
      <c r="E89" s="4" t="s">
        <v>12</v>
      </c>
      <c r="F89" s="4">
        <v>4</v>
      </c>
      <c r="G89" s="4">
        <v>1</v>
      </c>
      <c r="H89" s="4" t="str">
        <f t="shared" si="5"/>
        <v>CGY</v>
      </c>
      <c r="I89" s="4" t="s">
        <v>40</v>
      </c>
      <c r="J89" s="4">
        <v>1</v>
      </c>
      <c r="K89" s="4">
        <v>2</v>
      </c>
      <c r="L89" s="2" t="str">
        <f t="shared" si="4"/>
        <v>SEA</v>
      </c>
      <c r="M89" s="4" t="s">
        <v>77</v>
      </c>
      <c r="N89" s="4">
        <f>IF(ISBLANK(Table2[[#This Row],[ActualResult]]), 0, 1)</f>
        <v>1</v>
      </c>
      <c r="O89" s="4" t="str">
        <f>IF(ISBLANK(Table2[[#This Row],[ActualResult]]), "_", IF(Table2[[#This Row],[ActualWinner]]=Table2[[#This Row],[PredictedWinner]], "Y", "N"))</f>
        <v>N</v>
      </c>
      <c r="P89" s="4" t="str">
        <f>IF(ISBLANK(Table2[[#This Row],[ActualResult]]), "_", IF(Table2[[#This Row],[ActualAwayScore]]=Table2[[#This Row],[PredictedAwayScore]], "Y", "N"))</f>
        <v>N</v>
      </c>
      <c r="Q89" s="4" t="str">
        <f>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row>
    <row r="90" spans="1:25" x14ac:dyDescent="0.25">
      <c r="A90" s="1">
        <v>45585</v>
      </c>
      <c r="B90" s="1">
        <v>45585</v>
      </c>
      <c r="C90" s="9" t="s">
        <v>200</v>
      </c>
      <c r="D90" s="2" t="s">
        <v>21</v>
      </c>
      <c r="E90" s="2" t="s">
        <v>22</v>
      </c>
      <c r="F90" s="2">
        <v>1</v>
      </c>
      <c r="G90" s="2">
        <v>3</v>
      </c>
      <c r="H90" s="2" t="str">
        <f t="shared" si="5"/>
        <v>WPG</v>
      </c>
      <c r="I90" s="2" t="s">
        <v>40</v>
      </c>
      <c r="J90" s="2">
        <v>3</v>
      </c>
      <c r="K90" s="2">
        <v>6</v>
      </c>
      <c r="L90" s="19" t="str">
        <f t="shared" si="4"/>
        <v>WPG</v>
      </c>
      <c r="M90" s="2" t="s">
        <v>40</v>
      </c>
      <c r="N90" s="2">
        <f>IF(ISBLANK(Table2[[#This Row],[ActualResult]]), 0, 1)</f>
        <v>1</v>
      </c>
      <c r="O90" s="2" t="str">
        <f>IF(ISBLANK(Table2[[#This Row],[ActualResult]]), "_", IF(Table2[[#This Row],[ActualWinner]]=Table2[[#This Row],[PredictedWinner]], "Y", "N"))</f>
        <v>Y</v>
      </c>
      <c r="P90" s="2" t="str">
        <f>IF(ISBLANK(Table2[[#This Row],[ActualResult]]), "_", IF(Table2[[#This Row],[ActualAwayScore]]=Table2[[#This Row],[PredictedAwayScore]], "Y", "N"))</f>
        <v>N</v>
      </c>
      <c r="Q90" s="2" t="str">
        <f>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row>
    <row r="91" spans="1:25" x14ac:dyDescent="0.25">
      <c r="A91" s="1">
        <v>45585</v>
      </c>
      <c r="B91" s="1">
        <v>45585</v>
      </c>
      <c r="C91" s="9"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IF(ISBLANK(Table2[[#This Row],[ActualResult]]), "_", IF(Table2[[#This Row],[ActualAwayScore]]=Table2[[#This Row],[PredictedAwayScore]], "Y", "N"))</f>
        <v>N</v>
      </c>
      <c r="Q91" s="2" t="str">
        <f>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row>
    <row r="92" spans="1:25" x14ac:dyDescent="0.25">
      <c r="A92" s="3">
        <v>45585</v>
      </c>
      <c r="B92" s="3">
        <v>45585</v>
      </c>
      <c r="C92" s="10" t="s">
        <v>202</v>
      </c>
      <c r="D92" s="4" t="s">
        <v>28</v>
      </c>
      <c r="E92" s="4" t="s">
        <v>47</v>
      </c>
      <c r="F92" s="4">
        <v>5</v>
      </c>
      <c r="G92" s="4">
        <v>4</v>
      </c>
      <c r="H92" s="4" t="str">
        <f t="shared" si="5"/>
        <v>LAK</v>
      </c>
      <c r="I92" s="4" t="s">
        <v>39</v>
      </c>
      <c r="J92" s="4">
        <v>4</v>
      </c>
      <c r="K92" s="4">
        <v>1</v>
      </c>
      <c r="L92" s="2" t="str">
        <f t="shared" si="4"/>
        <v>LAK</v>
      </c>
      <c r="M92" s="4" t="s">
        <v>40</v>
      </c>
      <c r="N92" s="4">
        <f>IF(ISBLANK(Table2[[#This Row],[ActualResult]]), 0, 1)</f>
        <v>1</v>
      </c>
      <c r="O92" s="4" t="str">
        <f>IF(ISBLANK(Table2[[#This Row],[ActualResult]]), "_", IF(Table2[[#This Row],[ActualWinner]]=Table2[[#This Row],[PredictedWinner]], "Y", "N"))</f>
        <v>Y</v>
      </c>
      <c r="P92" s="4" t="str">
        <f>IF(ISBLANK(Table2[[#This Row],[ActualResult]]), "_", IF(Table2[[#This Row],[ActualAwayScore]]=Table2[[#This Row],[PredictedAwayScore]], "Y", "N"))</f>
        <v>N</v>
      </c>
      <c r="Q92" s="4" t="str">
        <f>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row>
    <row r="93" spans="1:25" x14ac:dyDescent="0.25">
      <c r="A93" s="16">
        <v>45586</v>
      </c>
      <c r="B93" s="16">
        <v>45586</v>
      </c>
      <c r="C93" s="17" t="s">
        <v>203</v>
      </c>
      <c r="D93" s="18" t="s">
        <v>43</v>
      </c>
      <c r="E93" s="18" t="s">
        <v>18</v>
      </c>
      <c r="F93" s="18">
        <v>5</v>
      </c>
      <c r="G93" s="18">
        <v>3</v>
      </c>
      <c r="H93" s="18" t="str">
        <f t="shared" si="5"/>
        <v>TBL</v>
      </c>
      <c r="I93" s="18" t="s">
        <v>40</v>
      </c>
      <c r="J93" s="18">
        <v>2</v>
      </c>
      <c r="K93" s="18">
        <v>5</v>
      </c>
      <c r="L93" s="18" t="str">
        <f t="shared" si="4"/>
        <v>TOR</v>
      </c>
      <c r="M93" s="18" t="s">
        <v>40</v>
      </c>
      <c r="N93" s="18">
        <f>IF(ISBLANK(Table2[[#This Row],[ActualResult]]), 0, 1)</f>
        <v>1</v>
      </c>
      <c r="O93" s="18" t="str">
        <f>IF(ISBLANK(Table2[[#This Row],[ActualResult]]), "_", IF(Table2[[#This Row],[ActualWinner]]=Table2[[#This Row],[PredictedWinner]], "Y", "N"))</f>
        <v>N</v>
      </c>
      <c r="P93" s="18" t="str">
        <f>IF(ISBLANK(Table2[[#This Row],[ActualResult]]), "_", IF(Table2[[#This Row],[ActualAwayScore]]=Table2[[#This Row],[PredictedAwayScore]], "Y", "N"))</f>
        <v>N</v>
      </c>
      <c r="Q93" s="18" t="str">
        <f>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row>
    <row r="94" spans="1:25" x14ac:dyDescent="0.25">
      <c r="A94" s="1">
        <v>45587</v>
      </c>
      <c r="B94" s="1">
        <v>45587</v>
      </c>
      <c r="C94" s="9" t="s">
        <v>204</v>
      </c>
      <c r="D94" s="2" t="s">
        <v>46</v>
      </c>
      <c r="E94" s="2" t="s">
        <v>45</v>
      </c>
      <c r="F94" s="2">
        <v>6</v>
      </c>
      <c r="G94" s="2">
        <v>2</v>
      </c>
      <c r="H94" s="2" t="str">
        <f t="shared" si="5"/>
        <v>WSH</v>
      </c>
      <c r="I94" s="2" t="s">
        <v>40</v>
      </c>
      <c r="J94" s="2">
        <v>4</v>
      </c>
      <c r="K94" s="2">
        <v>1</v>
      </c>
      <c r="L94" s="19" t="str">
        <f t="shared" si="4"/>
        <v>WSH</v>
      </c>
      <c r="M94" s="2" t="s">
        <v>40</v>
      </c>
      <c r="N94" s="2">
        <f>IF(ISBLANK(Table2[[#This Row],[ActualResult]]), 0, 1)</f>
        <v>1</v>
      </c>
      <c r="O94" s="2" t="str">
        <f>IF(ISBLANK(Table2[[#This Row],[ActualResult]]), "_", IF(Table2[[#This Row],[ActualWinner]]=Table2[[#This Row],[PredictedWinner]], "Y", "N"))</f>
        <v>Y</v>
      </c>
      <c r="P94" s="2" t="str">
        <f>IF(ISBLANK(Table2[[#This Row],[ActualResult]]), "_", IF(Table2[[#This Row],[ActualAwayScore]]=Table2[[#This Row],[PredictedAwayScore]], "Y", "N"))</f>
        <v>N</v>
      </c>
      <c r="Q94" s="2" t="str">
        <f>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1481</v>
      </c>
      <c r="Y94" s="2"/>
    </row>
    <row r="95" spans="1:25" x14ac:dyDescent="0.25">
      <c r="A95" s="1">
        <v>45587</v>
      </c>
      <c r="B95" s="1">
        <v>45587</v>
      </c>
      <c r="C95" s="9"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IF(ISBLANK(Table2[[#This Row],[ActualResult]]), "_", IF(Table2[[#This Row],[ActualAwayScore]]=Table2[[#This Row],[PredictedAwayScore]], "Y", "N"))</f>
        <v>N</v>
      </c>
      <c r="Q95" s="2" t="str">
        <f>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1481</v>
      </c>
      <c r="Y95" s="2"/>
    </row>
    <row r="96" spans="1:25" x14ac:dyDescent="0.25">
      <c r="A96" s="1">
        <v>45587</v>
      </c>
      <c r="B96" s="1">
        <v>45587</v>
      </c>
      <c r="C96" s="9"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IF(ISBLANK(Table2[[#This Row],[ActualResult]]), "_", IF(Table2[[#This Row],[ActualAwayScore]]=Table2[[#This Row],[PredictedAwayScore]], "Y", "N"))</f>
        <v>N</v>
      </c>
      <c r="Q96" s="2" t="str">
        <f>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1481</v>
      </c>
      <c r="Y96" s="2"/>
    </row>
    <row r="97" spans="1:25" x14ac:dyDescent="0.25">
      <c r="A97" s="1">
        <v>45587</v>
      </c>
      <c r="B97" s="1">
        <v>45587</v>
      </c>
      <c r="C97" s="9"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IF(ISBLANK(Table2[[#This Row],[ActualResult]]), "_", IF(Table2[[#This Row],[ActualAwayScore]]=Table2[[#This Row],[PredictedAwayScore]], "Y", "N"))</f>
        <v>N</v>
      </c>
      <c r="Q97" s="2" t="str">
        <f>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1481</v>
      </c>
      <c r="Y97" s="2"/>
    </row>
    <row r="98" spans="1:25" x14ac:dyDescent="0.25">
      <c r="A98" s="1">
        <v>45587</v>
      </c>
      <c r="B98" s="1">
        <v>45587</v>
      </c>
      <c r="C98" s="9"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IF(ISBLANK(Table2[[#This Row],[ActualResult]]), "_", IF(Table2[[#This Row],[ActualAwayScore]]=Table2[[#This Row],[PredictedAwayScore]], "Y", "N"))</f>
        <v>N</v>
      </c>
      <c r="Q98" s="2" t="str">
        <f>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1481</v>
      </c>
      <c r="Y98" s="2"/>
    </row>
    <row r="99" spans="1:25" x14ac:dyDescent="0.25">
      <c r="A99" s="1">
        <v>45587</v>
      </c>
      <c r="B99" s="1">
        <v>45587</v>
      </c>
      <c r="C99" s="9"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IF(ISBLANK(Table2[[#This Row],[ActualResult]]), "_", IF(Table2[[#This Row],[ActualAwayScore]]=Table2[[#This Row],[PredictedAwayScore]], "Y", "N"))</f>
        <v>N</v>
      </c>
      <c r="Q99" s="2" t="str">
        <f>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1481</v>
      </c>
      <c r="Y99" s="2"/>
    </row>
    <row r="100" spans="1:25" x14ac:dyDescent="0.25">
      <c r="A100" s="1">
        <v>45587</v>
      </c>
      <c r="B100" s="1">
        <v>45587</v>
      </c>
      <c r="C100" s="9"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IF(ISBLANK(Table2[[#This Row],[ActualResult]]), "_", IF(Table2[[#This Row],[ActualAwayScore]]=Table2[[#This Row],[PredictedAwayScore]], "Y", "N"))</f>
        <v>Y</v>
      </c>
      <c r="Q100" s="2" t="str">
        <f>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1481</v>
      </c>
      <c r="Y100" s="2"/>
    </row>
    <row r="101" spans="1:25" x14ac:dyDescent="0.25">
      <c r="A101" s="1">
        <v>45587</v>
      </c>
      <c r="B101" s="1">
        <v>45587</v>
      </c>
      <c r="C101" s="9"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IF(ISBLANK(Table2[[#This Row],[ActualResult]]), "_", IF(Table2[[#This Row],[ActualAwayScore]]=Table2[[#This Row],[PredictedAwayScore]], "Y", "N"))</f>
        <v>N</v>
      </c>
      <c r="Q101" s="2" t="str">
        <f>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1481</v>
      </c>
      <c r="Y101" s="2"/>
    </row>
    <row r="102" spans="1:25" x14ac:dyDescent="0.25">
      <c r="A102" s="1">
        <v>45587</v>
      </c>
      <c r="B102" s="1">
        <v>45587</v>
      </c>
      <c r="C102" s="9"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IF(ISBLANK(Table2[[#This Row],[ActualResult]]), "_", IF(Table2[[#This Row],[ActualAwayScore]]=Table2[[#This Row],[PredictedAwayScore]], "Y", "N"))</f>
        <v>N</v>
      </c>
      <c r="Q102" s="2" t="str">
        <f>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1481</v>
      </c>
      <c r="Y102" s="2"/>
    </row>
    <row r="103" spans="1:25" x14ac:dyDescent="0.25">
      <c r="A103" s="1">
        <v>45587</v>
      </c>
      <c r="B103" s="1">
        <v>45587</v>
      </c>
      <c r="C103" s="9"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IF(ISBLANK(Table2[[#This Row],[ActualResult]]), "_", IF(Table2[[#This Row],[ActualAwayScore]]=Table2[[#This Row],[PredictedAwayScore]], "Y", "N"))</f>
        <v>N</v>
      </c>
      <c r="Q103" s="2" t="str">
        <f>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1481</v>
      </c>
      <c r="Y103" s="2"/>
    </row>
    <row r="104" spans="1:25" x14ac:dyDescent="0.25">
      <c r="A104" s="1">
        <v>45587</v>
      </c>
      <c r="B104" s="1">
        <v>45587</v>
      </c>
      <c r="C104" s="9"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IF(ISBLANK(Table2[[#This Row],[ActualResult]]), "_", IF(Table2[[#This Row],[ActualAwayScore]]=Table2[[#This Row],[PredictedAwayScore]], "Y", "N"))</f>
        <v>N</v>
      </c>
      <c r="Q104" s="2" t="str">
        <f>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1481</v>
      </c>
      <c r="Y104" s="2"/>
    </row>
    <row r="105" spans="1:25" x14ac:dyDescent="0.25">
      <c r="A105" s="1">
        <v>45587</v>
      </c>
      <c r="B105" s="1">
        <v>45587</v>
      </c>
      <c r="C105" s="9"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IF(ISBLANK(Table2[[#This Row],[ActualResult]]), "_", IF(Table2[[#This Row],[ActualAwayScore]]=Table2[[#This Row],[PredictedAwayScore]], "Y", "N"))</f>
        <v>N</v>
      </c>
      <c r="Q105" s="2" t="str">
        <f>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1481</v>
      </c>
      <c r="Y105" s="2"/>
    </row>
    <row r="106" spans="1:25" x14ac:dyDescent="0.25">
      <c r="A106" s="1">
        <v>45587</v>
      </c>
      <c r="B106" s="1">
        <v>45587</v>
      </c>
      <c r="C106" s="9"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IF(ISBLANK(Table2[[#This Row],[ActualResult]]), "_", IF(Table2[[#This Row],[ActualAwayScore]]=Table2[[#This Row],[PredictedAwayScore]], "Y", "N"))</f>
        <v>N</v>
      </c>
      <c r="Q106" s="2" t="str">
        <f>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1481</v>
      </c>
      <c r="Y106" s="2"/>
    </row>
    <row r="107" spans="1:25" x14ac:dyDescent="0.25">
      <c r="A107" s="1">
        <v>45587</v>
      </c>
      <c r="B107" s="1">
        <v>45587</v>
      </c>
      <c r="C107" s="9"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IF(ISBLANK(Table2[[#This Row],[ActualResult]]), "_", IF(Table2[[#This Row],[ActualAwayScore]]=Table2[[#This Row],[PredictedAwayScore]], "Y", "N"))</f>
        <v>Y</v>
      </c>
      <c r="Q107" s="2" t="str">
        <f>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1481</v>
      </c>
      <c r="Y107" s="2"/>
    </row>
    <row r="108" spans="1:25" x14ac:dyDescent="0.25">
      <c r="A108" s="1">
        <v>45587</v>
      </c>
      <c r="B108" s="1">
        <v>45587</v>
      </c>
      <c r="C108" s="9"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IF(ISBLANK(Table2[[#This Row],[ActualResult]]), "_", IF(Table2[[#This Row],[ActualAwayScore]]=Table2[[#This Row],[PredictedAwayScore]], "Y", "N"))</f>
        <v>Y</v>
      </c>
      <c r="Q108" s="2" t="str">
        <f>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1481</v>
      </c>
      <c r="Y108" s="2"/>
    </row>
    <row r="109" spans="1:25" x14ac:dyDescent="0.25">
      <c r="A109" s="1">
        <v>45587</v>
      </c>
      <c r="B109" s="3">
        <v>45587</v>
      </c>
      <c r="C109" s="10" t="s">
        <v>219</v>
      </c>
      <c r="D109" s="4" t="s">
        <v>28</v>
      </c>
      <c r="E109" s="4" t="s">
        <v>27</v>
      </c>
      <c r="F109" s="4">
        <v>2</v>
      </c>
      <c r="G109" s="4">
        <v>4</v>
      </c>
      <c r="H109" s="4" t="str">
        <f t="shared" si="5"/>
        <v>VGK</v>
      </c>
      <c r="I109" s="4" t="s">
        <v>40</v>
      </c>
      <c r="J109" s="4">
        <v>1</v>
      </c>
      <c r="K109" s="4">
        <v>6</v>
      </c>
      <c r="L109" s="2" t="str">
        <f t="shared" si="4"/>
        <v>VGK</v>
      </c>
      <c r="M109" s="4" t="s">
        <v>40</v>
      </c>
      <c r="N109" s="4">
        <f>IF(ISBLANK(Table2[[#This Row],[ActualResult]]), 0, 1)</f>
        <v>1</v>
      </c>
      <c r="O109" s="4" t="str">
        <f>IF(ISBLANK(Table2[[#This Row],[ActualResult]]), "_", IF(Table2[[#This Row],[ActualWinner]]=Table2[[#This Row],[PredictedWinner]], "Y", "N"))</f>
        <v>Y</v>
      </c>
      <c r="P109" s="4" t="str">
        <f>IF(ISBLANK(Table2[[#This Row],[ActualResult]]), "_", IF(Table2[[#This Row],[ActualAwayScore]]=Table2[[#This Row],[PredictedAwayScore]], "Y", "N"))</f>
        <v>N</v>
      </c>
      <c r="Q109" s="4" t="str">
        <f>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1481</v>
      </c>
      <c r="Y109" s="2"/>
    </row>
    <row r="110" spans="1:25" x14ac:dyDescent="0.25">
      <c r="A110" s="16">
        <v>45587</v>
      </c>
      <c r="B110" s="16">
        <v>45588</v>
      </c>
      <c r="C110" s="17" t="s">
        <v>220</v>
      </c>
      <c r="D110" s="18" t="s">
        <v>45</v>
      </c>
      <c r="E110" s="18" t="s">
        <v>46</v>
      </c>
      <c r="F110" s="18">
        <v>4</v>
      </c>
      <c r="G110" s="18">
        <v>3</v>
      </c>
      <c r="H110" s="18" t="str">
        <f t="shared" si="5"/>
        <v>PHI</v>
      </c>
      <c r="I110" s="18" t="s">
        <v>77</v>
      </c>
      <c r="J110" s="18">
        <v>3</v>
      </c>
      <c r="K110" s="18">
        <v>6</v>
      </c>
      <c r="L110" s="18" t="str">
        <f t="shared" si="4"/>
        <v>WSH</v>
      </c>
      <c r="M110" s="18" t="s">
        <v>40</v>
      </c>
      <c r="N110" s="18">
        <f>IF(ISBLANK(Table2[[#This Row],[ActualResult]]), 0, 1)</f>
        <v>1</v>
      </c>
      <c r="O110" s="18" t="str">
        <f>IF(ISBLANK(Table2[[#This Row],[ActualResult]]), "_", IF(Table2[[#This Row],[ActualWinner]]=Table2[[#This Row],[PredictedWinner]], "Y", "N"))</f>
        <v>N</v>
      </c>
      <c r="P110" s="18" t="str">
        <f>IF(ISBLANK(Table2[[#This Row],[ActualResult]]), "_", IF(Table2[[#This Row],[ActualAwayScore]]=Table2[[#This Row],[PredictedAwayScore]], "Y", "N"))</f>
        <v>N</v>
      </c>
      <c r="Q110" s="18" t="str">
        <f>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row>
    <row r="111" spans="1:25" x14ac:dyDescent="0.25">
      <c r="B111" s="1">
        <v>45589</v>
      </c>
      <c r="C111" s="9" t="s">
        <v>221</v>
      </c>
      <c r="D111" s="2" t="s">
        <v>34</v>
      </c>
      <c r="E111" s="2" t="s">
        <v>16</v>
      </c>
      <c r="F111" s="2"/>
      <c r="G111" s="2"/>
      <c r="H111" s="2" t="str">
        <f t="shared" si="5"/>
        <v>_</v>
      </c>
      <c r="I111" s="2"/>
      <c r="J111" s="2"/>
      <c r="K111" s="2"/>
      <c r="L111" s="19" t="str">
        <f t="shared" si="4"/>
        <v>_</v>
      </c>
      <c r="M111" s="2"/>
      <c r="N111" s="2">
        <f>IF(ISBLANK(Table2[[#This Row],[ActualResult]]), 0, 1)</f>
        <v>0</v>
      </c>
      <c r="O111" s="2" t="str">
        <f>IF(ISBLANK(Table2[[#This Row],[ActualResult]]), "_", IF(Table2[[#This Row],[ActualWinner]]=Table2[[#This Row],[PredictedWinner]], "Y", "N"))</f>
        <v>_</v>
      </c>
      <c r="P111" s="2" t="str">
        <f>IF(ISBLANK(Table2[[#This Row],[ActualResult]]), "_", IF(Table2[[#This Row],[ActualAwayScore]]=Table2[[#This Row],[PredictedAwayScore]], "Y", "N"))</f>
        <v>_</v>
      </c>
      <c r="Q111" s="2" t="str">
        <f>IF(ISBLANK(Table2[[#This Row],[ActualResult]]), "_", IF(Table2[[#This Row],[ActualHomeScore]]=Table2[[#This Row],[PredictedHomeScore]], "Y", "N"))</f>
        <v>_</v>
      </c>
      <c r="R111" s="2"/>
      <c r="S111" s="2" t="str">
        <f t="shared" si="3"/>
        <v>_</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row>
    <row r="112" spans="1:25" x14ac:dyDescent="0.25">
      <c r="B112" s="1">
        <v>45589</v>
      </c>
      <c r="C112" s="9" t="s">
        <v>222</v>
      </c>
      <c r="D112" s="2" t="s">
        <v>13</v>
      </c>
      <c r="E112" s="2" t="s">
        <v>18</v>
      </c>
      <c r="F112" s="2"/>
      <c r="G112" s="2"/>
      <c r="H112" s="2" t="str">
        <f t="shared" si="5"/>
        <v>_</v>
      </c>
      <c r="I112" s="2"/>
      <c r="J112" s="2"/>
      <c r="K112" s="2"/>
      <c r="L112" s="2" t="str">
        <f t="shared" si="4"/>
        <v>_</v>
      </c>
      <c r="M112" s="2"/>
      <c r="N112" s="2">
        <f>IF(ISBLANK(Table2[[#This Row],[ActualResult]]), 0, 1)</f>
        <v>0</v>
      </c>
      <c r="O112" s="2" t="str">
        <f>IF(ISBLANK(Table2[[#This Row],[ActualResult]]), "_", IF(Table2[[#This Row],[ActualWinner]]=Table2[[#This Row],[PredictedWinner]], "Y", "N"))</f>
        <v>_</v>
      </c>
      <c r="P112" s="2" t="str">
        <f>IF(ISBLANK(Table2[[#This Row],[ActualResult]]), "_", IF(Table2[[#This Row],[ActualAwayScore]]=Table2[[#This Row],[PredictedAwayScore]], "Y", "N"))</f>
        <v>_</v>
      </c>
      <c r="Q112" s="2" t="str">
        <f>IF(ISBLANK(Table2[[#This Row],[ActualResult]]), "_", IF(Table2[[#This Row],[ActualHomeScore]]=Table2[[#This Row],[PredictedHomeScore]], "Y", "N"))</f>
        <v>_</v>
      </c>
      <c r="R112" s="2"/>
      <c r="S112" s="2" t="str">
        <f t="shared" si="3"/>
        <v>_</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row>
    <row r="113" spans="1:25" x14ac:dyDescent="0.25">
      <c r="B113" s="1">
        <v>45589</v>
      </c>
      <c r="C113" s="9" t="s">
        <v>223</v>
      </c>
      <c r="D113" s="2" t="s">
        <v>32</v>
      </c>
      <c r="E113" s="2" t="s">
        <v>31</v>
      </c>
      <c r="F113" s="2"/>
      <c r="G113" s="2"/>
      <c r="H113" s="2" t="str">
        <f t="shared" si="5"/>
        <v>_</v>
      </c>
      <c r="I113" s="2"/>
      <c r="J113" s="2"/>
      <c r="K113" s="2"/>
      <c r="L113" s="2" t="str">
        <f t="shared" si="4"/>
        <v>_</v>
      </c>
      <c r="M113" s="2"/>
      <c r="N113" s="2">
        <f>IF(ISBLANK(Table2[[#This Row],[ActualResult]]), 0, 1)</f>
        <v>0</v>
      </c>
      <c r="O113" s="2" t="str">
        <f>IF(ISBLANK(Table2[[#This Row],[ActualResult]]), "_", IF(Table2[[#This Row],[ActualWinner]]=Table2[[#This Row],[PredictedWinner]], "Y", "N"))</f>
        <v>_</v>
      </c>
      <c r="P113" s="2" t="str">
        <f>IF(ISBLANK(Table2[[#This Row],[ActualResult]]), "_", IF(Table2[[#This Row],[ActualAwayScore]]=Table2[[#This Row],[PredictedAwayScore]], "Y", "N"))</f>
        <v>_</v>
      </c>
      <c r="Q113" s="2" t="str">
        <f>IF(ISBLANK(Table2[[#This Row],[ActualResult]]), "_", IF(Table2[[#This Row],[ActualHomeScore]]=Table2[[#This Row],[PredictedHomeScore]], "Y", "N"))</f>
        <v>_</v>
      </c>
      <c r="R113" s="2"/>
      <c r="S113" s="2" t="str">
        <f t="shared" si="3"/>
        <v>_</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row>
    <row r="114" spans="1:25" x14ac:dyDescent="0.25">
      <c r="B114" s="1">
        <v>45589</v>
      </c>
      <c r="C114" s="9" t="s">
        <v>224</v>
      </c>
      <c r="D114" s="2" t="s">
        <v>37</v>
      </c>
      <c r="E114" s="2" t="s">
        <v>43</v>
      </c>
      <c r="F114" s="2"/>
      <c r="G114" s="2"/>
      <c r="H114" s="2" t="str">
        <f t="shared" si="5"/>
        <v>_</v>
      </c>
      <c r="I114" s="2"/>
      <c r="J114" s="2"/>
      <c r="K114" s="2"/>
      <c r="L114" s="2" t="str">
        <f t="shared" si="4"/>
        <v>_</v>
      </c>
      <c r="M114" s="2"/>
      <c r="N114" s="2">
        <f>IF(ISBLANK(Table2[[#This Row],[ActualResult]]), 0, 1)</f>
        <v>0</v>
      </c>
      <c r="O114" s="2" t="str">
        <f>IF(ISBLANK(Table2[[#This Row],[ActualResult]]), "_", IF(Table2[[#This Row],[ActualWinner]]=Table2[[#This Row],[PredictedWinner]], "Y", "N"))</f>
        <v>_</v>
      </c>
      <c r="P114" s="2" t="str">
        <f>IF(ISBLANK(Table2[[#This Row],[ActualResult]]), "_", IF(Table2[[#This Row],[ActualAwayScore]]=Table2[[#This Row],[PredictedAwayScore]], "Y", "N"))</f>
        <v>_</v>
      </c>
      <c r="Q114" s="2" t="str">
        <f>IF(ISBLANK(Table2[[#This Row],[ActualResult]]), "_", IF(Table2[[#This Row],[ActualHomeScore]]=Table2[[#This Row],[PredictedHomeScore]], "Y", "N"))</f>
        <v>_</v>
      </c>
      <c r="R114" s="2"/>
      <c r="S114" s="2" t="str">
        <f t="shared" si="3"/>
        <v>_</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row>
    <row r="115" spans="1:25" x14ac:dyDescent="0.25">
      <c r="B115" s="1">
        <v>45589</v>
      </c>
      <c r="C115" s="9" t="s">
        <v>225</v>
      </c>
      <c r="D115" s="2" t="s">
        <v>14</v>
      </c>
      <c r="E115" s="2" t="s">
        <v>20</v>
      </c>
      <c r="F115" s="2"/>
      <c r="G115" s="2"/>
      <c r="H115" s="2" t="str">
        <f t="shared" si="5"/>
        <v>_</v>
      </c>
      <c r="I115" s="2"/>
      <c r="J115" s="2"/>
      <c r="K115" s="2"/>
      <c r="L115" s="2" t="str">
        <f t="shared" si="4"/>
        <v>_</v>
      </c>
      <c r="M115" s="2"/>
      <c r="N115" s="2">
        <f>IF(ISBLANK(Table2[[#This Row],[ActualResult]]), 0, 1)</f>
        <v>0</v>
      </c>
      <c r="O115" s="2" t="str">
        <f>IF(ISBLANK(Table2[[#This Row],[ActualResult]]), "_", IF(Table2[[#This Row],[ActualWinner]]=Table2[[#This Row],[PredictedWinner]], "Y", "N"))</f>
        <v>_</v>
      </c>
      <c r="P115" s="2" t="str">
        <f>IF(ISBLANK(Table2[[#This Row],[ActualResult]]), "_", IF(Table2[[#This Row],[ActualAwayScore]]=Table2[[#This Row],[PredictedAwayScore]], "Y", "N"))</f>
        <v>_</v>
      </c>
      <c r="Q115" s="2" t="str">
        <f>IF(ISBLANK(Table2[[#This Row],[ActualResult]]), "_", IF(Table2[[#This Row],[ActualHomeScore]]=Table2[[#This Row],[PredictedHomeScore]], "Y", "N"))</f>
        <v>_</v>
      </c>
      <c r="R115" s="2"/>
      <c r="S115" s="2" t="str">
        <f t="shared" si="3"/>
        <v>_</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row>
    <row r="116" spans="1:25" x14ac:dyDescent="0.25">
      <c r="B116" s="1">
        <v>45589</v>
      </c>
      <c r="C116" s="9" t="s">
        <v>226</v>
      </c>
      <c r="D116" s="2" t="s">
        <v>44</v>
      </c>
      <c r="E116" s="2" t="s">
        <v>24</v>
      </c>
      <c r="F116" s="2"/>
      <c r="G116" s="2"/>
      <c r="H116" s="2" t="str">
        <f t="shared" si="5"/>
        <v>_</v>
      </c>
      <c r="I116" s="2"/>
      <c r="J116" s="2"/>
      <c r="K116" s="2"/>
      <c r="L116" s="2" t="str">
        <f t="shared" si="4"/>
        <v>_</v>
      </c>
      <c r="M116" s="2"/>
      <c r="N116" s="2">
        <f>IF(ISBLANK(Table2[[#This Row],[ActualResult]]), 0, 1)</f>
        <v>0</v>
      </c>
      <c r="O116" s="2" t="str">
        <f>IF(ISBLANK(Table2[[#This Row],[ActualResult]]), "_", IF(Table2[[#This Row],[ActualWinner]]=Table2[[#This Row],[PredictedWinner]], "Y", "N"))</f>
        <v>_</v>
      </c>
      <c r="P116" s="2" t="str">
        <f>IF(ISBLANK(Table2[[#This Row],[ActualResult]]), "_", IF(Table2[[#This Row],[ActualAwayScore]]=Table2[[#This Row],[PredictedAwayScore]], "Y", "N"))</f>
        <v>_</v>
      </c>
      <c r="Q116" s="2" t="str">
        <f>IF(ISBLANK(Table2[[#This Row],[ActualResult]]), "_", IF(Table2[[#This Row],[ActualHomeScore]]=Table2[[#This Row],[PredictedHomeScore]], "Y", "N"))</f>
        <v>_</v>
      </c>
      <c r="R116" s="2"/>
      <c r="S116" s="2" t="str">
        <f t="shared" si="3"/>
        <v>_</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row>
    <row r="117" spans="1:25" x14ac:dyDescent="0.25">
      <c r="B117" s="1">
        <v>45589</v>
      </c>
      <c r="C117" s="9" t="s">
        <v>227</v>
      </c>
      <c r="D117" s="2" t="s">
        <v>26</v>
      </c>
      <c r="E117" s="2" t="s">
        <v>15</v>
      </c>
      <c r="F117" s="2"/>
      <c r="G117" s="2"/>
      <c r="H117" s="2" t="str">
        <f t="shared" si="5"/>
        <v>_</v>
      </c>
      <c r="I117" s="2"/>
      <c r="J117" s="2"/>
      <c r="K117" s="2"/>
      <c r="L117" s="2" t="str">
        <f t="shared" si="4"/>
        <v>_</v>
      </c>
      <c r="M117" s="2"/>
      <c r="N117" s="2">
        <f>IF(ISBLANK(Table2[[#This Row],[ActualResult]]), 0, 1)</f>
        <v>0</v>
      </c>
      <c r="O117" s="2" t="str">
        <f>IF(ISBLANK(Table2[[#This Row],[ActualResult]]), "_", IF(Table2[[#This Row],[ActualWinner]]=Table2[[#This Row],[PredictedWinner]], "Y", "N"))</f>
        <v>_</v>
      </c>
      <c r="P117" s="2" t="str">
        <f>IF(ISBLANK(Table2[[#This Row],[ActualResult]]), "_", IF(Table2[[#This Row],[ActualAwayScore]]=Table2[[#This Row],[PredictedAwayScore]], "Y", "N"))</f>
        <v>_</v>
      </c>
      <c r="Q117" s="2" t="str">
        <f>IF(ISBLANK(Table2[[#This Row],[ActualResult]]), "_", IF(Table2[[#This Row],[ActualHomeScore]]=Table2[[#This Row],[PredictedHomeScore]], "Y", "N"))</f>
        <v>_</v>
      </c>
      <c r="R117" s="2"/>
      <c r="S117" s="2" t="str">
        <f t="shared" si="3"/>
        <v>_</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row>
    <row r="118" spans="1:25" x14ac:dyDescent="0.25">
      <c r="B118" s="1">
        <v>45589</v>
      </c>
      <c r="C118" s="9" t="s">
        <v>228</v>
      </c>
      <c r="D118" s="2" t="s">
        <v>22</v>
      </c>
      <c r="E118" s="2" t="s">
        <v>12</v>
      </c>
      <c r="F118" s="2"/>
      <c r="G118" s="2"/>
      <c r="H118" s="2" t="str">
        <f t="shared" si="5"/>
        <v>_</v>
      </c>
      <c r="I118" s="2"/>
      <c r="J118" s="2"/>
      <c r="K118" s="2"/>
      <c r="L118" s="2" t="str">
        <f t="shared" si="4"/>
        <v>_</v>
      </c>
      <c r="M118" s="2"/>
      <c r="N118" s="2">
        <f>IF(ISBLANK(Table2[[#This Row],[ActualResult]]), 0, 1)</f>
        <v>0</v>
      </c>
      <c r="O118" s="2" t="str">
        <f>IF(ISBLANK(Table2[[#This Row],[ActualResult]]), "_", IF(Table2[[#This Row],[ActualWinner]]=Table2[[#This Row],[PredictedWinner]], "Y", "N"))</f>
        <v>_</v>
      </c>
      <c r="P118" s="2" t="str">
        <f>IF(ISBLANK(Table2[[#This Row],[ActualResult]]), "_", IF(Table2[[#This Row],[ActualAwayScore]]=Table2[[#This Row],[PredictedAwayScore]], "Y", "N"))</f>
        <v>_</v>
      </c>
      <c r="Q118" s="2" t="str">
        <f>IF(ISBLANK(Table2[[#This Row],[ActualResult]]), "_", IF(Table2[[#This Row],[ActualHomeScore]]=Table2[[#This Row],[PredictedHomeScore]], "Y", "N"))</f>
        <v>_</v>
      </c>
      <c r="R118" s="2"/>
      <c r="S118" s="2" t="str">
        <f t="shared" si="3"/>
        <v>_</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row>
    <row r="119" spans="1:25" x14ac:dyDescent="0.25">
      <c r="A119" s="5"/>
      <c r="B119" s="3">
        <v>45589</v>
      </c>
      <c r="C119" s="10" t="s">
        <v>229</v>
      </c>
      <c r="D119" s="4" t="s">
        <v>38</v>
      </c>
      <c r="E119" s="4" t="s">
        <v>28</v>
      </c>
      <c r="F119" s="4"/>
      <c r="G119" s="4"/>
      <c r="H119" s="4" t="str">
        <f t="shared" si="5"/>
        <v>_</v>
      </c>
      <c r="I119" s="4"/>
      <c r="J119" s="4"/>
      <c r="K119" s="4"/>
      <c r="L119" s="2" t="str">
        <f t="shared" si="4"/>
        <v>_</v>
      </c>
      <c r="M119" s="4"/>
      <c r="N119" s="4">
        <f>IF(ISBLANK(Table2[[#This Row],[ActualResult]]), 0, 1)</f>
        <v>0</v>
      </c>
      <c r="O119" s="4" t="str">
        <f>IF(ISBLANK(Table2[[#This Row],[ActualResult]]), "_", IF(Table2[[#This Row],[ActualWinner]]=Table2[[#This Row],[PredictedWinner]], "Y", "N"))</f>
        <v>_</v>
      </c>
      <c r="P119" s="4" t="str">
        <f>IF(ISBLANK(Table2[[#This Row],[ActualResult]]), "_", IF(Table2[[#This Row],[ActualAwayScore]]=Table2[[#This Row],[PredictedAwayScore]], "Y", "N"))</f>
        <v>_</v>
      </c>
      <c r="Q119" s="4" t="str">
        <f>IF(ISBLANK(Table2[[#This Row],[ActualResult]]), "_", IF(Table2[[#This Row],[ActualHomeScore]]=Table2[[#This Row],[PredictedHomeScore]], "Y", "N"))</f>
        <v>_</v>
      </c>
      <c r="R119" s="2"/>
      <c r="S119" s="2" t="str">
        <f t="shared" si="3"/>
        <v>_</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row>
    <row r="120" spans="1:25" x14ac:dyDescent="0.25">
      <c r="B120" s="1">
        <v>45590</v>
      </c>
      <c r="C120" s="9" t="s">
        <v>230</v>
      </c>
      <c r="D120" s="2" t="s">
        <v>30</v>
      </c>
      <c r="E120" s="2" t="s">
        <v>27</v>
      </c>
      <c r="F120" s="2"/>
      <c r="G120" s="2"/>
      <c r="H120" s="2" t="str">
        <f t="shared" si="5"/>
        <v>_</v>
      </c>
      <c r="I120" s="2"/>
      <c r="J120" s="2"/>
      <c r="K120" s="2"/>
      <c r="L120" s="19" t="str">
        <f t="shared" si="4"/>
        <v>_</v>
      </c>
      <c r="M120" s="2"/>
      <c r="N120" s="2">
        <f>IF(ISBLANK(Table2[[#This Row],[ActualResult]]), 0, 1)</f>
        <v>0</v>
      </c>
      <c r="O120" s="2" t="str">
        <f>IF(ISBLANK(Table2[[#This Row],[ActualResult]]), "_", IF(Table2[[#This Row],[ActualWinner]]=Table2[[#This Row],[PredictedWinner]], "Y", "N"))</f>
        <v>_</v>
      </c>
      <c r="P120" s="2" t="str">
        <f>IF(ISBLANK(Table2[[#This Row],[ActualResult]]), "_", IF(Table2[[#This Row],[ActualAwayScore]]=Table2[[#This Row],[PredictedAwayScore]], "Y", "N"))</f>
        <v>_</v>
      </c>
      <c r="Q120" s="2" t="str">
        <f>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row>
    <row r="121" spans="1:25" x14ac:dyDescent="0.25">
      <c r="B121" s="1">
        <v>45590</v>
      </c>
      <c r="C121" s="9" t="s">
        <v>231</v>
      </c>
      <c r="D121" s="2" t="s">
        <v>33</v>
      </c>
      <c r="E121" s="2" t="s">
        <v>32</v>
      </c>
      <c r="F121" s="2"/>
      <c r="G121" s="2"/>
      <c r="H121" s="2" t="str">
        <f t="shared" si="5"/>
        <v>_</v>
      </c>
      <c r="I121" s="2"/>
      <c r="J121" s="2"/>
      <c r="K121" s="2"/>
      <c r="L121" s="2" t="str">
        <f t="shared" si="4"/>
        <v>_</v>
      </c>
      <c r="M121" s="2"/>
      <c r="N121" s="2">
        <f>IF(ISBLANK(Table2[[#This Row],[ActualResult]]), 0, 1)</f>
        <v>0</v>
      </c>
      <c r="O121" s="2" t="str">
        <f>IF(ISBLANK(Table2[[#This Row],[ActualResult]]), "_", IF(Table2[[#This Row],[ActualWinner]]=Table2[[#This Row],[PredictedWinner]], "Y", "N"))</f>
        <v>_</v>
      </c>
      <c r="P121" s="2" t="str">
        <f>IF(ISBLANK(Table2[[#This Row],[ActualResult]]), "_", IF(Table2[[#This Row],[ActualAwayScore]]=Table2[[#This Row],[PredictedAwayScore]], "Y", "N"))</f>
        <v>_</v>
      </c>
      <c r="Q121" s="2" t="str">
        <f>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row>
    <row r="122" spans="1:25" x14ac:dyDescent="0.25">
      <c r="B122" s="1">
        <v>45590</v>
      </c>
      <c r="C122" s="9" t="s">
        <v>232</v>
      </c>
      <c r="D122" s="2" t="s">
        <v>35</v>
      </c>
      <c r="E122" s="2" t="s">
        <v>17</v>
      </c>
      <c r="F122" s="2"/>
      <c r="G122" s="2"/>
      <c r="H122" s="2" t="str">
        <f t="shared" si="5"/>
        <v>_</v>
      </c>
      <c r="I122" s="2"/>
      <c r="J122" s="2"/>
      <c r="K122" s="2"/>
      <c r="L122" s="2" t="str">
        <f t="shared" si="4"/>
        <v>_</v>
      </c>
      <c r="M122" s="2"/>
      <c r="N122" s="2">
        <f>IF(ISBLANK(Table2[[#This Row],[ActualResult]]), 0, 1)</f>
        <v>0</v>
      </c>
      <c r="O122" s="2" t="str">
        <f>IF(ISBLANK(Table2[[#This Row],[ActualResult]]), "_", IF(Table2[[#This Row],[ActualWinner]]=Table2[[#This Row],[PredictedWinner]], "Y", "N"))</f>
        <v>_</v>
      </c>
      <c r="P122" s="2" t="str">
        <f>IF(ISBLANK(Table2[[#This Row],[ActualResult]]), "_", IF(Table2[[#This Row],[ActualAwayScore]]=Table2[[#This Row],[PredictedAwayScore]], "Y", "N"))</f>
        <v>_</v>
      </c>
      <c r="Q122" s="2" t="str">
        <f>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row>
    <row r="123" spans="1:25" x14ac:dyDescent="0.25">
      <c r="A123" s="5"/>
      <c r="B123" s="3">
        <v>45590</v>
      </c>
      <c r="C123" s="10" t="s">
        <v>233</v>
      </c>
      <c r="D123" s="4" t="s">
        <v>21</v>
      </c>
      <c r="E123" s="4" t="s">
        <v>23</v>
      </c>
      <c r="F123" s="4"/>
      <c r="G123" s="4"/>
      <c r="H123" s="4" t="str">
        <f t="shared" si="5"/>
        <v>_</v>
      </c>
      <c r="I123" s="4"/>
      <c r="J123" s="4"/>
      <c r="K123" s="4"/>
      <c r="L123" s="2" t="str">
        <f t="shared" si="4"/>
        <v>_</v>
      </c>
      <c r="M123" s="4"/>
      <c r="N123" s="4">
        <f>IF(ISBLANK(Table2[[#This Row],[ActualResult]]), 0, 1)</f>
        <v>0</v>
      </c>
      <c r="O123" s="4" t="str">
        <f>IF(ISBLANK(Table2[[#This Row],[ActualResult]]), "_", IF(Table2[[#This Row],[ActualWinner]]=Table2[[#This Row],[PredictedWinner]], "Y", "N"))</f>
        <v>_</v>
      </c>
      <c r="P123" s="4" t="str">
        <f>IF(ISBLANK(Table2[[#This Row],[ActualResult]]), "_", IF(Table2[[#This Row],[ActualAwayScore]]=Table2[[#This Row],[PredictedAwayScore]], "Y", "N"))</f>
        <v>_</v>
      </c>
      <c r="Q123" s="4" t="str">
        <f>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row>
    <row r="124" spans="1:25" x14ac:dyDescent="0.25">
      <c r="B124" s="1">
        <v>45591</v>
      </c>
      <c r="C124" s="9" t="s">
        <v>234</v>
      </c>
      <c r="D124" s="2" t="s">
        <v>31</v>
      </c>
      <c r="E124" s="2" t="s">
        <v>29</v>
      </c>
      <c r="F124" s="2"/>
      <c r="G124" s="2"/>
      <c r="H124" s="2" t="str">
        <f t="shared" si="5"/>
        <v>_</v>
      </c>
      <c r="I124" s="2"/>
      <c r="J124" s="2"/>
      <c r="K124" s="2"/>
      <c r="L124" s="19" t="str">
        <f t="shared" si="4"/>
        <v>_</v>
      </c>
      <c r="M124" s="2"/>
      <c r="N124" s="2">
        <f>IF(ISBLANK(Table2[[#This Row],[ActualResult]]), 0, 1)</f>
        <v>0</v>
      </c>
      <c r="O124" s="2" t="str">
        <f>IF(ISBLANK(Table2[[#This Row],[ActualResult]]), "_", IF(Table2[[#This Row],[ActualWinner]]=Table2[[#This Row],[PredictedWinner]], "Y", "N"))</f>
        <v>_</v>
      </c>
      <c r="P124" s="2" t="str">
        <f>IF(ISBLANK(Table2[[#This Row],[ActualResult]]), "_", IF(Table2[[#This Row],[ActualAwayScore]]=Table2[[#This Row],[PredictedAwayScore]], "Y", "N"))</f>
        <v>_</v>
      </c>
      <c r="Q124" s="2" t="str">
        <f>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row>
    <row r="125" spans="1:25" x14ac:dyDescent="0.25">
      <c r="B125" s="1">
        <v>45591</v>
      </c>
      <c r="C125" s="9"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IF(ISBLANK(Table2[[#This Row],[ActualResult]]), "_", IF(Table2[[#This Row],[ActualAwayScore]]=Table2[[#This Row],[PredictedAwayScore]], "Y", "N"))</f>
        <v>_</v>
      </c>
      <c r="Q125" s="2" t="str">
        <f>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row>
    <row r="126" spans="1:25" x14ac:dyDescent="0.25">
      <c r="B126" s="1">
        <v>45591</v>
      </c>
      <c r="C126" s="9"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IF(ISBLANK(Table2[[#This Row],[ActualResult]]), "_", IF(Table2[[#This Row],[ActualAwayScore]]=Table2[[#This Row],[PredictedAwayScore]], "Y", "N"))</f>
        <v>_</v>
      </c>
      <c r="Q126" s="2" t="str">
        <f>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row>
    <row r="127" spans="1:25" x14ac:dyDescent="0.25">
      <c r="B127" s="1">
        <v>45591</v>
      </c>
      <c r="C127" s="9"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IF(ISBLANK(Table2[[#This Row],[ActualResult]]), "_", IF(Table2[[#This Row],[ActualAwayScore]]=Table2[[#This Row],[PredictedAwayScore]], "Y", "N"))</f>
        <v>_</v>
      </c>
      <c r="Q127" s="2" t="str">
        <f>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row>
    <row r="128" spans="1:25" x14ac:dyDescent="0.25">
      <c r="B128" s="1">
        <v>45591</v>
      </c>
      <c r="C128" s="9"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IF(ISBLANK(Table2[[#This Row],[ActualResult]]), "_", IF(Table2[[#This Row],[ActualAwayScore]]=Table2[[#This Row],[PredictedAwayScore]], "Y", "N"))</f>
        <v>_</v>
      </c>
      <c r="Q128" s="2" t="str">
        <f>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row>
    <row r="129" spans="1:25" x14ac:dyDescent="0.25">
      <c r="B129" s="1">
        <v>45591</v>
      </c>
      <c r="C129" s="9"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IF(ISBLANK(Table2[[#This Row],[ActualResult]]), "_", IF(Table2[[#This Row],[ActualAwayScore]]=Table2[[#This Row],[PredictedAwayScore]], "Y", "N"))</f>
        <v>_</v>
      </c>
      <c r="Q129" s="2" t="str">
        <f>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row>
    <row r="130" spans="1:25" x14ac:dyDescent="0.25">
      <c r="B130" s="1">
        <v>45591</v>
      </c>
      <c r="C130" s="9"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IF(ISBLANK(Table2[[#This Row],[ActualResult]]), "_", IF(Table2[[#This Row],[ActualAwayScore]]=Table2[[#This Row],[PredictedAwayScore]], "Y", "N"))</f>
        <v>_</v>
      </c>
      <c r="Q130" s="2" t="str">
        <f>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row>
    <row r="131" spans="1:25" x14ac:dyDescent="0.25">
      <c r="B131" s="1">
        <v>45591</v>
      </c>
      <c r="C131" s="9"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IF(ISBLANK(Table2[[#This Row],[ActualResult]]), "_", IF(Table2[[#This Row],[ActualAwayScore]]=Table2[[#This Row],[PredictedAwayScore]], "Y", "N"))</f>
        <v>_</v>
      </c>
      <c r="Q131" s="2" t="str">
        <f>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row>
    <row r="132" spans="1:25" x14ac:dyDescent="0.25">
      <c r="B132" s="1">
        <v>45591</v>
      </c>
      <c r="C132" s="9"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IF(ISBLANK(Table2[[#This Row],[ActualResult]]), "_", IF(Table2[[#This Row],[ActualAwayScore]]=Table2[[#This Row],[PredictedAwayScore]], "Y", "N"))</f>
        <v>_</v>
      </c>
      <c r="Q132" s="2" t="str">
        <f>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row>
    <row r="133" spans="1:25" x14ac:dyDescent="0.25">
      <c r="B133" s="1">
        <v>45591</v>
      </c>
      <c r="C133" s="9"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IF(ISBLANK(Table2[[#This Row],[ActualResult]]), "_", IF(Table2[[#This Row],[ActualAwayScore]]=Table2[[#This Row],[PredictedAwayScore]], "Y", "N"))</f>
        <v>_</v>
      </c>
      <c r="Q133" s="2" t="str">
        <f>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row>
    <row r="134" spans="1:25" x14ac:dyDescent="0.25">
      <c r="B134" s="1">
        <v>45591</v>
      </c>
      <c r="C134" s="9"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IF(ISBLANK(Table2[[#This Row],[ActualResult]]), "_", IF(Table2[[#This Row],[ActualAwayScore]]=Table2[[#This Row],[PredictedAwayScore]], "Y", "N"))</f>
        <v>_</v>
      </c>
      <c r="Q134" s="2" t="str">
        <f>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row>
    <row r="135" spans="1:25" x14ac:dyDescent="0.25">
      <c r="B135" s="1">
        <v>45591</v>
      </c>
      <c r="C135" s="9"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IF(ISBLANK(Table2[[#This Row],[ActualResult]]), "_", IF(Table2[[#This Row],[ActualAwayScore]]=Table2[[#This Row],[PredictedAwayScore]], "Y", "N"))</f>
        <v>_</v>
      </c>
      <c r="Q135" s="2" t="str">
        <f>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row>
    <row r="136" spans="1:25" x14ac:dyDescent="0.25">
      <c r="B136" s="1">
        <v>45591</v>
      </c>
      <c r="C136" s="9"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IF(ISBLANK(Table2[[#This Row],[ActualResult]]), "_", IF(Table2[[#This Row],[ActualAwayScore]]=Table2[[#This Row],[PredictedAwayScore]], "Y", "N"))</f>
        <v>_</v>
      </c>
      <c r="Q136" s="2" t="str">
        <f>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row>
    <row r="137" spans="1:25" x14ac:dyDescent="0.25">
      <c r="A137" s="5"/>
      <c r="B137" s="3">
        <v>45591</v>
      </c>
      <c r="C137" s="10" t="s">
        <v>247</v>
      </c>
      <c r="D137" s="4" t="s">
        <v>44</v>
      </c>
      <c r="E137" s="4" t="s">
        <v>12</v>
      </c>
      <c r="F137" s="4"/>
      <c r="G137" s="4"/>
      <c r="H137" s="4" t="str">
        <f t="shared" si="8"/>
        <v>_</v>
      </c>
      <c r="I137" s="4"/>
      <c r="J137" s="4"/>
      <c r="K137" s="4"/>
      <c r="L137" s="2" t="str">
        <f t="shared" si="7"/>
        <v>_</v>
      </c>
      <c r="M137" s="4"/>
      <c r="N137" s="4">
        <f>IF(ISBLANK(Table2[[#This Row],[ActualResult]]), 0, 1)</f>
        <v>0</v>
      </c>
      <c r="O137" s="4" t="str">
        <f>IF(ISBLANK(Table2[[#This Row],[ActualResult]]), "_", IF(Table2[[#This Row],[ActualWinner]]=Table2[[#This Row],[PredictedWinner]], "Y", "N"))</f>
        <v>_</v>
      </c>
      <c r="P137" s="4" t="str">
        <f>IF(ISBLANK(Table2[[#This Row],[ActualResult]]), "_", IF(Table2[[#This Row],[ActualAwayScore]]=Table2[[#This Row],[PredictedAwayScore]], "Y", "N"))</f>
        <v>_</v>
      </c>
      <c r="Q137" s="4" t="str">
        <f>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row>
    <row r="138" spans="1:25" x14ac:dyDescent="0.25">
      <c r="B138" s="1">
        <v>45592</v>
      </c>
      <c r="C138" s="9" t="s">
        <v>248</v>
      </c>
      <c r="D138" s="2" t="s">
        <v>23</v>
      </c>
      <c r="E138" s="2" t="s">
        <v>31</v>
      </c>
      <c r="F138" s="2"/>
      <c r="G138" s="2"/>
      <c r="H138" s="2" t="str">
        <f t="shared" si="8"/>
        <v>_</v>
      </c>
      <c r="I138" s="2"/>
      <c r="J138" s="2"/>
      <c r="K138" s="2"/>
      <c r="L138" s="19" t="str">
        <f t="shared" si="7"/>
        <v>_</v>
      </c>
      <c r="M138" s="2"/>
      <c r="N138" s="2">
        <f>IF(ISBLANK(Table2[[#This Row],[ActualResult]]), 0, 1)</f>
        <v>0</v>
      </c>
      <c r="O138" s="2" t="str">
        <f>IF(ISBLANK(Table2[[#This Row],[ActualResult]]), "_", IF(Table2[[#This Row],[ActualWinner]]=Table2[[#This Row],[PredictedWinner]], "Y", "N"))</f>
        <v>_</v>
      </c>
      <c r="P138" s="2" t="str">
        <f>IF(ISBLANK(Table2[[#This Row],[ActualResult]]), "_", IF(Table2[[#This Row],[ActualAwayScore]]=Table2[[#This Row],[PredictedAwayScore]], "Y", "N"))</f>
        <v>_</v>
      </c>
      <c r="Q138" s="2" t="str">
        <f>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row>
    <row r="139" spans="1:25" x14ac:dyDescent="0.25">
      <c r="B139" s="1">
        <v>45592</v>
      </c>
      <c r="C139" s="9"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IF(ISBLANK(Table2[[#This Row],[ActualResult]]), "_", IF(Table2[[#This Row],[ActualAwayScore]]=Table2[[#This Row],[PredictedAwayScore]], "Y", "N"))</f>
        <v>_</v>
      </c>
      <c r="Q139" s="2" t="str">
        <f>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row>
    <row r="140" spans="1:25" x14ac:dyDescent="0.25">
      <c r="B140" s="1">
        <v>45592</v>
      </c>
      <c r="C140" s="9"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IF(ISBLANK(Table2[[#This Row],[ActualResult]]), "_", IF(Table2[[#This Row],[ActualAwayScore]]=Table2[[#This Row],[PredictedAwayScore]], "Y", "N"))</f>
        <v>_</v>
      </c>
      <c r="Q140" s="2" t="str">
        <f>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row>
    <row r="141" spans="1:25" x14ac:dyDescent="0.25">
      <c r="A141" s="5"/>
      <c r="B141" s="3">
        <v>45592</v>
      </c>
      <c r="C141" s="10" t="s">
        <v>251</v>
      </c>
      <c r="D141" s="4" t="s">
        <v>30</v>
      </c>
      <c r="E141" s="4" t="s">
        <v>26</v>
      </c>
      <c r="F141" s="4"/>
      <c r="G141" s="4"/>
      <c r="H141" s="4" t="str">
        <f t="shared" si="8"/>
        <v>_</v>
      </c>
      <c r="I141" s="4"/>
      <c r="J141" s="4"/>
      <c r="K141" s="4"/>
      <c r="L141" s="2" t="str">
        <f t="shared" si="7"/>
        <v>_</v>
      </c>
      <c r="M141" s="4"/>
      <c r="N141" s="4">
        <f>IF(ISBLANK(Table2[[#This Row],[ActualResult]]), 0, 1)</f>
        <v>0</v>
      </c>
      <c r="O141" s="4" t="str">
        <f>IF(ISBLANK(Table2[[#This Row],[ActualResult]]), "_", IF(Table2[[#This Row],[ActualWinner]]=Table2[[#This Row],[PredictedWinner]], "Y", "N"))</f>
        <v>_</v>
      </c>
      <c r="P141" s="4" t="str">
        <f>IF(ISBLANK(Table2[[#This Row],[ActualResult]]), "_", IF(Table2[[#This Row],[ActualAwayScore]]=Table2[[#This Row],[PredictedAwayScore]], "Y", "N"))</f>
        <v>_</v>
      </c>
      <c r="Q141" s="4" t="str">
        <f>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row>
    <row r="142" spans="1:25" x14ac:dyDescent="0.25">
      <c r="B142" s="1">
        <v>45593</v>
      </c>
      <c r="C142" s="9" t="s">
        <v>252</v>
      </c>
      <c r="D142" s="2" t="s">
        <v>14</v>
      </c>
      <c r="E142" s="2" t="s">
        <v>29</v>
      </c>
      <c r="F142" s="2"/>
      <c r="G142" s="2"/>
      <c r="H142" s="2" t="str">
        <f t="shared" si="8"/>
        <v>_</v>
      </c>
      <c r="I142" s="2"/>
      <c r="J142" s="2"/>
      <c r="K142" s="2"/>
      <c r="L142" s="19" t="str">
        <f t="shared" si="7"/>
        <v>_</v>
      </c>
      <c r="M142" s="2"/>
      <c r="N142" s="2">
        <f>IF(ISBLANK(Table2[[#This Row],[ActualResult]]), 0, 1)</f>
        <v>0</v>
      </c>
      <c r="O142" s="2" t="str">
        <f>IF(ISBLANK(Table2[[#This Row],[ActualResult]]), "_", IF(Table2[[#This Row],[ActualWinner]]=Table2[[#This Row],[PredictedWinner]], "Y", "N"))</f>
        <v>_</v>
      </c>
      <c r="P142" s="2" t="str">
        <f>IF(ISBLANK(Table2[[#This Row],[ActualResult]]), "_", IF(Table2[[#This Row],[ActualAwayScore]]=Table2[[#This Row],[PredictedAwayScore]], "Y", "N"))</f>
        <v>_</v>
      </c>
      <c r="Q142" s="2" t="str">
        <f>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row>
    <row r="143" spans="1:25" x14ac:dyDescent="0.25">
      <c r="B143" s="1">
        <v>45593</v>
      </c>
      <c r="C143" s="9"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IF(ISBLANK(Table2[[#This Row],[ActualResult]]), "_", IF(Table2[[#This Row],[ActualAwayScore]]=Table2[[#This Row],[PredictedAwayScore]], "Y", "N"))</f>
        <v>_</v>
      </c>
      <c r="Q143" s="2" t="str">
        <f>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row>
    <row r="144" spans="1:25" x14ac:dyDescent="0.25">
      <c r="B144" s="1">
        <v>45593</v>
      </c>
      <c r="C144" s="9"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IF(ISBLANK(Table2[[#This Row],[ActualResult]]), "_", IF(Table2[[#This Row],[ActualAwayScore]]=Table2[[#This Row],[PredictedAwayScore]], "Y", "N"))</f>
        <v>_</v>
      </c>
      <c r="Q144" s="2" t="str">
        <f>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row>
    <row r="145" spans="1:25" x14ac:dyDescent="0.25">
      <c r="B145" s="1">
        <v>45593</v>
      </c>
      <c r="C145" s="9"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IF(ISBLANK(Table2[[#This Row],[ActualResult]]), "_", IF(Table2[[#This Row],[ActualAwayScore]]=Table2[[#This Row],[PredictedAwayScore]], "Y", "N"))</f>
        <v>_</v>
      </c>
      <c r="Q145" s="2" t="str">
        <f>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row>
    <row r="146" spans="1:25" x14ac:dyDescent="0.25">
      <c r="B146" s="1">
        <v>45593</v>
      </c>
      <c r="C146" s="9"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IF(ISBLANK(Table2[[#This Row],[ActualResult]]), "_", IF(Table2[[#This Row],[ActualAwayScore]]=Table2[[#This Row],[PredictedAwayScore]], "Y", "N"))</f>
        <v>_</v>
      </c>
      <c r="Q146" s="2" t="str">
        <f>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row>
    <row r="147" spans="1:25" x14ac:dyDescent="0.25">
      <c r="B147" s="1">
        <v>45593</v>
      </c>
      <c r="C147" s="9"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IF(ISBLANK(Table2[[#This Row],[ActualResult]]), "_", IF(Table2[[#This Row],[ActualAwayScore]]=Table2[[#This Row],[PredictedAwayScore]], "Y", "N"))</f>
        <v>_</v>
      </c>
      <c r="Q147" s="2" t="str">
        <f>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row>
    <row r="148" spans="1:25" x14ac:dyDescent="0.25">
      <c r="B148" s="1">
        <v>45593</v>
      </c>
      <c r="C148" s="9"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IF(ISBLANK(Table2[[#This Row],[ActualResult]]), "_", IF(Table2[[#This Row],[ActualAwayScore]]=Table2[[#This Row],[PredictedAwayScore]], "Y", "N"))</f>
        <v>_</v>
      </c>
      <c r="Q148" s="2" t="str">
        <f>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row>
    <row r="149" spans="1:25" x14ac:dyDescent="0.25">
      <c r="A149" s="5"/>
      <c r="B149" s="3">
        <v>45593</v>
      </c>
      <c r="C149" s="10" t="s">
        <v>259</v>
      </c>
      <c r="D149" s="4" t="s">
        <v>24</v>
      </c>
      <c r="E149" s="4" t="s">
        <v>27</v>
      </c>
      <c r="F149" s="4"/>
      <c r="G149" s="4"/>
      <c r="H149" s="4" t="str">
        <f t="shared" si="8"/>
        <v>_</v>
      </c>
      <c r="I149" s="4"/>
      <c r="J149" s="4"/>
      <c r="K149" s="4"/>
      <c r="L149" s="2" t="str">
        <f t="shared" si="7"/>
        <v>_</v>
      </c>
      <c r="M149" s="4"/>
      <c r="N149" s="4">
        <f>IF(ISBLANK(Table2[[#This Row],[ActualResult]]), 0, 1)</f>
        <v>0</v>
      </c>
      <c r="O149" s="4" t="str">
        <f>IF(ISBLANK(Table2[[#This Row],[ActualResult]]), "_", IF(Table2[[#This Row],[ActualWinner]]=Table2[[#This Row],[PredictedWinner]], "Y", "N"))</f>
        <v>_</v>
      </c>
      <c r="P149" s="4" t="str">
        <f>IF(ISBLANK(Table2[[#This Row],[ActualResult]]), "_", IF(Table2[[#This Row],[ActualAwayScore]]=Table2[[#This Row],[PredictedAwayScore]], "Y", "N"))</f>
        <v>_</v>
      </c>
      <c r="Q149" s="4" t="str">
        <f>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row>
    <row r="150" spans="1:25" x14ac:dyDescent="0.25">
      <c r="B150" s="1">
        <v>45594</v>
      </c>
      <c r="C150" s="9" t="s">
        <v>260</v>
      </c>
      <c r="D150" s="2" t="s">
        <v>45</v>
      </c>
      <c r="E150" s="2" t="s">
        <v>16</v>
      </c>
      <c r="F150" s="2"/>
      <c r="G150" s="2"/>
      <c r="H150" s="2" t="str">
        <f t="shared" si="8"/>
        <v>_</v>
      </c>
      <c r="I150" s="2"/>
      <c r="J150" s="2"/>
      <c r="K150" s="2"/>
      <c r="L150" s="19" t="str">
        <f t="shared" si="7"/>
        <v>_</v>
      </c>
      <c r="M150" s="2"/>
      <c r="N150" s="2">
        <f>IF(ISBLANK(Table2[[#This Row],[ActualResult]]), 0, 1)</f>
        <v>0</v>
      </c>
      <c r="O150" s="2" t="str">
        <f>IF(ISBLANK(Table2[[#This Row],[ActualResult]]), "_", IF(Table2[[#This Row],[ActualWinner]]=Table2[[#This Row],[PredictedWinner]], "Y", "N"))</f>
        <v>_</v>
      </c>
      <c r="P150" s="2" t="str">
        <f>IF(ISBLANK(Table2[[#This Row],[ActualResult]]), "_", IF(Table2[[#This Row],[ActualAwayScore]]=Table2[[#This Row],[PredictedAwayScore]], "Y", "N"))</f>
        <v>_</v>
      </c>
      <c r="Q150" s="2" t="str">
        <f>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row>
    <row r="151" spans="1:25" x14ac:dyDescent="0.25">
      <c r="B151" s="1">
        <v>45594</v>
      </c>
      <c r="C151" s="9"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IF(ISBLANK(Table2[[#This Row],[ActualResult]]), "_", IF(Table2[[#This Row],[ActualAwayScore]]=Table2[[#This Row],[PredictedAwayScore]], "Y", "N"))</f>
        <v>_</v>
      </c>
      <c r="Q151" s="2" t="str">
        <f>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row>
    <row r="152" spans="1:25" x14ac:dyDescent="0.25">
      <c r="B152" s="1">
        <v>45594</v>
      </c>
      <c r="C152" s="9"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IF(ISBLANK(Table2[[#This Row],[ActualResult]]), "_", IF(Table2[[#This Row],[ActualAwayScore]]=Table2[[#This Row],[PredictedAwayScore]], "Y", "N"))</f>
        <v>_</v>
      </c>
      <c r="Q152" s="2" t="str">
        <f>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row>
    <row r="153" spans="1:25" x14ac:dyDescent="0.25">
      <c r="B153" s="1">
        <v>45594</v>
      </c>
      <c r="C153" s="9"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IF(ISBLANK(Table2[[#This Row],[ActualResult]]), "_", IF(Table2[[#This Row],[ActualAwayScore]]=Table2[[#This Row],[PredictedAwayScore]], "Y", "N"))</f>
        <v>_</v>
      </c>
      <c r="Q153" s="2" t="str">
        <f>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row>
    <row r="154" spans="1:25" x14ac:dyDescent="0.25">
      <c r="B154" s="1">
        <v>45594</v>
      </c>
      <c r="C154" s="9"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IF(ISBLANK(Table2[[#This Row],[ActualResult]]), "_", IF(Table2[[#This Row],[ActualAwayScore]]=Table2[[#This Row],[PredictedAwayScore]], "Y", "N"))</f>
        <v>_</v>
      </c>
      <c r="Q154" s="2" t="str">
        <f>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row>
    <row r="155" spans="1:25" x14ac:dyDescent="0.25">
      <c r="B155" s="1">
        <v>45594</v>
      </c>
      <c r="C155" s="9"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IF(ISBLANK(Table2[[#This Row],[ActualResult]]), "_", IF(Table2[[#This Row],[ActualAwayScore]]=Table2[[#This Row],[PredictedAwayScore]], "Y", "N"))</f>
        <v>_</v>
      </c>
      <c r="Q155" s="2" t="str">
        <f>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row>
    <row r="156" spans="1:25" x14ac:dyDescent="0.25">
      <c r="A156" s="5"/>
      <c r="B156" s="3">
        <v>45594</v>
      </c>
      <c r="C156" s="10" t="s">
        <v>266</v>
      </c>
      <c r="D156" s="4" t="s">
        <v>28</v>
      </c>
      <c r="E156" s="4" t="s">
        <v>38</v>
      </c>
      <c r="F156" s="4"/>
      <c r="G156" s="4"/>
      <c r="H156" s="4" t="str">
        <f t="shared" si="8"/>
        <v>_</v>
      </c>
      <c r="I156" s="4"/>
      <c r="J156" s="4"/>
      <c r="K156" s="4"/>
      <c r="L156" s="4" t="str">
        <f t="shared" si="7"/>
        <v>_</v>
      </c>
      <c r="M156" s="4"/>
      <c r="N156" s="4">
        <f>IF(ISBLANK(Table2[[#This Row],[ActualResult]]), 0, 1)</f>
        <v>0</v>
      </c>
      <c r="O156" s="4" t="str">
        <f>IF(ISBLANK(Table2[[#This Row],[ActualResult]]), "_", IF(Table2[[#This Row],[ActualWinner]]=Table2[[#This Row],[PredictedWinner]], "Y", "N"))</f>
        <v>_</v>
      </c>
      <c r="P156" s="4" t="str">
        <f>IF(ISBLANK(Table2[[#This Row],[ActualResult]]), "_", IF(Table2[[#This Row],[ActualAwayScore]]=Table2[[#This Row],[PredictedAwayScore]], "Y", "N"))</f>
        <v>_</v>
      </c>
      <c r="Q156" s="4" t="str">
        <f>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row>
    <row r="157" spans="1:25" x14ac:dyDescent="0.25">
      <c r="B157" s="1">
        <v>45595</v>
      </c>
      <c r="C157" s="9"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IF(ISBLANK(Table2[[#This Row],[ActualResult]]), "_", IF(Table2[[#This Row],[ActualAwayScore]]=Table2[[#This Row],[PredictedAwayScore]], "Y", "N"))</f>
        <v>_</v>
      </c>
      <c r="Q157" s="2" t="str">
        <f>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row>
    <row r="158" spans="1:25" x14ac:dyDescent="0.25">
      <c r="B158" s="1">
        <v>45595</v>
      </c>
      <c r="C158" s="9"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IF(ISBLANK(Table2[[#This Row],[ActualResult]]), "_", IF(Table2[[#This Row],[ActualAwayScore]]=Table2[[#This Row],[PredictedAwayScore]], "Y", "N"))</f>
        <v>_</v>
      </c>
      <c r="Q158" s="2" t="str">
        <f>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row>
    <row r="159" spans="1:25" x14ac:dyDescent="0.25">
      <c r="B159" s="1">
        <v>45595</v>
      </c>
      <c r="C159" s="9"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IF(ISBLANK(Table2[[#This Row],[ActualResult]]), "_", IF(Table2[[#This Row],[ActualAwayScore]]=Table2[[#This Row],[PredictedAwayScore]], "Y", "N"))</f>
        <v>_</v>
      </c>
      <c r="Q159" s="2" t="str">
        <f>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row>
    <row r="160" spans="1:25" x14ac:dyDescent="0.25">
      <c r="B160" s="1">
        <v>45595</v>
      </c>
      <c r="C160" s="9"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IF(ISBLANK(Table2[[#This Row],[ActualResult]]), "_", IF(Table2[[#This Row],[ActualAwayScore]]=Table2[[#This Row],[PredictedAwayScore]], "Y", "N"))</f>
        <v>_</v>
      </c>
      <c r="Q160" s="2" t="str">
        <f>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row>
    <row r="161" spans="1:25" x14ac:dyDescent="0.25">
      <c r="B161" s="1">
        <v>45595</v>
      </c>
      <c r="C161" s="9"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IF(ISBLANK(Table2[[#This Row],[ActualResult]]), "_", IF(Table2[[#This Row],[ActualAwayScore]]=Table2[[#This Row],[PredictedAwayScore]], "Y", "N"))</f>
        <v>_</v>
      </c>
      <c r="Q161" s="2" t="str">
        <f>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row>
    <row r="162" spans="1:25" x14ac:dyDescent="0.25">
      <c r="A162" s="5"/>
      <c r="B162" s="3">
        <v>45595</v>
      </c>
      <c r="C162" s="10" t="s">
        <v>272</v>
      </c>
      <c r="D162" s="4" t="s">
        <v>32</v>
      </c>
      <c r="E162" s="4" t="s">
        <v>25</v>
      </c>
      <c r="F162" s="4"/>
      <c r="G162" s="4"/>
      <c r="H162" s="4" t="str">
        <f t="shared" si="8"/>
        <v>_</v>
      </c>
      <c r="I162" s="4"/>
      <c r="J162" s="4"/>
      <c r="K162" s="4"/>
      <c r="L162" s="2" t="str">
        <f t="shared" si="7"/>
        <v>_</v>
      </c>
      <c r="M162" s="4"/>
      <c r="N162" s="4">
        <f>IF(ISBLANK(Table2[[#This Row],[ActualResult]]), 0, 1)</f>
        <v>0</v>
      </c>
      <c r="O162" s="4" t="str">
        <f>IF(ISBLANK(Table2[[#This Row],[ActualResult]]), "_", IF(Table2[[#This Row],[ActualWinner]]=Table2[[#This Row],[PredictedWinner]], "Y", "N"))</f>
        <v>_</v>
      </c>
      <c r="P162" s="4" t="str">
        <f>IF(ISBLANK(Table2[[#This Row],[ActualResult]]), "_", IF(Table2[[#This Row],[ActualAwayScore]]=Table2[[#This Row],[PredictedAwayScore]], "Y", "N"))</f>
        <v>_</v>
      </c>
      <c r="Q162" s="4" t="str">
        <f>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row>
    <row r="163" spans="1:25" x14ac:dyDescent="0.25">
      <c r="B163" s="1">
        <v>45596</v>
      </c>
      <c r="C163" s="9" t="s">
        <v>273</v>
      </c>
      <c r="D163" s="2" t="s">
        <v>12</v>
      </c>
      <c r="E163" s="2" t="s">
        <v>18</v>
      </c>
      <c r="F163" s="2"/>
      <c r="G163" s="2"/>
      <c r="H163" s="2" t="str">
        <f t="shared" si="8"/>
        <v>_</v>
      </c>
      <c r="I163" s="2"/>
      <c r="J163" s="2"/>
      <c r="K163" s="2"/>
      <c r="L163" s="19" t="str">
        <f t="shared" si="7"/>
        <v>_</v>
      </c>
      <c r="M163" s="2"/>
      <c r="N163" s="2">
        <f>IF(ISBLANK(Table2[[#This Row],[ActualResult]]), 0, 1)</f>
        <v>0</v>
      </c>
      <c r="O163" s="2" t="str">
        <f>IF(ISBLANK(Table2[[#This Row],[ActualResult]]), "_", IF(Table2[[#This Row],[ActualWinner]]=Table2[[#This Row],[PredictedWinner]], "Y", "N"))</f>
        <v>_</v>
      </c>
      <c r="P163" s="2" t="str">
        <f>IF(ISBLANK(Table2[[#This Row],[ActualResult]]), "_", IF(Table2[[#This Row],[ActualAwayScore]]=Table2[[#This Row],[PredictedAwayScore]], "Y", "N"))</f>
        <v>_</v>
      </c>
      <c r="Q163" s="2" t="str">
        <f>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row>
    <row r="164" spans="1:25" x14ac:dyDescent="0.25">
      <c r="B164" s="1">
        <v>45596</v>
      </c>
      <c r="C164" s="9"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IF(ISBLANK(Table2[[#This Row],[ActualResult]]), "_", IF(Table2[[#This Row],[ActualAwayScore]]=Table2[[#This Row],[PredictedAwayScore]], "Y", "N"))</f>
        <v>_</v>
      </c>
      <c r="Q164" s="2" t="str">
        <f>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row>
    <row r="165" spans="1:25" x14ac:dyDescent="0.25">
      <c r="B165" s="1">
        <v>45596</v>
      </c>
      <c r="C165" s="9"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IF(ISBLANK(Table2[[#This Row],[ActualResult]]), "_", IF(Table2[[#This Row],[ActualAwayScore]]=Table2[[#This Row],[PredictedAwayScore]], "Y", "N"))</f>
        <v>_</v>
      </c>
      <c r="Q165" s="2" t="str">
        <f>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row>
    <row r="166" spans="1:25" x14ac:dyDescent="0.25">
      <c r="B166" s="1">
        <v>45596</v>
      </c>
      <c r="C166" s="9"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IF(ISBLANK(Table2[[#This Row],[ActualResult]]), "_", IF(Table2[[#This Row],[ActualAwayScore]]=Table2[[#This Row],[PredictedAwayScore]], "Y", "N"))</f>
        <v>_</v>
      </c>
      <c r="Q166" s="2" t="str">
        <f>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row>
    <row r="167" spans="1:25" x14ac:dyDescent="0.25">
      <c r="B167" s="1">
        <v>45596</v>
      </c>
      <c r="C167" s="9"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IF(ISBLANK(Table2[[#This Row],[ActualResult]]), "_", IF(Table2[[#This Row],[ActualAwayScore]]=Table2[[#This Row],[PredictedAwayScore]], "Y", "N"))</f>
        <v>_</v>
      </c>
      <c r="Q167" s="2" t="str">
        <f>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row>
    <row r="168" spans="1:25" x14ac:dyDescent="0.25">
      <c r="B168" s="1">
        <v>45596</v>
      </c>
      <c r="C168" s="9"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IF(ISBLANK(Table2[[#This Row],[ActualResult]]), "_", IF(Table2[[#This Row],[ActualAwayScore]]=Table2[[#This Row],[PredictedAwayScore]], "Y", "N"))</f>
        <v>_</v>
      </c>
      <c r="Q168" s="2" t="str">
        <f>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row>
    <row r="169" spans="1:25" x14ac:dyDescent="0.25">
      <c r="A169" s="5"/>
      <c r="B169" s="3">
        <v>45596</v>
      </c>
      <c r="C169" s="10" t="s">
        <v>279</v>
      </c>
      <c r="D169" s="4" t="s">
        <v>17</v>
      </c>
      <c r="E169" s="4" t="s">
        <v>38</v>
      </c>
      <c r="F169" s="4"/>
      <c r="G169" s="4"/>
      <c r="H169" s="4" t="str">
        <f t="shared" si="8"/>
        <v>_</v>
      </c>
      <c r="I169" s="4"/>
      <c r="J169" s="4"/>
      <c r="K169" s="4"/>
      <c r="L169" s="2" t="str">
        <f t="shared" si="7"/>
        <v>_</v>
      </c>
      <c r="M169" s="4"/>
      <c r="N169" s="4">
        <f>IF(ISBLANK(Table2[[#This Row],[ActualResult]]), 0, 1)</f>
        <v>0</v>
      </c>
      <c r="O169" s="4" t="str">
        <f>IF(ISBLANK(Table2[[#This Row],[ActualResult]]), "_", IF(Table2[[#This Row],[ActualWinner]]=Table2[[#This Row],[PredictedWinner]], "Y", "N"))</f>
        <v>_</v>
      </c>
      <c r="P169" s="4" t="str">
        <f>IF(ISBLANK(Table2[[#This Row],[ActualResult]]), "_", IF(Table2[[#This Row],[ActualAwayScore]]=Table2[[#This Row],[PredictedAwayScore]], "Y", "N"))</f>
        <v>_</v>
      </c>
      <c r="Q169" s="4" t="str">
        <f>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row>
    <row r="170" spans="1:25" x14ac:dyDescent="0.25">
      <c r="B170" s="1">
        <v>45597</v>
      </c>
      <c r="C170" s="9" t="s">
        <v>280</v>
      </c>
      <c r="D170" s="2" t="s">
        <v>14</v>
      </c>
      <c r="E170" s="2" t="s">
        <v>34</v>
      </c>
      <c r="F170" s="2"/>
      <c r="G170" s="2"/>
      <c r="H170" s="2" t="str">
        <f t="shared" si="8"/>
        <v>_</v>
      </c>
      <c r="I170" s="2"/>
      <c r="J170" s="2"/>
      <c r="K170" s="2"/>
      <c r="L170" s="19" t="str">
        <f t="shared" si="7"/>
        <v>_</v>
      </c>
      <c r="M170" s="2"/>
      <c r="N170" s="2">
        <f>IF(ISBLANK(Table2[[#This Row],[ActualResult]]), 0, 1)</f>
        <v>0</v>
      </c>
      <c r="O170" s="2" t="str">
        <f>IF(ISBLANK(Table2[[#This Row],[ActualResult]]), "_", IF(Table2[[#This Row],[ActualWinner]]=Table2[[#This Row],[PredictedWinner]], "Y", "N"))</f>
        <v>_</v>
      </c>
      <c r="P170" s="2" t="str">
        <f>IF(ISBLANK(Table2[[#This Row],[ActualResult]]), "_", IF(Table2[[#This Row],[ActualAwayScore]]=Table2[[#This Row],[PredictedAwayScore]], "Y", "N"))</f>
        <v>_</v>
      </c>
      <c r="Q170" s="2" t="str">
        <f>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row>
    <row r="171" spans="1:25" x14ac:dyDescent="0.25">
      <c r="B171" s="1">
        <v>45597</v>
      </c>
      <c r="C171" s="9"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IF(ISBLANK(Table2[[#This Row],[ActualResult]]), "_", IF(Table2[[#This Row],[ActualAwayScore]]=Table2[[#This Row],[PredictedAwayScore]], "Y", "N"))</f>
        <v>_</v>
      </c>
      <c r="Q171" s="2" t="str">
        <f>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row>
    <row r="172" spans="1:25" x14ac:dyDescent="0.25">
      <c r="B172" s="1">
        <v>45597</v>
      </c>
      <c r="C172" s="9"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IF(ISBLANK(Table2[[#This Row],[ActualResult]]), "_", IF(Table2[[#This Row],[ActualAwayScore]]=Table2[[#This Row],[PredictedAwayScore]], "Y", "N"))</f>
        <v>_</v>
      </c>
      <c r="Q172" s="2" t="str">
        <f>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row>
    <row r="173" spans="1:25" x14ac:dyDescent="0.25">
      <c r="B173" s="1">
        <v>45597</v>
      </c>
      <c r="C173" s="9"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IF(ISBLANK(Table2[[#This Row],[ActualResult]]), "_", IF(Table2[[#This Row],[ActualAwayScore]]=Table2[[#This Row],[PredictedAwayScore]], "Y", "N"))</f>
        <v>_</v>
      </c>
      <c r="Q173" s="2" t="str">
        <f>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row>
    <row r="174" spans="1:25" x14ac:dyDescent="0.25">
      <c r="B174" s="1">
        <v>45597</v>
      </c>
      <c r="C174" s="9"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IF(ISBLANK(Table2[[#This Row],[ActualResult]]), "_", IF(Table2[[#This Row],[ActualAwayScore]]=Table2[[#This Row],[PredictedAwayScore]], "Y", "N"))</f>
        <v>_</v>
      </c>
      <c r="Q174" s="2" t="str">
        <f>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row>
    <row r="175" spans="1:25" x14ac:dyDescent="0.25">
      <c r="A175" s="5"/>
      <c r="B175" s="3">
        <v>45597</v>
      </c>
      <c r="C175" s="10" t="s">
        <v>285</v>
      </c>
      <c r="D175" s="4" t="s">
        <v>32</v>
      </c>
      <c r="E175" s="4" t="s">
        <v>24</v>
      </c>
      <c r="F175" s="4"/>
      <c r="G175" s="4"/>
      <c r="H175" s="4" t="str">
        <f t="shared" si="8"/>
        <v>_</v>
      </c>
      <c r="I175" s="4"/>
      <c r="J175" s="4"/>
      <c r="K175" s="4"/>
      <c r="L175" s="2" t="str">
        <f t="shared" si="7"/>
        <v>_</v>
      </c>
      <c r="M175" s="4"/>
      <c r="N175" s="4">
        <f>IF(ISBLANK(Table2[[#This Row],[ActualResult]]), 0, 1)</f>
        <v>0</v>
      </c>
      <c r="O175" s="4" t="str">
        <f>IF(ISBLANK(Table2[[#This Row],[ActualResult]]), "_", IF(Table2[[#This Row],[ActualWinner]]=Table2[[#This Row],[PredictedWinner]], "Y", "N"))</f>
        <v>_</v>
      </c>
      <c r="P175" s="4" t="str">
        <f>IF(ISBLANK(Table2[[#This Row],[ActualResult]]), "_", IF(Table2[[#This Row],[ActualAwayScore]]=Table2[[#This Row],[PredictedAwayScore]], "Y", "N"))</f>
        <v>_</v>
      </c>
      <c r="Q175" s="4" t="str">
        <f>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row>
    <row r="176" spans="1:25" x14ac:dyDescent="0.25">
      <c r="B176" s="1">
        <v>45598</v>
      </c>
      <c r="C176" s="9" t="s">
        <v>286</v>
      </c>
      <c r="D176" s="2" t="s">
        <v>34</v>
      </c>
      <c r="E176" s="2" t="s">
        <v>14</v>
      </c>
      <c r="F176" s="2"/>
      <c r="G176" s="2"/>
      <c r="H176" s="2" t="str">
        <f t="shared" si="8"/>
        <v>_</v>
      </c>
      <c r="I176" s="2"/>
      <c r="J176" s="2"/>
      <c r="K176" s="2"/>
      <c r="L176" s="19" t="str">
        <f t="shared" si="7"/>
        <v>_</v>
      </c>
      <c r="M176" s="2"/>
      <c r="N176" s="2">
        <f>IF(ISBLANK(Table2[[#This Row],[ActualResult]]), 0, 1)</f>
        <v>0</v>
      </c>
      <c r="O176" s="2" t="str">
        <f>IF(ISBLANK(Table2[[#This Row],[ActualResult]]), "_", IF(Table2[[#This Row],[ActualWinner]]=Table2[[#This Row],[PredictedWinner]], "Y", "N"))</f>
        <v>_</v>
      </c>
      <c r="P176" s="2" t="str">
        <f>IF(ISBLANK(Table2[[#This Row],[ActualResult]]), "_", IF(Table2[[#This Row],[ActualAwayScore]]=Table2[[#This Row],[PredictedAwayScore]], "Y", "N"))</f>
        <v>_</v>
      </c>
      <c r="Q176" s="2" t="str">
        <f>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row>
    <row r="177" spans="1:25" x14ac:dyDescent="0.25">
      <c r="B177" s="1">
        <v>45598</v>
      </c>
      <c r="C177" s="9"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IF(ISBLANK(Table2[[#This Row],[ActualResult]]), "_", IF(Table2[[#This Row],[ActualAwayScore]]=Table2[[#This Row],[PredictedAwayScore]], "Y", "N"))</f>
        <v>_</v>
      </c>
      <c r="Q177" s="2" t="str">
        <f>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row>
    <row r="178" spans="1:25" x14ac:dyDescent="0.25">
      <c r="B178" s="1">
        <v>45598</v>
      </c>
      <c r="C178" s="9"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IF(ISBLANK(Table2[[#This Row],[ActualResult]]), "_", IF(Table2[[#This Row],[ActualAwayScore]]=Table2[[#This Row],[PredictedAwayScore]], "Y", "N"))</f>
        <v>_</v>
      </c>
      <c r="Q178" s="2" t="str">
        <f>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row>
    <row r="179" spans="1:25" x14ac:dyDescent="0.25">
      <c r="B179" s="1">
        <v>45598</v>
      </c>
      <c r="C179" s="9"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IF(ISBLANK(Table2[[#This Row],[ActualResult]]), "_", IF(Table2[[#This Row],[ActualAwayScore]]=Table2[[#This Row],[PredictedAwayScore]], "Y", "N"))</f>
        <v>_</v>
      </c>
      <c r="Q179" s="2" t="str">
        <f>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row>
    <row r="180" spans="1:25" x14ac:dyDescent="0.25">
      <c r="B180" s="1">
        <v>45598</v>
      </c>
      <c r="C180" s="9"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IF(ISBLANK(Table2[[#This Row],[ActualResult]]), "_", IF(Table2[[#This Row],[ActualAwayScore]]=Table2[[#This Row],[PredictedAwayScore]], "Y", "N"))</f>
        <v>_</v>
      </c>
      <c r="Q180" s="2" t="str">
        <f>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row>
    <row r="181" spans="1:25" x14ac:dyDescent="0.25">
      <c r="B181" s="1">
        <v>45598</v>
      </c>
      <c r="C181" s="9"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IF(ISBLANK(Table2[[#This Row],[ActualResult]]), "_", IF(Table2[[#This Row],[ActualAwayScore]]=Table2[[#This Row],[PredictedAwayScore]], "Y", "N"))</f>
        <v>_</v>
      </c>
      <c r="Q181" s="2" t="str">
        <f>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row>
    <row r="182" spans="1:25" x14ac:dyDescent="0.25">
      <c r="B182" s="1">
        <v>45598</v>
      </c>
      <c r="C182" s="9"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IF(ISBLANK(Table2[[#This Row],[ActualResult]]), "_", IF(Table2[[#This Row],[ActualAwayScore]]=Table2[[#This Row],[PredictedAwayScore]], "Y", "N"))</f>
        <v>_</v>
      </c>
      <c r="Q182" s="2" t="str">
        <f>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row>
    <row r="183" spans="1:25" x14ac:dyDescent="0.25">
      <c r="B183" s="1">
        <v>45598</v>
      </c>
      <c r="C183" s="9"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IF(ISBLANK(Table2[[#This Row],[ActualResult]]), "_", IF(Table2[[#This Row],[ActualAwayScore]]=Table2[[#This Row],[PredictedAwayScore]], "Y", "N"))</f>
        <v>_</v>
      </c>
      <c r="Q183" s="2" t="str">
        <f>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row>
    <row r="184" spans="1:25" x14ac:dyDescent="0.25">
      <c r="B184" s="1">
        <v>45598</v>
      </c>
      <c r="C184" s="9"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IF(ISBLANK(Table2[[#This Row],[ActualResult]]), "_", IF(Table2[[#This Row],[ActualAwayScore]]=Table2[[#This Row],[PredictedAwayScore]], "Y", "N"))</f>
        <v>_</v>
      </c>
      <c r="Q184" s="2" t="str">
        <f>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row>
    <row r="185" spans="1:25" x14ac:dyDescent="0.25">
      <c r="B185" s="1">
        <v>45598</v>
      </c>
      <c r="C185" s="9"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IF(ISBLANK(Table2[[#This Row],[ActualResult]]), "_", IF(Table2[[#This Row],[ActualAwayScore]]=Table2[[#This Row],[PredictedAwayScore]], "Y", "N"))</f>
        <v>_</v>
      </c>
      <c r="Q185" s="2" t="str">
        <f>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row>
    <row r="186" spans="1:25" x14ac:dyDescent="0.25">
      <c r="A186" s="5"/>
      <c r="B186" s="3">
        <v>45598</v>
      </c>
      <c r="C186" s="10" t="s">
        <v>296</v>
      </c>
      <c r="D186" s="4" t="s">
        <v>25</v>
      </c>
      <c r="E186" s="4" t="s">
        <v>38</v>
      </c>
      <c r="F186" s="4"/>
      <c r="G186" s="4"/>
      <c r="H186" s="4" t="str">
        <f t="shared" si="8"/>
        <v>_</v>
      </c>
      <c r="I186" s="4"/>
      <c r="J186" s="4"/>
      <c r="K186" s="4"/>
      <c r="L186" s="2" t="str">
        <f t="shared" si="7"/>
        <v>_</v>
      </c>
      <c r="M186" s="4"/>
      <c r="N186" s="4">
        <f>IF(ISBLANK(Table2[[#This Row],[ActualResult]]), 0, 1)</f>
        <v>0</v>
      </c>
      <c r="O186" s="4" t="str">
        <f>IF(ISBLANK(Table2[[#This Row],[ActualResult]]), "_", IF(Table2[[#This Row],[ActualWinner]]=Table2[[#This Row],[PredictedWinner]], "Y", "N"))</f>
        <v>_</v>
      </c>
      <c r="P186" s="4" t="str">
        <f>IF(ISBLANK(Table2[[#This Row],[ActualResult]]), "_", IF(Table2[[#This Row],[ActualAwayScore]]=Table2[[#This Row],[PredictedAwayScore]], "Y", "N"))</f>
        <v>_</v>
      </c>
      <c r="Q186" s="4" t="str">
        <f>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row>
    <row r="187" spans="1:25" x14ac:dyDescent="0.25">
      <c r="B187" s="1">
        <v>45599</v>
      </c>
      <c r="C187" s="9" t="s">
        <v>297</v>
      </c>
      <c r="D187" s="2" t="s">
        <v>33</v>
      </c>
      <c r="E187" s="2" t="s">
        <v>20</v>
      </c>
      <c r="F187" s="2"/>
      <c r="G187" s="2"/>
      <c r="H187" s="2" t="str">
        <f t="shared" si="8"/>
        <v>_</v>
      </c>
      <c r="I187" s="2"/>
      <c r="J187" s="2"/>
      <c r="K187" s="2"/>
      <c r="L187" s="19" t="str">
        <f t="shared" si="7"/>
        <v>_</v>
      </c>
      <c r="M187" s="2"/>
      <c r="N187" s="2">
        <f>IF(ISBLANK(Table2[[#This Row],[ActualResult]]), 0, 1)</f>
        <v>0</v>
      </c>
      <c r="O187" s="2" t="str">
        <f>IF(ISBLANK(Table2[[#This Row],[ActualResult]]), "_", IF(Table2[[#This Row],[ActualWinner]]=Table2[[#This Row],[PredictedWinner]], "Y", "N"))</f>
        <v>_</v>
      </c>
      <c r="P187" s="2" t="str">
        <f>IF(ISBLANK(Table2[[#This Row],[ActualResult]]), "_", IF(Table2[[#This Row],[ActualAwayScore]]=Table2[[#This Row],[PredictedAwayScore]], "Y", "N"))</f>
        <v>_</v>
      </c>
      <c r="Q187" s="2" t="str">
        <f>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row>
    <row r="188" spans="1:25" x14ac:dyDescent="0.25">
      <c r="B188" s="1">
        <v>45599</v>
      </c>
      <c r="C188" s="9"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IF(ISBLANK(Table2[[#This Row],[ActualResult]]), "_", IF(Table2[[#This Row],[ActualAwayScore]]=Table2[[#This Row],[PredictedAwayScore]], "Y", "N"))</f>
        <v>_</v>
      </c>
      <c r="Q188" s="2" t="str">
        <f>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row>
    <row r="189" spans="1:25" x14ac:dyDescent="0.25">
      <c r="B189" s="1">
        <v>45599</v>
      </c>
      <c r="C189" s="9"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IF(ISBLANK(Table2[[#This Row],[ActualResult]]), "_", IF(Table2[[#This Row],[ActualAwayScore]]=Table2[[#This Row],[PredictedAwayScore]], "Y", "N"))</f>
        <v>_</v>
      </c>
      <c r="Q189" s="2" t="str">
        <f>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row>
    <row r="190" spans="1:25" x14ac:dyDescent="0.25">
      <c r="B190" s="1">
        <v>45599</v>
      </c>
      <c r="C190" s="9"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IF(ISBLANK(Table2[[#This Row],[ActualResult]]), "_", IF(Table2[[#This Row],[ActualAwayScore]]=Table2[[#This Row],[PredictedAwayScore]], "Y", "N"))</f>
        <v>_</v>
      </c>
      <c r="Q190" s="2" t="str">
        <f>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row>
    <row r="191" spans="1:25" x14ac:dyDescent="0.25">
      <c r="B191" s="1">
        <v>45599</v>
      </c>
      <c r="C191" s="9"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IF(ISBLANK(Table2[[#This Row],[ActualResult]]), "_", IF(Table2[[#This Row],[ActualAwayScore]]=Table2[[#This Row],[PredictedAwayScore]], "Y", "N"))</f>
        <v>_</v>
      </c>
      <c r="Q191" s="2" t="str">
        <f>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row>
    <row r="192" spans="1:25" x14ac:dyDescent="0.25">
      <c r="B192" s="1">
        <v>45599</v>
      </c>
      <c r="C192" s="9"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IF(ISBLANK(Table2[[#This Row],[ActualResult]]), "_", IF(Table2[[#This Row],[ActualAwayScore]]=Table2[[#This Row],[PredictedAwayScore]], "Y", "N"))</f>
        <v>_</v>
      </c>
      <c r="Q192" s="2" t="str">
        <f>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row>
    <row r="193" spans="1:25" x14ac:dyDescent="0.25">
      <c r="A193" s="5"/>
      <c r="B193" s="3">
        <v>45599</v>
      </c>
      <c r="C193" s="10" t="s">
        <v>303</v>
      </c>
      <c r="D193" s="4" t="s">
        <v>17</v>
      </c>
      <c r="E193" s="4" t="s">
        <v>47</v>
      </c>
      <c r="F193" s="4"/>
      <c r="G193" s="4"/>
      <c r="H193" s="4" t="str">
        <f t="shared" si="8"/>
        <v>_</v>
      </c>
      <c r="I193" s="4"/>
      <c r="J193" s="4"/>
      <c r="K193" s="4"/>
      <c r="L193" s="2" t="str">
        <f t="shared" si="7"/>
        <v>_</v>
      </c>
      <c r="M193" s="4"/>
      <c r="N193" s="4">
        <f>IF(ISBLANK(Table2[[#This Row],[ActualResult]]), 0, 1)</f>
        <v>0</v>
      </c>
      <c r="O193" s="4" t="str">
        <f>IF(ISBLANK(Table2[[#This Row],[ActualResult]]), "_", IF(Table2[[#This Row],[ActualWinner]]=Table2[[#This Row],[PredictedWinner]], "Y", "N"))</f>
        <v>_</v>
      </c>
      <c r="P193" s="4" t="str">
        <f>IF(ISBLANK(Table2[[#This Row],[ActualResult]]), "_", IF(Table2[[#This Row],[ActualAwayScore]]=Table2[[#This Row],[PredictedAwayScore]], "Y", "N"))</f>
        <v>_</v>
      </c>
      <c r="Q193" s="4" t="str">
        <f>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row>
    <row r="194" spans="1:25" x14ac:dyDescent="0.25">
      <c r="B194" s="1">
        <v>45600</v>
      </c>
      <c r="C194" s="9" t="s">
        <v>304</v>
      </c>
      <c r="D194" s="2" t="s">
        <v>28</v>
      </c>
      <c r="E194" s="2" t="s">
        <v>35</v>
      </c>
      <c r="F194" s="2"/>
      <c r="G194" s="2"/>
      <c r="H194" s="2" t="str">
        <f t="shared" si="8"/>
        <v>_</v>
      </c>
      <c r="I194" s="2"/>
      <c r="J194" s="2"/>
      <c r="K194" s="2"/>
      <c r="L194" s="19" t="str">
        <f t="shared" si="7"/>
        <v>_</v>
      </c>
      <c r="M194" s="2"/>
      <c r="N194" s="2">
        <f>IF(ISBLANK(Table2[[#This Row],[ActualResult]]), 0, 1)</f>
        <v>0</v>
      </c>
      <c r="O194" s="2" t="str">
        <f>IF(ISBLANK(Table2[[#This Row],[ActualResult]]), "_", IF(Table2[[#This Row],[ActualWinner]]=Table2[[#This Row],[PredictedWinner]], "Y", "N"))</f>
        <v>_</v>
      </c>
      <c r="P194" s="2" t="str">
        <f>IF(ISBLANK(Table2[[#This Row],[ActualResult]]), "_", IF(Table2[[#This Row],[ActualAwayScore]]=Table2[[#This Row],[PredictedAwayScore]], "Y", "N"))</f>
        <v>_</v>
      </c>
      <c r="Q194" s="2" t="str">
        <f>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row>
    <row r="195" spans="1:25" x14ac:dyDescent="0.25">
      <c r="A195" s="5"/>
      <c r="B195" s="3">
        <v>45600</v>
      </c>
      <c r="C195" s="10" t="s">
        <v>305</v>
      </c>
      <c r="D195" s="4" t="s">
        <v>32</v>
      </c>
      <c r="E195" s="4" t="s">
        <v>23</v>
      </c>
      <c r="F195" s="4"/>
      <c r="G195" s="4"/>
      <c r="H195" s="4" t="str">
        <f t="shared" si="8"/>
        <v>_</v>
      </c>
      <c r="I195" s="4"/>
      <c r="J195" s="4"/>
      <c r="K195" s="4"/>
      <c r="L195" s="2" t="str">
        <f t="shared" si="7"/>
        <v>_</v>
      </c>
      <c r="M195" s="4"/>
      <c r="N195" s="4">
        <f>IF(ISBLANK(Table2[[#This Row],[ActualResult]]), 0, 1)</f>
        <v>0</v>
      </c>
      <c r="O195" s="4" t="str">
        <f>IF(ISBLANK(Table2[[#This Row],[ActualResult]]), "_", IF(Table2[[#This Row],[ActualWinner]]=Table2[[#This Row],[PredictedWinner]], "Y", "N"))</f>
        <v>_</v>
      </c>
      <c r="P195" s="4" t="str">
        <f>IF(ISBLANK(Table2[[#This Row],[ActualResult]]), "_", IF(Table2[[#This Row],[ActualAwayScore]]=Table2[[#This Row],[PredictedAwayScore]], "Y", "N"))</f>
        <v>_</v>
      </c>
      <c r="Q195" s="4" t="str">
        <f>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row>
    <row r="196" spans="1:25" x14ac:dyDescent="0.25">
      <c r="B196" s="1">
        <v>45601</v>
      </c>
      <c r="C196" s="9" t="s">
        <v>306</v>
      </c>
      <c r="D196" s="2" t="s">
        <v>30</v>
      </c>
      <c r="E196" s="2" t="s">
        <v>29</v>
      </c>
      <c r="F196" s="2"/>
      <c r="G196" s="2"/>
      <c r="H196" s="2" t="str">
        <f t="shared" si="8"/>
        <v>_</v>
      </c>
      <c r="I196" s="2"/>
      <c r="J196" s="2"/>
      <c r="K196" s="2"/>
      <c r="L196" s="19"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IF(ISBLANK(Table2[[#This Row],[ActualResult]]), "_", IF(Table2[[#This Row],[ActualAwayScore]]=Table2[[#This Row],[PredictedAwayScore]], "Y", "N"))</f>
        <v>_</v>
      </c>
      <c r="Q196" s="2" t="str">
        <f>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row>
    <row r="197" spans="1:25" x14ac:dyDescent="0.25">
      <c r="B197" s="1">
        <v>45601</v>
      </c>
      <c r="C197" s="9"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IF(ISBLANK(Table2[[#This Row],[ActualResult]]), "_", IF(Table2[[#This Row],[ActualAwayScore]]=Table2[[#This Row],[PredictedAwayScore]], "Y", "N"))</f>
        <v>_</v>
      </c>
      <c r="Q197" s="2" t="str">
        <f>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row>
    <row r="198" spans="1:25" x14ac:dyDescent="0.25">
      <c r="B198" s="1">
        <v>45601</v>
      </c>
      <c r="C198" s="9"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IF(ISBLANK(Table2[[#This Row],[ActualResult]]), "_", IF(Table2[[#This Row],[ActualAwayScore]]=Table2[[#This Row],[PredictedAwayScore]], "Y", "N"))</f>
        <v>_</v>
      </c>
      <c r="Q198" s="2" t="str">
        <f>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row>
    <row r="199" spans="1:25" x14ac:dyDescent="0.25">
      <c r="B199" s="1">
        <v>45601</v>
      </c>
      <c r="C199" s="9"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IF(ISBLANK(Table2[[#This Row],[ActualResult]]), "_", IF(Table2[[#This Row],[ActualAwayScore]]=Table2[[#This Row],[PredictedAwayScore]], "Y", "N"))</f>
        <v>_</v>
      </c>
      <c r="Q199" s="2" t="str">
        <f>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row>
    <row r="200" spans="1:25" x14ac:dyDescent="0.25">
      <c r="B200" s="1">
        <v>45601</v>
      </c>
      <c r="C200" s="9"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IF(ISBLANK(Table2[[#This Row],[ActualResult]]), "_", IF(Table2[[#This Row],[ActualAwayScore]]=Table2[[#This Row],[PredictedAwayScore]], "Y", "N"))</f>
        <v>_</v>
      </c>
      <c r="Q200" s="2" t="str">
        <f>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row>
    <row r="201" spans="1:25" x14ac:dyDescent="0.25">
      <c r="B201" s="1">
        <v>45601</v>
      </c>
      <c r="C201" s="9"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IF(ISBLANK(Table2[[#This Row],[ActualResult]]), "_", IF(Table2[[#This Row],[ActualAwayScore]]=Table2[[#This Row],[PredictedAwayScore]], "Y", "N"))</f>
        <v>_</v>
      </c>
      <c r="Q201" s="2" t="str">
        <f>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row>
    <row r="202" spans="1:25" x14ac:dyDescent="0.25">
      <c r="B202" s="1">
        <v>45601</v>
      </c>
      <c r="C202" s="9"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IF(ISBLANK(Table2[[#This Row],[ActualResult]]), "_", IF(Table2[[#This Row],[ActualAwayScore]]=Table2[[#This Row],[PredictedAwayScore]], "Y", "N"))</f>
        <v>_</v>
      </c>
      <c r="Q202" s="2" t="str">
        <f>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row>
    <row r="203" spans="1:25" x14ac:dyDescent="0.25">
      <c r="B203" s="1">
        <v>45601</v>
      </c>
      <c r="C203" s="9"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IF(ISBLANK(Table2[[#This Row],[ActualResult]]), "_", IF(Table2[[#This Row],[ActualAwayScore]]=Table2[[#This Row],[PredictedAwayScore]], "Y", "N"))</f>
        <v>_</v>
      </c>
      <c r="Q203" s="2" t="str">
        <f>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row>
    <row r="204" spans="1:25" x14ac:dyDescent="0.25">
      <c r="B204" s="1">
        <v>45601</v>
      </c>
      <c r="C204" s="9"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IF(ISBLANK(Table2[[#This Row],[ActualResult]]), "_", IF(Table2[[#This Row],[ActualAwayScore]]=Table2[[#This Row],[PredictedAwayScore]], "Y", "N"))</f>
        <v>_</v>
      </c>
      <c r="Q204" s="2" t="str">
        <f>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row>
    <row r="205" spans="1:25" x14ac:dyDescent="0.25">
      <c r="B205" s="1">
        <v>45601</v>
      </c>
      <c r="C205" s="9"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IF(ISBLANK(Table2[[#This Row],[ActualResult]]), "_", IF(Table2[[#This Row],[ActualAwayScore]]=Table2[[#This Row],[PredictedAwayScore]], "Y", "N"))</f>
        <v>_</v>
      </c>
      <c r="Q205" s="2" t="str">
        <f>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row>
    <row r="206" spans="1:25" x14ac:dyDescent="0.25">
      <c r="A206" s="5"/>
      <c r="B206" s="3">
        <v>45601</v>
      </c>
      <c r="C206" s="10" t="s">
        <v>316</v>
      </c>
      <c r="D206" s="4" t="s">
        <v>36</v>
      </c>
      <c r="E206" s="4" t="s">
        <v>38</v>
      </c>
      <c r="F206" s="4"/>
      <c r="G206" s="4"/>
      <c r="H206" s="4" t="str">
        <f t="shared" si="11"/>
        <v>_</v>
      </c>
      <c r="I206" s="4"/>
      <c r="J206" s="4"/>
      <c r="K206" s="4"/>
      <c r="L206" s="2" t="str">
        <f t="shared" si="10"/>
        <v>_</v>
      </c>
      <c r="M206" s="4"/>
      <c r="N206" s="4">
        <f>IF(ISBLANK(Table2[[#This Row],[ActualResult]]), 0, 1)</f>
        <v>0</v>
      </c>
      <c r="O206" s="4" t="str">
        <f>IF(ISBLANK(Table2[[#This Row],[ActualResult]]), "_", IF(Table2[[#This Row],[ActualWinner]]=Table2[[#This Row],[PredictedWinner]], "Y", "N"))</f>
        <v>_</v>
      </c>
      <c r="P206" s="4" t="str">
        <f>IF(ISBLANK(Table2[[#This Row],[ActualResult]]), "_", IF(Table2[[#This Row],[ActualAwayScore]]=Table2[[#This Row],[PredictedAwayScore]], "Y", "N"))</f>
        <v>_</v>
      </c>
      <c r="Q206" s="4" t="str">
        <f>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row>
    <row r="207" spans="1:25" x14ac:dyDescent="0.25">
      <c r="B207" s="1">
        <v>45602</v>
      </c>
      <c r="C207" s="9" t="s">
        <v>317</v>
      </c>
      <c r="D207" s="2" t="s">
        <v>35</v>
      </c>
      <c r="E207" s="2" t="s">
        <v>46</v>
      </c>
      <c r="F207" s="2"/>
      <c r="G207" s="2"/>
      <c r="H207" s="2" t="str">
        <f t="shared" si="11"/>
        <v>_</v>
      </c>
      <c r="I207" s="2"/>
      <c r="J207" s="2"/>
      <c r="K207" s="2"/>
      <c r="L207" s="19" t="str">
        <f t="shared" si="10"/>
        <v>_</v>
      </c>
      <c r="M207" s="2"/>
      <c r="N207" s="2">
        <f>IF(ISBLANK(Table2[[#This Row],[ActualResult]]), 0, 1)</f>
        <v>0</v>
      </c>
      <c r="O207" s="2" t="str">
        <f>IF(ISBLANK(Table2[[#This Row],[ActualResult]]), "_", IF(Table2[[#This Row],[ActualWinner]]=Table2[[#This Row],[PredictedWinner]], "Y", "N"))</f>
        <v>_</v>
      </c>
      <c r="P207" s="2" t="str">
        <f>IF(ISBLANK(Table2[[#This Row],[ActualResult]]), "_", IF(Table2[[#This Row],[ActualAwayScore]]=Table2[[#This Row],[PredictedAwayScore]], "Y", "N"))</f>
        <v>_</v>
      </c>
      <c r="Q207" s="2" t="str">
        <f>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row>
    <row r="208" spans="1:25" x14ac:dyDescent="0.25">
      <c r="B208" s="1">
        <v>45602</v>
      </c>
      <c r="C208" s="9"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IF(ISBLANK(Table2[[#This Row],[ActualResult]]), "_", IF(Table2[[#This Row],[ActualAwayScore]]=Table2[[#This Row],[PredictedAwayScore]], "Y", "N"))</f>
        <v>_</v>
      </c>
      <c r="Q208" s="2" t="str">
        <f>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row>
    <row r="209" spans="1:25" x14ac:dyDescent="0.25">
      <c r="A209" s="5"/>
      <c r="B209" s="3">
        <v>45602</v>
      </c>
      <c r="C209" s="10" t="s">
        <v>319</v>
      </c>
      <c r="D209" s="4" t="s">
        <v>27</v>
      </c>
      <c r="E209" s="4" t="s">
        <v>23</v>
      </c>
      <c r="F209" s="4"/>
      <c r="G209" s="4"/>
      <c r="H209" s="4" t="str">
        <f t="shared" si="11"/>
        <v>_</v>
      </c>
      <c r="I209" s="4"/>
      <c r="J209" s="4"/>
      <c r="K209" s="4"/>
      <c r="L209" s="2" t="str">
        <f t="shared" si="10"/>
        <v>_</v>
      </c>
      <c r="M209" s="4"/>
      <c r="N209" s="4">
        <f>IF(ISBLANK(Table2[[#This Row],[ActualResult]]), 0, 1)</f>
        <v>0</v>
      </c>
      <c r="O209" s="4" t="str">
        <f>IF(ISBLANK(Table2[[#This Row],[ActualResult]]), "_", IF(Table2[[#This Row],[ActualWinner]]=Table2[[#This Row],[PredictedWinner]], "Y", "N"))</f>
        <v>_</v>
      </c>
      <c r="P209" s="4" t="str">
        <f>IF(ISBLANK(Table2[[#This Row],[ActualResult]]), "_", IF(Table2[[#This Row],[ActualAwayScore]]=Table2[[#This Row],[PredictedAwayScore]], "Y", "N"))</f>
        <v>_</v>
      </c>
      <c r="Q209" s="4" t="str">
        <f>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row>
    <row r="210" spans="1:25" x14ac:dyDescent="0.25">
      <c r="B210" s="1">
        <v>45603</v>
      </c>
      <c r="C210" s="9" t="s">
        <v>320</v>
      </c>
      <c r="D210" s="2" t="s">
        <v>24</v>
      </c>
      <c r="E210" s="2" t="s">
        <v>16</v>
      </c>
      <c r="F210" s="2"/>
      <c r="G210" s="2"/>
      <c r="H210" s="2" t="str">
        <f t="shared" si="11"/>
        <v>_</v>
      </c>
      <c r="I210" s="2"/>
      <c r="J210" s="2"/>
      <c r="K210" s="2"/>
      <c r="L210" s="19" t="str">
        <f t="shared" si="10"/>
        <v>_</v>
      </c>
      <c r="M210" s="2"/>
      <c r="N210" s="2">
        <f>IF(ISBLANK(Table2[[#This Row],[ActualResult]]), 0, 1)</f>
        <v>0</v>
      </c>
      <c r="O210" s="2" t="str">
        <f>IF(ISBLANK(Table2[[#This Row],[ActualResult]]), "_", IF(Table2[[#This Row],[ActualWinner]]=Table2[[#This Row],[PredictedWinner]], "Y", "N"))</f>
        <v>_</v>
      </c>
      <c r="P210" s="2" t="str">
        <f>IF(ISBLANK(Table2[[#This Row],[ActualResult]]), "_", IF(Table2[[#This Row],[ActualAwayScore]]=Table2[[#This Row],[PredictedAwayScore]], "Y", "N"))</f>
        <v>_</v>
      </c>
      <c r="Q210" s="2" t="str">
        <f>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row>
    <row r="211" spans="1:25" x14ac:dyDescent="0.25">
      <c r="B211" s="1">
        <v>45603</v>
      </c>
      <c r="C211" s="9"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IF(ISBLANK(Table2[[#This Row],[ActualResult]]), "_", IF(Table2[[#This Row],[ActualAwayScore]]=Table2[[#This Row],[PredictedAwayScore]], "Y", "N"))</f>
        <v>_</v>
      </c>
      <c r="Q211" s="2" t="str">
        <f>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row>
    <row r="212" spans="1:25" x14ac:dyDescent="0.25">
      <c r="B212" s="1">
        <v>45603</v>
      </c>
      <c r="C212" s="9"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IF(ISBLANK(Table2[[#This Row],[ActualResult]]), "_", IF(Table2[[#This Row],[ActualAwayScore]]=Table2[[#This Row],[PredictedAwayScore]], "Y", "N"))</f>
        <v>_</v>
      </c>
      <c r="Q212" s="2" t="str">
        <f>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row>
    <row r="213" spans="1:25" x14ac:dyDescent="0.25">
      <c r="B213" s="1">
        <v>45603</v>
      </c>
      <c r="C213" s="9"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IF(ISBLANK(Table2[[#This Row],[ActualResult]]), "_", IF(Table2[[#This Row],[ActualAwayScore]]=Table2[[#This Row],[PredictedAwayScore]], "Y", "N"))</f>
        <v>_</v>
      </c>
      <c r="Q213" s="2" t="str">
        <f>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row>
    <row r="214" spans="1:25" x14ac:dyDescent="0.25">
      <c r="B214" s="1">
        <v>45603</v>
      </c>
      <c r="C214" s="9"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IF(ISBLANK(Table2[[#This Row],[ActualResult]]), "_", IF(Table2[[#This Row],[ActualAwayScore]]=Table2[[#This Row],[PredictedAwayScore]], "Y", "N"))</f>
        <v>_</v>
      </c>
      <c r="Q214" s="2" t="str">
        <f>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row>
    <row r="215" spans="1:25" x14ac:dyDescent="0.25">
      <c r="B215" s="1">
        <v>45603</v>
      </c>
      <c r="C215" s="9"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IF(ISBLANK(Table2[[#This Row],[ActualResult]]), "_", IF(Table2[[#This Row],[ActualAwayScore]]=Table2[[#This Row],[PredictedAwayScore]], "Y", "N"))</f>
        <v>_</v>
      </c>
      <c r="Q215" s="2" t="str">
        <f>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row>
    <row r="216" spans="1:25" x14ac:dyDescent="0.25">
      <c r="B216" s="1">
        <v>45603</v>
      </c>
      <c r="C216" s="9"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IF(ISBLANK(Table2[[#This Row],[ActualResult]]), "_", IF(Table2[[#This Row],[ActualAwayScore]]=Table2[[#This Row],[PredictedAwayScore]], "Y", "N"))</f>
        <v>_</v>
      </c>
      <c r="Q216" s="2" t="str">
        <f>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row>
    <row r="217" spans="1:25" x14ac:dyDescent="0.25">
      <c r="B217" s="1">
        <v>45603</v>
      </c>
      <c r="C217" s="9"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IF(ISBLANK(Table2[[#This Row],[ActualResult]]), "_", IF(Table2[[#This Row],[ActualAwayScore]]=Table2[[#This Row],[PredictedAwayScore]], "Y", "N"))</f>
        <v>_</v>
      </c>
      <c r="Q217" s="2" t="str">
        <f>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row>
    <row r="218" spans="1:25" x14ac:dyDescent="0.25">
      <c r="B218" s="1">
        <v>45603</v>
      </c>
      <c r="C218" s="9"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IF(ISBLANK(Table2[[#This Row],[ActualResult]]), "_", IF(Table2[[#This Row],[ActualAwayScore]]=Table2[[#This Row],[PredictedAwayScore]], "Y", "N"))</f>
        <v>_</v>
      </c>
      <c r="Q218" s="2" t="str">
        <f>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row>
    <row r="219" spans="1:25" x14ac:dyDescent="0.25">
      <c r="B219" s="1">
        <v>45603</v>
      </c>
      <c r="C219" s="9"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IF(ISBLANK(Table2[[#This Row],[ActualResult]]), "_", IF(Table2[[#This Row],[ActualAwayScore]]=Table2[[#This Row],[PredictedAwayScore]], "Y", "N"))</f>
        <v>_</v>
      </c>
      <c r="Q219" s="2" t="str">
        <f>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row>
    <row r="220" spans="1:25" x14ac:dyDescent="0.25">
      <c r="B220" s="1">
        <v>45603</v>
      </c>
      <c r="C220" s="9"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IF(ISBLANK(Table2[[#This Row],[ActualResult]]), "_", IF(Table2[[#This Row],[ActualAwayScore]]=Table2[[#This Row],[PredictedAwayScore]], "Y", "N"))</f>
        <v>_</v>
      </c>
      <c r="Q220" s="2" t="str">
        <f>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row>
    <row r="221" spans="1:25" x14ac:dyDescent="0.25">
      <c r="A221" s="5"/>
      <c r="B221" s="3">
        <v>45603</v>
      </c>
      <c r="C221" s="10" t="s">
        <v>331</v>
      </c>
      <c r="D221" s="4" t="s">
        <v>37</v>
      </c>
      <c r="E221" s="4" t="s">
        <v>38</v>
      </c>
      <c r="F221" s="4"/>
      <c r="G221" s="4"/>
      <c r="H221" s="4" t="str">
        <f t="shared" si="11"/>
        <v>_</v>
      </c>
      <c r="I221" s="4"/>
      <c r="J221" s="4"/>
      <c r="K221" s="4"/>
      <c r="L221" s="2" t="str">
        <f t="shared" si="10"/>
        <v>_</v>
      </c>
      <c r="M221" s="4"/>
      <c r="N221" s="4">
        <f>IF(ISBLANK(Table2[[#This Row],[ActualResult]]), 0, 1)</f>
        <v>0</v>
      </c>
      <c r="O221" s="4" t="str">
        <f>IF(ISBLANK(Table2[[#This Row],[ActualResult]]), "_", IF(Table2[[#This Row],[ActualWinner]]=Table2[[#This Row],[PredictedWinner]], "Y", "N"))</f>
        <v>_</v>
      </c>
      <c r="P221" s="4" t="str">
        <f>IF(ISBLANK(Table2[[#This Row],[ActualResult]]), "_", IF(Table2[[#This Row],[ActualAwayScore]]=Table2[[#This Row],[PredictedAwayScore]], "Y", "N"))</f>
        <v>_</v>
      </c>
      <c r="Q221" s="4" t="str">
        <f>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row>
    <row r="222" spans="1:25" x14ac:dyDescent="0.25">
      <c r="B222" s="1">
        <v>45604</v>
      </c>
      <c r="C222" s="9" t="s">
        <v>332</v>
      </c>
      <c r="D222" s="2" t="s">
        <v>31</v>
      </c>
      <c r="E222" s="2" t="s">
        <v>18</v>
      </c>
      <c r="F222" s="2"/>
      <c r="G222" s="2"/>
      <c r="H222" s="2" t="str">
        <f t="shared" si="11"/>
        <v>_</v>
      </c>
      <c r="I222" s="2"/>
      <c r="J222" s="2"/>
      <c r="K222" s="2"/>
      <c r="L222" s="19" t="str">
        <f t="shared" si="10"/>
        <v>_</v>
      </c>
      <c r="M222" s="2"/>
      <c r="N222" s="2">
        <f>IF(ISBLANK(Table2[[#This Row],[ActualResult]]), 0, 1)</f>
        <v>0</v>
      </c>
      <c r="O222" s="2" t="str">
        <f>IF(ISBLANK(Table2[[#This Row],[ActualResult]]), "_", IF(Table2[[#This Row],[ActualWinner]]=Table2[[#This Row],[PredictedWinner]], "Y", "N"))</f>
        <v>_</v>
      </c>
      <c r="P222" s="2" t="str">
        <f>IF(ISBLANK(Table2[[#This Row],[ActualResult]]), "_", IF(Table2[[#This Row],[ActualAwayScore]]=Table2[[#This Row],[PredictedAwayScore]], "Y", "N"))</f>
        <v>_</v>
      </c>
      <c r="Q222" s="2" t="str">
        <f>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row>
    <row r="223" spans="1:25" x14ac:dyDescent="0.25">
      <c r="B223" s="1">
        <v>45604</v>
      </c>
      <c r="C223" s="9"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IF(ISBLANK(Table2[[#This Row],[ActualResult]]), "_", IF(Table2[[#This Row],[ActualAwayScore]]=Table2[[#This Row],[PredictedAwayScore]], "Y", "N"))</f>
        <v>_</v>
      </c>
      <c r="Q223" s="2" t="str">
        <f>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row>
    <row r="224" spans="1:25" x14ac:dyDescent="0.25">
      <c r="B224" s="1">
        <v>45604</v>
      </c>
      <c r="C224" s="9"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IF(ISBLANK(Table2[[#This Row],[ActualResult]]), "_", IF(Table2[[#This Row],[ActualAwayScore]]=Table2[[#This Row],[PredictedAwayScore]], "Y", "N"))</f>
        <v>_</v>
      </c>
      <c r="Q224" s="2" t="str">
        <f>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row>
    <row r="225" spans="1:25" x14ac:dyDescent="0.25">
      <c r="A225" s="5"/>
      <c r="B225" s="3">
        <v>45604</v>
      </c>
      <c r="C225" s="10" t="s">
        <v>335</v>
      </c>
      <c r="D225" s="4" t="s">
        <v>27</v>
      </c>
      <c r="E225" s="4" t="s">
        <v>12</v>
      </c>
      <c r="F225" s="4"/>
      <c r="G225" s="4"/>
      <c r="H225" s="4" t="str">
        <f t="shared" si="11"/>
        <v>_</v>
      </c>
      <c r="I225" s="4"/>
      <c r="J225" s="4"/>
      <c r="K225" s="4"/>
      <c r="L225" s="2" t="str">
        <f t="shared" si="10"/>
        <v>_</v>
      </c>
      <c r="M225" s="4"/>
      <c r="N225" s="4">
        <f>IF(ISBLANK(Table2[[#This Row],[ActualResult]]), 0, 1)</f>
        <v>0</v>
      </c>
      <c r="O225" s="4" t="str">
        <f>IF(ISBLANK(Table2[[#This Row],[ActualResult]]), "_", IF(Table2[[#This Row],[ActualWinner]]=Table2[[#This Row],[PredictedWinner]], "Y", "N"))</f>
        <v>_</v>
      </c>
      <c r="P225" s="4" t="str">
        <f>IF(ISBLANK(Table2[[#This Row],[ActualResult]]), "_", IF(Table2[[#This Row],[ActualAwayScore]]=Table2[[#This Row],[PredictedAwayScore]], "Y", "N"))</f>
        <v>_</v>
      </c>
      <c r="Q225" s="4" t="str">
        <f>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row>
    <row r="226" spans="1:25" x14ac:dyDescent="0.25">
      <c r="B226" s="1">
        <v>45605</v>
      </c>
      <c r="C226" s="9" t="s">
        <v>336</v>
      </c>
      <c r="D226" s="2" t="s">
        <v>24</v>
      </c>
      <c r="E226" s="2" t="s">
        <v>29</v>
      </c>
      <c r="F226" s="2"/>
      <c r="G226" s="2"/>
      <c r="H226" s="2" t="str">
        <f t="shared" si="11"/>
        <v>_</v>
      </c>
      <c r="I226" s="2"/>
      <c r="J226" s="2"/>
      <c r="K226" s="2"/>
      <c r="L226" s="19" t="str">
        <f t="shared" si="10"/>
        <v>_</v>
      </c>
      <c r="M226" s="2"/>
      <c r="N226" s="2">
        <f>IF(ISBLANK(Table2[[#This Row],[ActualResult]]), 0, 1)</f>
        <v>0</v>
      </c>
      <c r="O226" s="2" t="str">
        <f>IF(ISBLANK(Table2[[#This Row],[ActualResult]]), "_", IF(Table2[[#This Row],[ActualWinner]]=Table2[[#This Row],[PredictedWinner]], "Y", "N"))</f>
        <v>_</v>
      </c>
      <c r="P226" s="2" t="str">
        <f>IF(ISBLANK(Table2[[#This Row],[ActualResult]]), "_", IF(Table2[[#This Row],[ActualAwayScore]]=Table2[[#This Row],[PredictedAwayScore]], "Y", "N"))</f>
        <v>_</v>
      </c>
      <c r="Q226" s="2" t="str">
        <f>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row>
    <row r="227" spans="1:25" x14ac:dyDescent="0.25">
      <c r="B227" s="1">
        <v>45605</v>
      </c>
      <c r="C227" s="9"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IF(ISBLANK(Table2[[#This Row],[ActualResult]]), "_", IF(Table2[[#This Row],[ActualAwayScore]]=Table2[[#This Row],[PredictedAwayScore]], "Y", "N"))</f>
        <v>_</v>
      </c>
      <c r="Q227" s="2" t="str">
        <f>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row>
    <row r="228" spans="1:25" x14ac:dyDescent="0.25">
      <c r="B228" s="1">
        <v>45605</v>
      </c>
      <c r="C228" s="9"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IF(ISBLANK(Table2[[#This Row],[ActualResult]]), "_", IF(Table2[[#This Row],[ActualAwayScore]]=Table2[[#This Row],[PredictedAwayScore]], "Y", "N"))</f>
        <v>_</v>
      </c>
      <c r="Q228" s="2" t="str">
        <f>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row>
    <row r="229" spans="1:25" x14ac:dyDescent="0.25">
      <c r="B229" s="1">
        <v>45605</v>
      </c>
      <c r="C229" s="9"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IF(ISBLANK(Table2[[#This Row],[ActualResult]]), "_", IF(Table2[[#This Row],[ActualAwayScore]]=Table2[[#This Row],[PredictedAwayScore]], "Y", "N"))</f>
        <v>_</v>
      </c>
      <c r="Q229" s="2" t="str">
        <f>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row>
    <row r="230" spans="1:25" x14ac:dyDescent="0.25">
      <c r="B230" s="1">
        <v>45605</v>
      </c>
      <c r="C230" s="9"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IF(ISBLANK(Table2[[#This Row],[ActualResult]]), "_", IF(Table2[[#This Row],[ActualAwayScore]]=Table2[[#This Row],[PredictedAwayScore]], "Y", "N"))</f>
        <v>_</v>
      </c>
      <c r="Q230" s="2" t="str">
        <f>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row>
    <row r="231" spans="1:25" x14ac:dyDescent="0.25">
      <c r="B231" s="1">
        <v>45605</v>
      </c>
      <c r="C231" s="9"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IF(ISBLANK(Table2[[#This Row],[ActualResult]]), "_", IF(Table2[[#This Row],[ActualAwayScore]]=Table2[[#This Row],[PredictedAwayScore]], "Y", "N"))</f>
        <v>_</v>
      </c>
      <c r="Q231" s="2" t="str">
        <f>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row>
    <row r="232" spans="1:25" x14ac:dyDescent="0.25">
      <c r="B232" s="1">
        <v>45605</v>
      </c>
      <c r="C232" s="9"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IF(ISBLANK(Table2[[#This Row],[ActualResult]]), "_", IF(Table2[[#This Row],[ActualAwayScore]]=Table2[[#This Row],[PredictedAwayScore]], "Y", "N"))</f>
        <v>_</v>
      </c>
      <c r="Q232" s="2" t="str">
        <f>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row>
    <row r="233" spans="1:25" x14ac:dyDescent="0.25">
      <c r="B233" s="1">
        <v>45605</v>
      </c>
      <c r="C233" s="9"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IF(ISBLANK(Table2[[#This Row],[ActualResult]]), "_", IF(Table2[[#This Row],[ActualAwayScore]]=Table2[[#This Row],[PredictedAwayScore]], "Y", "N"))</f>
        <v>_</v>
      </c>
      <c r="Q233" s="2" t="str">
        <f>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row>
    <row r="234" spans="1:25" x14ac:dyDescent="0.25">
      <c r="B234" s="1">
        <v>45605</v>
      </c>
      <c r="C234" s="9"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IF(ISBLANK(Table2[[#This Row],[ActualResult]]), "_", IF(Table2[[#This Row],[ActualAwayScore]]=Table2[[#This Row],[PredictedAwayScore]], "Y", "N"))</f>
        <v>_</v>
      </c>
      <c r="Q234" s="2" t="str">
        <f>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row>
    <row r="235" spans="1:25" x14ac:dyDescent="0.25">
      <c r="B235" s="1">
        <v>45605</v>
      </c>
      <c r="C235" s="9"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IF(ISBLANK(Table2[[#This Row],[ActualResult]]), "_", IF(Table2[[#This Row],[ActualAwayScore]]=Table2[[#This Row],[PredictedAwayScore]], "Y", "N"))</f>
        <v>_</v>
      </c>
      <c r="Q235" s="2" t="str">
        <f>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row>
    <row r="236" spans="1:25" x14ac:dyDescent="0.25">
      <c r="B236" s="1">
        <v>45605</v>
      </c>
      <c r="C236" s="9"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IF(ISBLANK(Table2[[#This Row],[ActualResult]]), "_", IF(Table2[[#This Row],[ActualAwayScore]]=Table2[[#This Row],[PredictedAwayScore]], "Y", "N"))</f>
        <v>_</v>
      </c>
      <c r="Q236" s="2" t="str">
        <f>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row>
    <row r="237" spans="1:25" x14ac:dyDescent="0.25">
      <c r="A237" s="5"/>
      <c r="B237" s="3">
        <v>45605</v>
      </c>
      <c r="C237" s="10" t="s">
        <v>347</v>
      </c>
      <c r="D237" s="4" t="s">
        <v>23</v>
      </c>
      <c r="E237" s="4" t="s">
        <v>25</v>
      </c>
      <c r="F237" s="4"/>
      <c r="G237" s="4"/>
      <c r="H237" s="4" t="str">
        <f t="shared" si="11"/>
        <v>_</v>
      </c>
      <c r="I237" s="4"/>
      <c r="J237" s="4"/>
      <c r="K237" s="4"/>
      <c r="L237" s="2" t="str">
        <f t="shared" si="10"/>
        <v>_</v>
      </c>
      <c r="M237" s="4"/>
      <c r="N237" s="4">
        <f>IF(ISBLANK(Table2[[#This Row],[ActualResult]]), 0, 1)</f>
        <v>0</v>
      </c>
      <c r="O237" s="4" t="str">
        <f>IF(ISBLANK(Table2[[#This Row],[ActualResult]]), "_", IF(Table2[[#This Row],[ActualWinner]]=Table2[[#This Row],[PredictedWinner]], "Y", "N"))</f>
        <v>_</v>
      </c>
      <c r="P237" s="4" t="str">
        <f>IF(ISBLANK(Table2[[#This Row],[ActualResult]]), "_", IF(Table2[[#This Row],[ActualAwayScore]]=Table2[[#This Row],[PredictedAwayScore]], "Y", "N"))</f>
        <v>_</v>
      </c>
      <c r="Q237" s="4" t="str">
        <f>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row>
    <row r="238" spans="1:25" x14ac:dyDescent="0.25">
      <c r="B238" s="1">
        <v>45606</v>
      </c>
      <c r="C238" s="9" t="s">
        <v>348</v>
      </c>
      <c r="D238" s="2" t="s">
        <v>38</v>
      </c>
      <c r="E238" s="2" t="s">
        <v>32</v>
      </c>
      <c r="F238" s="2"/>
      <c r="G238" s="2"/>
      <c r="H238" s="2" t="str">
        <f t="shared" si="11"/>
        <v>_</v>
      </c>
      <c r="I238" s="2"/>
      <c r="J238" s="2"/>
      <c r="K238" s="2"/>
      <c r="L238" s="19" t="str">
        <f t="shared" si="10"/>
        <v>_</v>
      </c>
      <c r="M238" s="2"/>
      <c r="N238" s="2">
        <f>IF(ISBLANK(Table2[[#This Row],[ActualResult]]), 0, 1)</f>
        <v>0</v>
      </c>
      <c r="O238" s="2" t="str">
        <f>IF(ISBLANK(Table2[[#This Row],[ActualResult]]), "_", IF(Table2[[#This Row],[ActualWinner]]=Table2[[#This Row],[PredictedWinner]], "Y", "N"))</f>
        <v>_</v>
      </c>
      <c r="P238" s="2" t="str">
        <f>IF(ISBLANK(Table2[[#This Row],[ActualResult]]), "_", IF(Table2[[#This Row],[ActualAwayScore]]=Table2[[#This Row],[PredictedAwayScore]], "Y", "N"))</f>
        <v>_</v>
      </c>
      <c r="Q238" s="2" t="str">
        <f>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row>
    <row r="239" spans="1:25" x14ac:dyDescent="0.25">
      <c r="B239" s="1">
        <v>45606</v>
      </c>
      <c r="C239" s="9"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IF(ISBLANK(Table2[[#This Row],[ActualResult]]), "_", IF(Table2[[#This Row],[ActualAwayScore]]=Table2[[#This Row],[PredictedAwayScore]], "Y", "N"))</f>
        <v>_</v>
      </c>
      <c r="Q239" s="2" t="str">
        <f>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row>
    <row r="240" spans="1:25" x14ac:dyDescent="0.25">
      <c r="A240" s="5"/>
      <c r="B240" s="3">
        <v>45606</v>
      </c>
      <c r="C240" s="10" t="s">
        <v>350</v>
      </c>
      <c r="D240" s="4" t="s">
        <v>36</v>
      </c>
      <c r="E240" s="4" t="s">
        <v>47</v>
      </c>
      <c r="F240" s="4"/>
      <c r="G240" s="4"/>
      <c r="H240" s="4" t="str">
        <f t="shared" si="11"/>
        <v>_</v>
      </c>
      <c r="I240" s="4"/>
      <c r="J240" s="4"/>
      <c r="K240" s="4"/>
      <c r="L240" s="4" t="str">
        <f t="shared" si="10"/>
        <v>_</v>
      </c>
      <c r="M240" s="4"/>
      <c r="N240" s="4">
        <f>IF(ISBLANK(Table2[[#This Row],[ActualResult]]), 0, 1)</f>
        <v>0</v>
      </c>
      <c r="O240" s="4" t="str">
        <f>IF(ISBLANK(Table2[[#This Row],[ActualResult]]), "_", IF(Table2[[#This Row],[ActualWinner]]=Table2[[#This Row],[PredictedWinner]], "Y", "N"))</f>
        <v>_</v>
      </c>
      <c r="P240" s="4" t="str">
        <f>IF(ISBLANK(Table2[[#This Row],[ActualResult]]), "_", IF(Table2[[#This Row],[ActualAwayScore]]=Table2[[#This Row],[PredictedAwayScore]], "Y", "N"))</f>
        <v>_</v>
      </c>
      <c r="Q240" s="4" t="str">
        <f>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row>
    <row r="241" spans="1:25" x14ac:dyDescent="0.25">
      <c r="B241" s="1">
        <v>45607</v>
      </c>
      <c r="C241" s="9"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IF(ISBLANK(Table2[[#This Row],[ActualResult]]), "_", IF(Table2[[#This Row],[ActualAwayScore]]=Table2[[#This Row],[PredictedAwayScore]], "Y", "N"))</f>
        <v>_</v>
      </c>
      <c r="Q241" s="2" t="str">
        <f>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row>
    <row r="242" spans="1:25" x14ac:dyDescent="0.25">
      <c r="B242" s="1">
        <v>45607</v>
      </c>
      <c r="C242" s="9"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IF(ISBLANK(Table2[[#This Row],[ActualResult]]), "_", IF(Table2[[#This Row],[ActualAwayScore]]=Table2[[#This Row],[PredictedAwayScore]], "Y", "N"))</f>
        <v>_</v>
      </c>
      <c r="Q242" s="2" t="str">
        <f>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row>
    <row r="243" spans="1:25" x14ac:dyDescent="0.25">
      <c r="B243" s="1">
        <v>45607</v>
      </c>
      <c r="C243" s="9"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IF(ISBLANK(Table2[[#This Row],[ActualResult]]), "_", IF(Table2[[#This Row],[ActualAwayScore]]=Table2[[#This Row],[PredictedAwayScore]], "Y", "N"))</f>
        <v>_</v>
      </c>
      <c r="Q243" s="2" t="str">
        <f>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row>
    <row r="244" spans="1:25" x14ac:dyDescent="0.25">
      <c r="B244" s="1">
        <v>45607</v>
      </c>
      <c r="C244" s="9"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IF(ISBLANK(Table2[[#This Row],[ActualResult]]), "_", IF(Table2[[#This Row],[ActualAwayScore]]=Table2[[#This Row],[PredictedAwayScore]], "Y", "N"))</f>
        <v>_</v>
      </c>
      <c r="Q244" s="2" t="str">
        <f>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row>
    <row r="245" spans="1:25" x14ac:dyDescent="0.25">
      <c r="B245" s="1">
        <v>45607</v>
      </c>
      <c r="C245" s="9"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IF(ISBLANK(Table2[[#This Row],[ActualResult]]), "_", IF(Table2[[#This Row],[ActualAwayScore]]=Table2[[#This Row],[PredictedAwayScore]], "Y", "N"))</f>
        <v>_</v>
      </c>
      <c r="Q245" s="2" t="str">
        <f>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row>
    <row r="246" spans="1:25" x14ac:dyDescent="0.25">
      <c r="A246" s="5"/>
      <c r="B246" s="3">
        <v>45607</v>
      </c>
      <c r="C246" s="10" t="s">
        <v>356</v>
      </c>
      <c r="D246" s="4" t="s">
        <v>44</v>
      </c>
      <c r="E246" s="4" t="s">
        <v>27</v>
      </c>
      <c r="F246" s="4"/>
      <c r="G246" s="4"/>
      <c r="H246" s="4" t="str">
        <f t="shared" si="11"/>
        <v>_</v>
      </c>
      <c r="I246" s="4"/>
      <c r="J246" s="4"/>
      <c r="K246" s="4"/>
      <c r="L246" s="2" t="str">
        <f t="shared" si="10"/>
        <v>_</v>
      </c>
      <c r="M246" s="4"/>
      <c r="N246" s="4">
        <f>IF(ISBLANK(Table2[[#This Row],[ActualResult]]), 0, 1)</f>
        <v>0</v>
      </c>
      <c r="O246" s="4" t="str">
        <f>IF(ISBLANK(Table2[[#This Row],[ActualResult]]), "_", IF(Table2[[#This Row],[ActualWinner]]=Table2[[#This Row],[PredictedWinner]], "Y", "N"))</f>
        <v>_</v>
      </c>
      <c r="P246" s="4" t="str">
        <f>IF(ISBLANK(Table2[[#This Row],[ActualResult]]), "_", IF(Table2[[#This Row],[ActualAwayScore]]=Table2[[#This Row],[PredictedAwayScore]], "Y", "N"))</f>
        <v>_</v>
      </c>
      <c r="Q246" s="4" t="str">
        <f>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row>
    <row r="247" spans="1:25" x14ac:dyDescent="0.25">
      <c r="B247" s="1">
        <v>45608</v>
      </c>
      <c r="C247" s="9" t="s">
        <v>357</v>
      </c>
      <c r="D247" s="2" t="s">
        <v>30</v>
      </c>
      <c r="E247" s="2" t="s">
        <v>18</v>
      </c>
      <c r="F247" s="2"/>
      <c r="G247" s="2"/>
      <c r="H247" s="2" t="str">
        <f t="shared" si="11"/>
        <v>_</v>
      </c>
      <c r="I247" s="2"/>
      <c r="J247" s="2"/>
      <c r="K247" s="2"/>
      <c r="L247" s="19" t="str">
        <f t="shared" si="10"/>
        <v>_</v>
      </c>
      <c r="M247" s="2"/>
      <c r="N247" s="2">
        <f>IF(ISBLANK(Table2[[#This Row],[ActualResult]]), 0, 1)</f>
        <v>0</v>
      </c>
      <c r="O247" s="2" t="str">
        <f>IF(ISBLANK(Table2[[#This Row],[ActualResult]]), "_", IF(Table2[[#This Row],[ActualWinner]]=Table2[[#This Row],[PredictedWinner]], "Y", "N"))</f>
        <v>_</v>
      </c>
      <c r="P247" s="2" t="str">
        <f>IF(ISBLANK(Table2[[#This Row],[ActualResult]]), "_", IF(Table2[[#This Row],[ActualAwayScore]]=Table2[[#This Row],[PredictedAwayScore]], "Y", "N"))</f>
        <v>_</v>
      </c>
      <c r="Q247" s="2" t="str">
        <f>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row>
    <row r="248" spans="1:25" x14ac:dyDescent="0.25">
      <c r="B248" s="1">
        <v>45608</v>
      </c>
      <c r="C248" s="9"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IF(ISBLANK(Table2[[#This Row],[ActualResult]]), "_", IF(Table2[[#This Row],[ActualAwayScore]]=Table2[[#This Row],[PredictedAwayScore]], "Y", "N"))</f>
        <v>_</v>
      </c>
      <c r="Q248" s="2" t="str">
        <f>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row>
    <row r="249" spans="1:25" x14ac:dyDescent="0.25">
      <c r="B249" s="1">
        <v>45608</v>
      </c>
      <c r="C249" s="9"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IF(ISBLANK(Table2[[#This Row],[ActualResult]]), "_", IF(Table2[[#This Row],[ActualAwayScore]]=Table2[[#This Row],[PredictedAwayScore]], "Y", "N"))</f>
        <v>_</v>
      </c>
      <c r="Q249" s="2" t="str">
        <f>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row>
    <row r="250" spans="1:25" x14ac:dyDescent="0.25">
      <c r="B250" s="1">
        <v>45608</v>
      </c>
      <c r="C250" s="9"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IF(ISBLANK(Table2[[#This Row],[ActualResult]]), "_", IF(Table2[[#This Row],[ActualAwayScore]]=Table2[[#This Row],[PredictedAwayScore]], "Y", "N"))</f>
        <v>_</v>
      </c>
      <c r="Q250" s="2" t="str">
        <f>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row>
    <row r="251" spans="1:25" x14ac:dyDescent="0.25">
      <c r="B251" s="1">
        <v>45608</v>
      </c>
      <c r="C251" s="9"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IF(ISBLANK(Table2[[#This Row],[ActualResult]]), "_", IF(Table2[[#This Row],[ActualAwayScore]]=Table2[[#This Row],[PredictedAwayScore]], "Y", "N"))</f>
        <v>_</v>
      </c>
      <c r="Q251" s="2" t="str">
        <f>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row>
    <row r="252" spans="1:25" x14ac:dyDescent="0.25">
      <c r="B252" s="1">
        <v>45608</v>
      </c>
      <c r="C252" s="9"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IF(ISBLANK(Table2[[#This Row],[ActualResult]]), "_", IF(Table2[[#This Row],[ActualAwayScore]]=Table2[[#This Row],[PredictedAwayScore]], "Y", "N"))</f>
        <v>_</v>
      </c>
      <c r="Q252" s="2" t="str">
        <f>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row>
    <row r="253" spans="1:25" x14ac:dyDescent="0.25">
      <c r="A253" s="5"/>
      <c r="B253" s="3">
        <v>45608</v>
      </c>
      <c r="C253" s="10" t="s">
        <v>363</v>
      </c>
      <c r="D253" s="4" t="s">
        <v>36</v>
      </c>
      <c r="E253" s="4" t="s">
        <v>12</v>
      </c>
      <c r="F253" s="4"/>
      <c r="G253" s="4"/>
      <c r="H253" s="4" t="str">
        <f t="shared" si="11"/>
        <v>_</v>
      </c>
      <c r="I253" s="4"/>
      <c r="J253" s="4"/>
      <c r="K253" s="4"/>
      <c r="L253" s="2" t="str">
        <f t="shared" si="10"/>
        <v>_</v>
      </c>
      <c r="M253" s="4"/>
      <c r="N253" s="4">
        <f>IF(ISBLANK(Table2[[#This Row],[ActualResult]]), 0, 1)</f>
        <v>0</v>
      </c>
      <c r="O253" s="4" t="str">
        <f>IF(ISBLANK(Table2[[#This Row],[ActualResult]]), "_", IF(Table2[[#This Row],[ActualWinner]]=Table2[[#This Row],[PredictedWinner]], "Y", "N"))</f>
        <v>_</v>
      </c>
      <c r="P253" s="4" t="str">
        <f>IF(ISBLANK(Table2[[#This Row],[ActualResult]]), "_", IF(Table2[[#This Row],[ActualAwayScore]]=Table2[[#This Row],[PredictedAwayScore]], "Y", "N"))</f>
        <v>_</v>
      </c>
      <c r="Q253" s="4" t="str">
        <f>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row>
    <row r="254" spans="1:25" x14ac:dyDescent="0.25">
      <c r="B254" s="1">
        <v>45609</v>
      </c>
      <c r="C254" s="9" t="s">
        <v>364</v>
      </c>
      <c r="D254" s="2" t="s">
        <v>31</v>
      </c>
      <c r="E254" s="2" t="s">
        <v>21</v>
      </c>
      <c r="F254" s="2"/>
      <c r="G254" s="2"/>
      <c r="H254" s="2" t="str">
        <f t="shared" si="11"/>
        <v>_</v>
      </c>
      <c r="I254" s="2"/>
      <c r="J254" s="2"/>
      <c r="K254" s="2"/>
      <c r="L254" s="19" t="str">
        <f t="shared" si="10"/>
        <v>_</v>
      </c>
      <c r="M254" s="2"/>
      <c r="N254" s="2">
        <f>IF(ISBLANK(Table2[[#This Row],[ActualResult]]), 0, 1)</f>
        <v>0</v>
      </c>
      <c r="O254" s="2" t="str">
        <f>IF(ISBLANK(Table2[[#This Row],[ActualResult]]), "_", IF(Table2[[#This Row],[ActualWinner]]=Table2[[#This Row],[PredictedWinner]], "Y", "N"))</f>
        <v>_</v>
      </c>
      <c r="P254" s="2" t="str">
        <f>IF(ISBLANK(Table2[[#This Row],[ActualResult]]), "_", IF(Table2[[#This Row],[ActualAwayScore]]=Table2[[#This Row],[PredictedAwayScore]], "Y", "N"))</f>
        <v>_</v>
      </c>
      <c r="Q254" s="2" t="str">
        <f>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row>
    <row r="255" spans="1:25" x14ac:dyDescent="0.25">
      <c r="B255" s="1">
        <v>45609</v>
      </c>
      <c r="C255" s="9"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IF(ISBLANK(Table2[[#This Row],[ActualResult]]), "_", IF(Table2[[#This Row],[ActualAwayScore]]=Table2[[#This Row],[PredictedAwayScore]], "Y", "N"))</f>
        <v>_</v>
      </c>
      <c r="Q255" s="2" t="str">
        <f>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row>
    <row r="256" spans="1:25" x14ac:dyDescent="0.25">
      <c r="B256" s="1">
        <v>45609</v>
      </c>
      <c r="C256" s="9"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IF(ISBLANK(Table2[[#This Row],[ActualResult]]), "_", IF(Table2[[#This Row],[ActualAwayScore]]=Table2[[#This Row],[PredictedAwayScore]], "Y", "N"))</f>
        <v>_</v>
      </c>
      <c r="Q256" s="2" t="str">
        <f>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row>
    <row r="257" spans="1:25" x14ac:dyDescent="0.25">
      <c r="B257" s="1">
        <v>45609</v>
      </c>
      <c r="C257" s="9"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IF(ISBLANK(Table2[[#This Row],[ActualResult]]), "_", IF(Table2[[#This Row],[ActualAwayScore]]=Table2[[#This Row],[PredictedAwayScore]], "Y", "N"))</f>
        <v>_</v>
      </c>
      <c r="Q257" s="2" t="str">
        <f>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row>
    <row r="258" spans="1:25" x14ac:dyDescent="0.25">
      <c r="A258" s="5"/>
      <c r="B258" s="3">
        <v>45609</v>
      </c>
      <c r="C258" s="10" t="s">
        <v>368</v>
      </c>
      <c r="D258" s="4" t="s">
        <v>27</v>
      </c>
      <c r="E258" s="4" t="s">
        <v>47</v>
      </c>
      <c r="F258" s="4"/>
      <c r="G258" s="4"/>
      <c r="H258" s="4" t="str">
        <f t="shared" si="11"/>
        <v>_</v>
      </c>
      <c r="I258" s="4"/>
      <c r="J258" s="4"/>
      <c r="K258" s="4"/>
      <c r="L258" s="4" t="str">
        <f t="shared" si="10"/>
        <v>_</v>
      </c>
      <c r="M258" s="4"/>
      <c r="N258" s="4">
        <f>IF(ISBLANK(Table2[[#This Row],[ActualResult]]), 0, 1)</f>
        <v>0</v>
      </c>
      <c r="O258" s="4" t="str">
        <f>IF(ISBLANK(Table2[[#This Row],[ActualResult]]), "_", IF(Table2[[#This Row],[ActualWinner]]=Table2[[#This Row],[PredictedWinner]], "Y", "N"))</f>
        <v>_</v>
      </c>
      <c r="P258" s="4" t="str">
        <f>IF(ISBLANK(Table2[[#This Row],[ActualResult]]), "_", IF(Table2[[#This Row],[ActualAwayScore]]=Table2[[#This Row],[PredictedAwayScore]], "Y", "N"))</f>
        <v>_</v>
      </c>
      <c r="Q258" s="4" t="str">
        <f>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row>
    <row r="259" spans="1:25" x14ac:dyDescent="0.25">
      <c r="B259" s="1">
        <v>45610</v>
      </c>
      <c r="C259" s="9"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IF(ISBLANK(Table2[[#This Row],[ActualResult]]), "_", IF(Table2[[#This Row],[ActualAwayScore]]=Table2[[#This Row],[PredictedAwayScore]], "Y", "N"))</f>
        <v>_</v>
      </c>
      <c r="Q259" s="2" t="str">
        <f>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row>
    <row r="260" spans="1:25" x14ac:dyDescent="0.25">
      <c r="B260" s="1">
        <v>45610</v>
      </c>
      <c r="C260" s="9"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IF(ISBLANK(Table2[[#This Row],[ActualResult]]), "_", IF(Table2[[#This Row],[ActualAwayScore]]=Table2[[#This Row],[PredictedAwayScore]], "Y", "N"))</f>
        <v>_</v>
      </c>
      <c r="Q260" s="2" t="str">
        <f>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row>
    <row r="261" spans="1:25" x14ac:dyDescent="0.25">
      <c r="B261" s="1">
        <v>45610</v>
      </c>
      <c r="C261" s="9"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IF(ISBLANK(Table2[[#This Row],[ActualResult]]), "_", IF(Table2[[#This Row],[ActualAwayScore]]=Table2[[#This Row],[PredictedAwayScore]], "Y", "N"))</f>
        <v>_</v>
      </c>
      <c r="Q261" s="2" t="str">
        <f>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row>
    <row r="262" spans="1:25" x14ac:dyDescent="0.25">
      <c r="B262" s="1">
        <v>45610</v>
      </c>
      <c r="C262" s="9"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IF(ISBLANK(Table2[[#This Row],[ActualResult]]), "_", IF(Table2[[#This Row],[ActualAwayScore]]=Table2[[#This Row],[PredictedAwayScore]], "Y", "N"))</f>
        <v>_</v>
      </c>
      <c r="Q262" s="2" t="str">
        <f>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row>
    <row r="263" spans="1:25" x14ac:dyDescent="0.25">
      <c r="B263" s="1">
        <v>45610</v>
      </c>
      <c r="C263" s="9"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IF(ISBLANK(Table2[[#This Row],[ActualResult]]), "_", IF(Table2[[#This Row],[ActualAwayScore]]=Table2[[#This Row],[PredictedAwayScore]], "Y", "N"))</f>
        <v>_</v>
      </c>
      <c r="Q263" s="2" t="str">
        <f>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row>
    <row r="264" spans="1:25" x14ac:dyDescent="0.25">
      <c r="B264" s="1">
        <v>45610</v>
      </c>
      <c r="C264" s="9"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IF(ISBLANK(Table2[[#This Row],[ActualResult]]), "_", IF(Table2[[#This Row],[ActualAwayScore]]=Table2[[#This Row],[PredictedAwayScore]], "Y", "N"))</f>
        <v>_</v>
      </c>
      <c r="Q264" s="2" t="str">
        <f>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row>
    <row r="265" spans="1:25" x14ac:dyDescent="0.25">
      <c r="B265" s="1">
        <v>45610</v>
      </c>
      <c r="C265" s="9"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IF(ISBLANK(Table2[[#This Row],[ActualResult]]), "_", IF(Table2[[#This Row],[ActualAwayScore]]=Table2[[#This Row],[PredictedAwayScore]], "Y", "N"))</f>
        <v>_</v>
      </c>
      <c r="Q265" s="2" t="str">
        <f>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row>
    <row r="266" spans="1:25" x14ac:dyDescent="0.25">
      <c r="B266" s="1">
        <v>45610</v>
      </c>
      <c r="C266" s="9"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IF(ISBLANK(Table2[[#This Row],[ActualResult]]), "_", IF(Table2[[#This Row],[ActualAwayScore]]=Table2[[#This Row],[PredictedAwayScore]], "Y", "N"))</f>
        <v>_</v>
      </c>
      <c r="Q266" s="2" t="str">
        <f>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row>
    <row r="267" spans="1:25" x14ac:dyDescent="0.25">
      <c r="B267" s="1">
        <v>45610</v>
      </c>
      <c r="C267" s="9"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IF(ISBLANK(Table2[[#This Row],[ActualResult]]), "_", IF(Table2[[#This Row],[ActualAwayScore]]=Table2[[#This Row],[PredictedAwayScore]], "Y", "N"))</f>
        <v>_</v>
      </c>
      <c r="Q267" s="2" t="str">
        <f>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row>
    <row r="268" spans="1:25" x14ac:dyDescent="0.25">
      <c r="A268" s="5"/>
      <c r="B268" s="3">
        <v>45610</v>
      </c>
      <c r="C268" s="10" t="s">
        <v>378</v>
      </c>
      <c r="D268" s="4" t="s">
        <v>17</v>
      </c>
      <c r="E268" s="4" t="s">
        <v>12</v>
      </c>
      <c r="F268" s="4"/>
      <c r="G268" s="4"/>
      <c r="H268" s="4" t="str">
        <f t="shared" si="14"/>
        <v>_</v>
      </c>
      <c r="I268" s="4"/>
      <c r="J268" s="4"/>
      <c r="K268" s="4"/>
      <c r="L268" s="2" t="str">
        <f t="shared" si="13"/>
        <v>_</v>
      </c>
      <c r="M268" s="4"/>
      <c r="N268" s="4">
        <f>IF(ISBLANK(Table2[[#This Row],[ActualResult]]), 0, 1)</f>
        <v>0</v>
      </c>
      <c r="O268" s="4" t="str">
        <f>IF(ISBLANK(Table2[[#This Row],[ActualResult]]), "_", IF(Table2[[#This Row],[ActualWinner]]=Table2[[#This Row],[PredictedWinner]], "Y", "N"))</f>
        <v>_</v>
      </c>
      <c r="P268" s="4" t="str">
        <f>IF(ISBLANK(Table2[[#This Row],[ActualResult]]), "_", IF(Table2[[#This Row],[ActualAwayScore]]=Table2[[#This Row],[PredictedAwayScore]], "Y", "N"))</f>
        <v>_</v>
      </c>
      <c r="Q268" s="2" t="str">
        <f>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row>
    <row r="269" spans="1:25" x14ac:dyDescent="0.25">
      <c r="B269" s="1">
        <v>45611</v>
      </c>
      <c r="C269" s="9" t="s">
        <v>379</v>
      </c>
      <c r="D269" s="2" t="s">
        <v>21</v>
      </c>
      <c r="E269" s="2" t="s">
        <v>36</v>
      </c>
      <c r="F269" s="2"/>
      <c r="G269" s="2"/>
      <c r="H269" s="2" t="str">
        <f t="shared" si="14"/>
        <v>_</v>
      </c>
      <c r="I269" s="2"/>
      <c r="J269" s="2"/>
      <c r="K269" s="2"/>
      <c r="L269" s="19" t="str">
        <f t="shared" si="13"/>
        <v>_</v>
      </c>
      <c r="M269" s="2"/>
      <c r="N269" s="2">
        <f>IF(ISBLANK(Table2[[#This Row],[ActualResult]]), 0, 1)</f>
        <v>0</v>
      </c>
      <c r="O269" s="2" t="str">
        <f>IF(ISBLANK(Table2[[#This Row],[ActualResult]]), "_", IF(Table2[[#This Row],[ActualWinner]]=Table2[[#This Row],[PredictedWinner]], "Y", "N"))</f>
        <v>_</v>
      </c>
      <c r="P269" s="2" t="str">
        <f>IF(ISBLANK(Table2[[#This Row],[ActualResult]]), "_", IF(Table2[[#This Row],[ActualAwayScore]]=Table2[[#This Row],[PredictedAwayScore]], "Y", "N"))</f>
        <v>_</v>
      </c>
      <c r="Q269" s="19" t="str">
        <f>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row>
    <row r="270" spans="1:25" x14ac:dyDescent="0.25">
      <c r="B270" s="1">
        <v>45611</v>
      </c>
      <c r="C270" s="9"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IF(ISBLANK(Table2[[#This Row],[ActualResult]]), "_", IF(Table2[[#This Row],[ActualAwayScore]]=Table2[[#This Row],[PredictedAwayScore]], "Y", "N"))</f>
        <v>_</v>
      </c>
      <c r="Q270" s="2" t="str">
        <f>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row>
    <row r="271" spans="1:25" x14ac:dyDescent="0.25">
      <c r="B271" s="1">
        <v>45611</v>
      </c>
      <c r="C271" s="9"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IF(ISBLANK(Table2[[#This Row],[ActualResult]]), "_", IF(Table2[[#This Row],[ActualAwayScore]]=Table2[[#This Row],[PredictedAwayScore]], "Y", "N"))</f>
        <v>_</v>
      </c>
      <c r="Q271" s="2" t="str">
        <f>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row>
    <row r="272" spans="1:25" x14ac:dyDescent="0.25">
      <c r="B272" s="1">
        <v>45611</v>
      </c>
      <c r="C272" s="9"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IF(ISBLANK(Table2[[#This Row],[ActualResult]]), "_", IF(Table2[[#This Row],[ActualAwayScore]]=Table2[[#This Row],[PredictedAwayScore]], "Y", "N"))</f>
        <v>_</v>
      </c>
      <c r="Q272" s="2" t="str">
        <f>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row>
    <row r="273" spans="1:25" x14ac:dyDescent="0.25">
      <c r="A273" s="5"/>
      <c r="B273" s="3">
        <v>45611</v>
      </c>
      <c r="C273" s="10" t="s">
        <v>383</v>
      </c>
      <c r="D273" s="4" t="s">
        <v>31</v>
      </c>
      <c r="E273" s="4" t="s">
        <v>47</v>
      </c>
      <c r="F273" s="4"/>
      <c r="G273" s="4"/>
      <c r="H273" s="4" t="str">
        <f t="shared" si="14"/>
        <v>_</v>
      </c>
      <c r="I273" s="4"/>
      <c r="J273" s="4"/>
      <c r="K273" s="4"/>
      <c r="L273" s="2" t="str">
        <f t="shared" si="13"/>
        <v>_</v>
      </c>
      <c r="M273" s="4"/>
      <c r="N273" s="4">
        <f>IF(ISBLANK(Table2[[#This Row],[ActualResult]]), 0, 1)</f>
        <v>0</v>
      </c>
      <c r="O273" s="4" t="str">
        <f>IF(ISBLANK(Table2[[#This Row],[ActualResult]]), "_", IF(Table2[[#This Row],[ActualWinner]]=Table2[[#This Row],[PredictedWinner]], "Y", "N"))</f>
        <v>_</v>
      </c>
      <c r="P273" s="4" t="str">
        <f>IF(ISBLANK(Table2[[#This Row],[ActualResult]]), "_", IF(Table2[[#This Row],[ActualAwayScore]]=Table2[[#This Row],[PredictedAwayScore]], "Y", "N"))</f>
        <v>_</v>
      </c>
      <c r="Q273" s="4" t="str">
        <f>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row>
    <row r="274" spans="1:25" x14ac:dyDescent="0.25">
      <c r="B274" s="1">
        <v>45612</v>
      </c>
      <c r="C274" s="9" t="s">
        <v>384</v>
      </c>
      <c r="D274" s="2" t="s">
        <v>13</v>
      </c>
      <c r="E274" s="2" t="s">
        <v>16</v>
      </c>
      <c r="F274" s="2"/>
      <c r="G274" s="2"/>
      <c r="H274" s="2" t="str">
        <f t="shared" si="14"/>
        <v>_</v>
      </c>
      <c r="I274" s="2"/>
      <c r="J274" s="2"/>
      <c r="K274" s="2"/>
      <c r="L274" s="19" t="str">
        <f t="shared" si="13"/>
        <v>_</v>
      </c>
      <c r="M274" s="2"/>
      <c r="N274" s="2">
        <f>IF(ISBLANK(Table2[[#This Row],[ActualResult]]), 0, 1)</f>
        <v>0</v>
      </c>
      <c r="O274" s="2" t="str">
        <f>IF(ISBLANK(Table2[[#This Row],[ActualResult]]), "_", IF(Table2[[#This Row],[ActualWinner]]=Table2[[#This Row],[PredictedWinner]], "Y", "N"))</f>
        <v>_</v>
      </c>
      <c r="P274" s="2" t="str">
        <f>IF(ISBLANK(Table2[[#This Row],[ActualResult]]), "_", IF(Table2[[#This Row],[ActualAwayScore]]=Table2[[#This Row],[PredictedAwayScore]], "Y", "N"))</f>
        <v>_</v>
      </c>
      <c r="Q274" s="2" t="str">
        <f>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row>
    <row r="275" spans="1:25" x14ac:dyDescent="0.25">
      <c r="B275" s="1">
        <v>45612</v>
      </c>
      <c r="C275" s="9"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IF(ISBLANK(Table2[[#This Row],[ActualResult]]), "_", IF(Table2[[#This Row],[ActualAwayScore]]=Table2[[#This Row],[PredictedAwayScore]], "Y", "N"))</f>
        <v>_</v>
      </c>
      <c r="Q275" s="2" t="str">
        <f>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row>
    <row r="276" spans="1:25" x14ac:dyDescent="0.25">
      <c r="B276" s="1">
        <v>45612</v>
      </c>
      <c r="C276" s="9"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IF(ISBLANK(Table2[[#This Row],[ActualResult]]), "_", IF(Table2[[#This Row],[ActualAwayScore]]=Table2[[#This Row],[PredictedAwayScore]], "Y", "N"))</f>
        <v>_</v>
      </c>
      <c r="Q276" s="2" t="str">
        <f>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row>
    <row r="277" spans="1:25" x14ac:dyDescent="0.25">
      <c r="B277" s="1">
        <v>45612</v>
      </c>
      <c r="C277" s="9"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IF(ISBLANK(Table2[[#This Row],[ActualResult]]), "_", IF(Table2[[#This Row],[ActualAwayScore]]=Table2[[#This Row],[PredictedAwayScore]], "Y", "N"))</f>
        <v>_</v>
      </c>
      <c r="Q277" s="2" t="str">
        <f>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row>
    <row r="278" spans="1:25" x14ac:dyDescent="0.25">
      <c r="B278" s="1">
        <v>45612</v>
      </c>
      <c r="C278" s="9"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IF(ISBLANK(Table2[[#This Row],[ActualResult]]), "_", IF(Table2[[#This Row],[ActualAwayScore]]=Table2[[#This Row],[PredictedAwayScore]], "Y", "N"))</f>
        <v>_</v>
      </c>
      <c r="Q278" s="2" t="str">
        <f>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row>
    <row r="279" spans="1:25" x14ac:dyDescent="0.25">
      <c r="B279" s="1">
        <v>45612</v>
      </c>
      <c r="C279" s="9"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IF(ISBLANK(Table2[[#This Row],[ActualResult]]), "_", IF(Table2[[#This Row],[ActualAwayScore]]=Table2[[#This Row],[PredictedAwayScore]], "Y", "N"))</f>
        <v>_</v>
      </c>
      <c r="Q279" s="2" t="str">
        <f>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row>
    <row r="280" spans="1:25" x14ac:dyDescent="0.25">
      <c r="B280" s="1">
        <v>45612</v>
      </c>
      <c r="C280" s="9"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IF(ISBLANK(Table2[[#This Row],[ActualResult]]), "_", IF(Table2[[#This Row],[ActualAwayScore]]=Table2[[#This Row],[PredictedAwayScore]], "Y", "N"))</f>
        <v>_</v>
      </c>
      <c r="Q280" s="2" t="str">
        <f>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row>
    <row r="281" spans="1:25" x14ac:dyDescent="0.25">
      <c r="B281" s="1">
        <v>45612</v>
      </c>
      <c r="C281" s="9"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IF(ISBLANK(Table2[[#This Row],[ActualResult]]), "_", IF(Table2[[#This Row],[ActualAwayScore]]=Table2[[#This Row],[PredictedAwayScore]], "Y", "N"))</f>
        <v>_</v>
      </c>
      <c r="Q281" s="2" t="str">
        <f>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row>
    <row r="282" spans="1:25" x14ac:dyDescent="0.25">
      <c r="B282" s="1">
        <v>45612</v>
      </c>
      <c r="C282" s="9"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IF(ISBLANK(Table2[[#This Row],[ActualResult]]), "_", IF(Table2[[#This Row],[ActualAwayScore]]=Table2[[#This Row],[PredictedAwayScore]], "Y", "N"))</f>
        <v>_</v>
      </c>
      <c r="Q282" s="2" t="str">
        <f>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row>
    <row r="283" spans="1:25" x14ac:dyDescent="0.25">
      <c r="B283" s="1">
        <v>45612</v>
      </c>
      <c r="C283" s="9"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IF(ISBLANK(Table2[[#This Row],[ActualResult]]), "_", IF(Table2[[#This Row],[ActualAwayScore]]=Table2[[#This Row],[PredictedAwayScore]], "Y", "N"))</f>
        <v>_</v>
      </c>
      <c r="Q283" s="2" t="str">
        <f>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row>
    <row r="284" spans="1:25" x14ac:dyDescent="0.25">
      <c r="B284" s="1">
        <v>45612</v>
      </c>
      <c r="C284" s="9"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IF(ISBLANK(Table2[[#This Row],[ActualResult]]), "_", IF(Table2[[#This Row],[ActualAwayScore]]=Table2[[#This Row],[PredictedAwayScore]], "Y", "N"))</f>
        <v>_</v>
      </c>
      <c r="Q284" s="2" t="str">
        <f>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row>
    <row r="285" spans="1:25" x14ac:dyDescent="0.25">
      <c r="A285" s="5"/>
      <c r="B285" s="3">
        <v>45612</v>
      </c>
      <c r="C285" s="10" t="s">
        <v>395</v>
      </c>
      <c r="D285" s="4" t="s">
        <v>17</v>
      </c>
      <c r="E285" s="4" t="s">
        <v>25</v>
      </c>
      <c r="F285" s="4"/>
      <c r="G285" s="4"/>
      <c r="H285" s="4" t="str">
        <f t="shared" si="14"/>
        <v>_</v>
      </c>
      <c r="I285" s="4"/>
      <c r="J285" s="4"/>
      <c r="K285" s="4"/>
      <c r="L285" s="4" t="str">
        <f t="shared" si="13"/>
        <v>_</v>
      </c>
      <c r="M285" s="4"/>
      <c r="N285" s="4">
        <f>IF(ISBLANK(Table2[[#This Row],[ActualResult]]), 0, 1)</f>
        <v>0</v>
      </c>
      <c r="O285" s="4" t="str">
        <f>IF(ISBLANK(Table2[[#This Row],[ActualResult]]), "_", IF(Table2[[#This Row],[ActualWinner]]=Table2[[#This Row],[PredictedWinner]], "Y", "N"))</f>
        <v>_</v>
      </c>
      <c r="P285" s="4" t="str">
        <f>IF(ISBLANK(Table2[[#This Row],[ActualResult]]), "_", IF(Table2[[#This Row],[ActualAwayScore]]=Table2[[#This Row],[PredictedAwayScore]], "Y", "N"))</f>
        <v>_</v>
      </c>
      <c r="Q285" s="4" t="str">
        <f>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row>
    <row r="286" spans="1:25" x14ac:dyDescent="0.25">
      <c r="B286" s="1">
        <v>45613</v>
      </c>
      <c r="C286" s="9"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IF(ISBLANK(Table2[[#This Row],[ActualResult]]), "_", IF(Table2[[#This Row],[ActualAwayScore]]=Table2[[#This Row],[PredictedAwayScore]], "Y", "N"))</f>
        <v>_</v>
      </c>
      <c r="Q286" s="2" t="str">
        <f>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row>
    <row r="287" spans="1:25" x14ac:dyDescent="0.25">
      <c r="B287" s="1">
        <v>45613</v>
      </c>
      <c r="C287" s="9"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IF(ISBLANK(Table2[[#This Row],[ActualResult]]), "_", IF(Table2[[#This Row],[ActualAwayScore]]=Table2[[#This Row],[PredictedAwayScore]], "Y", "N"))</f>
        <v>_</v>
      </c>
      <c r="Q287" s="2" t="str">
        <f>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row>
    <row r="288" spans="1:25" x14ac:dyDescent="0.25">
      <c r="B288" s="1">
        <v>45613</v>
      </c>
      <c r="C288" s="9"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IF(ISBLANK(Table2[[#This Row],[ActualResult]]), "_", IF(Table2[[#This Row],[ActualAwayScore]]=Table2[[#This Row],[PredictedAwayScore]], "Y", "N"))</f>
        <v>_</v>
      </c>
      <c r="Q288" s="2" t="str">
        <f>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row>
    <row r="289" spans="1:25" x14ac:dyDescent="0.25">
      <c r="A289" s="5"/>
      <c r="B289" s="3">
        <v>45613</v>
      </c>
      <c r="C289" s="10" t="s">
        <v>399</v>
      </c>
      <c r="D289" s="4" t="s">
        <v>35</v>
      </c>
      <c r="E289" s="4" t="s">
        <v>25</v>
      </c>
      <c r="F289" s="4"/>
      <c r="G289" s="4"/>
      <c r="H289" s="4" t="str">
        <f t="shared" si="14"/>
        <v>_</v>
      </c>
      <c r="I289" s="4"/>
      <c r="J289" s="4"/>
      <c r="K289" s="4"/>
      <c r="L289" s="2" t="str">
        <f t="shared" si="13"/>
        <v>_</v>
      </c>
      <c r="M289" s="4"/>
      <c r="N289" s="4">
        <f>IF(ISBLANK(Table2[[#This Row],[ActualResult]]), 0, 1)</f>
        <v>0</v>
      </c>
      <c r="O289" s="4" t="str">
        <f>IF(ISBLANK(Table2[[#This Row],[ActualResult]]), "_", IF(Table2[[#This Row],[ActualWinner]]=Table2[[#This Row],[PredictedWinner]], "Y", "N"))</f>
        <v>_</v>
      </c>
      <c r="P289" s="4" t="str">
        <f>IF(ISBLANK(Table2[[#This Row],[ActualResult]]), "_", IF(Table2[[#This Row],[ActualAwayScore]]=Table2[[#This Row],[PredictedAwayScore]], "Y", "N"))</f>
        <v>_</v>
      </c>
      <c r="Q289" s="4" t="str">
        <f>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row>
    <row r="290" spans="1:25" x14ac:dyDescent="0.25">
      <c r="B290" s="1">
        <v>45614</v>
      </c>
      <c r="C290" s="9" t="s">
        <v>400</v>
      </c>
      <c r="D290" s="2" t="s">
        <v>36</v>
      </c>
      <c r="E290" s="2" t="s">
        <v>16</v>
      </c>
      <c r="F290" s="2"/>
      <c r="G290" s="2"/>
      <c r="H290" s="2" t="str">
        <f t="shared" si="14"/>
        <v>_</v>
      </c>
      <c r="I290" s="2"/>
      <c r="J290" s="2"/>
      <c r="K290" s="2"/>
      <c r="L290" s="19" t="str">
        <f t="shared" si="13"/>
        <v>_</v>
      </c>
      <c r="M290" s="2"/>
      <c r="N290" s="2">
        <f>IF(ISBLANK(Table2[[#This Row],[ActualResult]]), 0, 1)</f>
        <v>0</v>
      </c>
      <c r="O290" s="2" t="str">
        <f>IF(ISBLANK(Table2[[#This Row],[ActualResult]]), "_", IF(Table2[[#This Row],[ActualWinner]]=Table2[[#This Row],[PredictedWinner]], "Y", "N"))</f>
        <v>_</v>
      </c>
      <c r="P290" s="2" t="str">
        <f>IF(ISBLANK(Table2[[#This Row],[ActualResult]]), "_", IF(Table2[[#This Row],[ActualAwayScore]]=Table2[[#This Row],[PredictedAwayScore]], "Y", "N"))</f>
        <v>_</v>
      </c>
      <c r="Q290" s="2" t="str">
        <f>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row>
    <row r="291" spans="1:25" x14ac:dyDescent="0.25">
      <c r="B291" s="1">
        <v>45614</v>
      </c>
      <c r="C291" s="9"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IF(ISBLANK(Table2[[#This Row],[ActualResult]]), "_", IF(Table2[[#This Row],[ActualAwayScore]]=Table2[[#This Row],[PredictedAwayScore]], "Y", "N"))</f>
        <v>_</v>
      </c>
      <c r="Q291" s="2" t="str">
        <f>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row>
    <row r="292" spans="1:25" x14ac:dyDescent="0.25">
      <c r="B292" s="1">
        <v>45614</v>
      </c>
      <c r="C292" s="9"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IF(ISBLANK(Table2[[#This Row],[ActualResult]]), "_", IF(Table2[[#This Row],[ActualAwayScore]]=Table2[[#This Row],[PredictedAwayScore]], "Y", "N"))</f>
        <v>_</v>
      </c>
      <c r="Q292" s="2" t="str">
        <f>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row>
    <row r="293" spans="1:25" x14ac:dyDescent="0.25">
      <c r="B293" s="1">
        <v>45614</v>
      </c>
      <c r="C293" s="9"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IF(ISBLANK(Table2[[#This Row],[ActualResult]]), "_", IF(Table2[[#This Row],[ActualAwayScore]]=Table2[[#This Row],[PredictedAwayScore]], "Y", "N"))</f>
        <v>_</v>
      </c>
      <c r="Q293" s="2" t="str">
        <f>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row>
    <row r="294" spans="1:25" x14ac:dyDescent="0.25">
      <c r="B294" s="1">
        <v>45614</v>
      </c>
      <c r="C294" s="9"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IF(ISBLANK(Table2[[#This Row],[ActualResult]]), "_", IF(Table2[[#This Row],[ActualAwayScore]]=Table2[[#This Row],[PredictedAwayScore]], "Y", "N"))</f>
        <v>_</v>
      </c>
      <c r="Q294" s="2" t="str">
        <f>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row>
    <row r="295" spans="1:25" x14ac:dyDescent="0.25">
      <c r="A295" s="5"/>
      <c r="B295" s="3">
        <v>45614</v>
      </c>
      <c r="C295" s="10" t="s">
        <v>405</v>
      </c>
      <c r="D295" s="4" t="s">
        <v>31</v>
      </c>
      <c r="E295" s="4" t="s">
        <v>38</v>
      </c>
      <c r="F295" s="4"/>
      <c r="G295" s="4"/>
      <c r="H295" s="4" t="str">
        <f t="shared" si="14"/>
        <v>_</v>
      </c>
      <c r="I295" s="4"/>
      <c r="J295" s="4"/>
      <c r="K295" s="4"/>
      <c r="L295" s="2" t="str">
        <f t="shared" si="13"/>
        <v>_</v>
      </c>
      <c r="M295" s="4"/>
      <c r="N295" s="4">
        <f>IF(ISBLANK(Table2[[#This Row],[ActualResult]]), 0, 1)</f>
        <v>0</v>
      </c>
      <c r="O295" s="4" t="str">
        <f>IF(ISBLANK(Table2[[#This Row],[ActualResult]]), "_", IF(Table2[[#This Row],[ActualWinner]]=Table2[[#This Row],[PredictedWinner]], "Y", "N"))</f>
        <v>_</v>
      </c>
      <c r="P295" s="4" t="str">
        <f>IF(ISBLANK(Table2[[#This Row],[ActualResult]]), "_", IF(Table2[[#This Row],[ActualAwayScore]]=Table2[[#This Row],[PredictedAwayScore]], "Y", "N"))</f>
        <v>_</v>
      </c>
      <c r="Q295" s="4" t="str">
        <f>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row>
    <row r="296" spans="1:25" x14ac:dyDescent="0.25">
      <c r="B296" s="1">
        <v>45615</v>
      </c>
      <c r="C296" s="9" t="s">
        <v>406</v>
      </c>
      <c r="D296" s="2" t="s">
        <v>23</v>
      </c>
      <c r="E296" s="2" t="s">
        <v>30</v>
      </c>
      <c r="F296" s="2"/>
      <c r="G296" s="2"/>
      <c r="H296" s="2" t="str">
        <f t="shared" si="14"/>
        <v>_</v>
      </c>
      <c r="I296" s="2"/>
      <c r="J296" s="2"/>
      <c r="K296" s="2"/>
      <c r="L296" s="19" t="str">
        <f t="shared" si="13"/>
        <v>_</v>
      </c>
      <c r="M296" s="2"/>
      <c r="N296" s="2">
        <f>IF(ISBLANK(Table2[[#This Row],[ActualResult]]), 0, 1)</f>
        <v>0</v>
      </c>
      <c r="O296" s="2" t="str">
        <f>IF(ISBLANK(Table2[[#This Row],[ActualResult]]), "_", IF(Table2[[#This Row],[ActualWinner]]=Table2[[#This Row],[PredictedWinner]], "Y", "N"))</f>
        <v>_</v>
      </c>
      <c r="P296" s="2" t="str">
        <f>IF(ISBLANK(Table2[[#This Row],[ActualResult]]), "_", IF(Table2[[#This Row],[ActualAwayScore]]=Table2[[#This Row],[PredictedAwayScore]], "Y", "N"))</f>
        <v>_</v>
      </c>
      <c r="Q296" s="2" t="str">
        <f>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row>
    <row r="297" spans="1:25" x14ac:dyDescent="0.25">
      <c r="B297" s="1">
        <v>45615</v>
      </c>
      <c r="C297" s="9"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IF(ISBLANK(Table2[[#This Row],[ActualResult]]), "_", IF(Table2[[#This Row],[ActualAwayScore]]=Table2[[#This Row],[PredictedAwayScore]], "Y", "N"))</f>
        <v>_</v>
      </c>
      <c r="Q297" s="2" t="str">
        <f>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row>
    <row r="298" spans="1:25" x14ac:dyDescent="0.25">
      <c r="B298" s="1">
        <v>45615</v>
      </c>
      <c r="C298" s="9"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IF(ISBLANK(Table2[[#This Row],[ActualResult]]), "_", IF(Table2[[#This Row],[ActualAwayScore]]=Table2[[#This Row],[PredictedAwayScore]], "Y", "N"))</f>
        <v>_</v>
      </c>
      <c r="Q298" s="2" t="str">
        <f>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row>
    <row r="299" spans="1:25" x14ac:dyDescent="0.25">
      <c r="B299" s="1">
        <v>45615</v>
      </c>
      <c r="C299" s="9"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IF(ISBLANK(Table2[[#This Row],[ActualResult]]), "_", IF(Table2[[#This Row],[ActualAwayScore]]=Table2[[#This Row],[PredictedAwayScore]], "Y", "N"))</f>
        <v>_</v>
      </c>
      <c r="Q299" s="2" t="str">
        <f>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row>
    <row r="300" spans="1:25" x14ac:dyDescent="0.25">
      <c r="B300" s="1">
        <v>45615</v>
      </c>
      <c r="C300" s="9"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IF(ISBLANK(Table2[[#This Row],[ActualResult]]), "_", IF(Table2[[#This Row],[ActualAwayScore]]=Table2[[#This Row],[PredictedAwayScore]], "Y", "N"))</f>
        <v>_</v>
      </c>
      <c r="Q300" s="2" t="str">
        <f>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row>
    <row r="301" spans="1:25" x14ac:dyDescent="0.25">
      <c r="B301" s="1">
        <v>45615</v>
      </c>
      <c r="C301" s="9"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IF(ISBLANK(Table2[[#This Row],[ActualResult]]), "_", IF(Table2[[#This Row],[ActualAwayScore]]=Table2[[#This Row],[PredictedAwayScore]], "Y", "N"))</f>
        <v>_</v>
      </c>
      <c r="Q301" s="2" t="str">
        <f>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row>
    <row r="302" spans="1:25" x14ac:dyDescent="0.25">
      <c r="A302" s="5"/>
      <c r="B302" s="3">
        <v>45615</v>
      </c>
      <c r="C302" s="10" t="s">
        <v>412</v>
      </c>
      <c r="D302" s="4" t="s">
        <v>20</v>
      </c>
      <c r="E302" s="4" t="s">
        <v>25</v>
      </c>
      <c r="F302" s="4"/>
      <c r="G302" s="4"/>
      <c r="H302" s="4" t="str">
        <f t="shared" si="14"/>
        <v>_</v>
      </c>
      <c r="I302" s="4"/>
      <c r="J302" s="4"/>
      <c r="K302" s="4"/>
      <c r="L302" s="2" t="str">
        <f t="shared" si="13"/>
        <v>_</v>
      </c>
      <c r="M302" s="4"/>
      <c r="N302" s="4">
        <f>IF(ISBLANK(Table2[[#This Row],[ActualResult]]), 0, 1)</f>
        <v>0</v>
      </c>
      <c r="O302" s="4" t="str">
        <f>IF(ISBLANK(Table2[[#This Row],[ActualResult]]), "_", IF(Table2[[#This Row],[ActualWinner]]=Table2[[#This Row],[PredictedWinner]], "Y", "N"))</f>
        <v>_</v>
      </c>
      <c r="P302" s="4" t="str">
        <f>IF(ISBLANK(Table2[[#This Row],[ActualResult]]), "_", IF(Table2[[#This Row],[ActualAwayScore]]=Table2[[#This Row],[PredictedAwayScore]], "Y", "N"))</f>
        <v>_</v>
      </c>
      <c r="Q302" s="4" t="str">
        <f>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row>
    <row r="303" spans="1:25" x14ac:dyDescent="0.25">
      <c r="B303" s="1">
        <v>45616</v>
      </c>
      <c r="C303" s="9" t="s">
        <v>413</v>
      </c>
      <c r="D303" s="2" t="s">
        <v>27</v>
      </c>
      <c r="E303" s="2" t="s">
        <v>18</v>
      </c>
      <c r="F303" s="2"/>
      <c r="G303" s="2"/>
      <c r="H303" s="2" t="str">
        <f t="shared" si="14"/>
        <v>_</v>
      </c>
      <c r="I303" s="2"/>
      <c r="J303" s="2"/>
      <c r="K303" s="2"/>
      <c r="L303" s="19" t="str">
        <f t="shared" si="13"/>
        <v>_</v>
      </c>
      <c r="M303" s="2"/>
      <c r="N303" s="2">
        <f>IF(ISBLANK(Table2[[#This Row],[ActualResult]]), 0, 1)</f>
        <v>0</v>
      </c>
      <c r="O303" s="2" t="str">
        <f>IF(ISBLANK(Table2[[#This Row],[ActualResult]]), "_", IF(Table2[[#This Row],[ActualWinner]]=Table2[[#This Row],[PredictedWinner]], "Y", "N"))</f>
        <v>_</v>
      </c>
      <c r="P303" s="2" t="str">
        <f>IF(ISBLANK(Table2[[#This Row],[ActualResult]]), "_", IF(Table2[[#This Row],[ActualAwayScore]]=Table2[[#This Row],[PredictedAwayScore]], "Y", "N"))</f>
        <v>_</v>
      </c>
      <c r="Q303" s="2" t="str">
        <f>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row>
    <row r="304" spans="1:25" x14ac:dyDescent="0.25">
      <c r="B304" s="1">
        <v>45616</v>
      </c>
      <c r="C304" s="9"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IF(ISBLANK(Table2[[#This Row],[ActualResult]]), "_", IF(Table2[[#This Row],[ActualAwayScore]]=Table2[[#This Row],[PredictedAwayScore]], "Y", "N"))</f>
        <v>_</v>
      </c>
      <c r="Q304" s="2" t="str">
        <f>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row>
    <row r="305" spans="1:25" x14ac:dyDescent="0.25">
      <c r="B305" s="1">
        <v>45616</v>
      </c>
      <c r="C305" s="9"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IF(ISBLANK(Table2[[#This Row],[ActualResult]]), "_", IF(Table2[[#This Row],[ActualAwayScore]]=Table2[[#This Row],[PredictedAwayScore]], "Y", "N"))</f>
        <v>_</v>
      </c>
      <c r="Q305" s="2" t="str">
        <f>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row>
    <row r="306" spans="1:25" x14ac:dyDescent="0.25">
      <c r="B306" s="1">
        <v>45616</v>
      </c>
      <c r="C306" s="9"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IF(ISBLANK(Table2[[#This Row],[ActualResult]]), "_", IF(Table2[[#This Row],[ActualAwayScore]]=Table2[[#This Row],[PredictedAwayScore]], "Y", "N"))</f>
        <v>_</v>
      </c>
      <c r="Q306" s="2" t="str">
        <f>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row>
    <row r="307" spans="1:25" x14ac:dyDescent="0.25">
      <c r="A307" s="5"/>
      <c r="B307" s="3">
        <v>45616</v>
      </c>
      <c r="C307" s="10" t="s">
        <v>417</v>
      </c>
      <c r="D307" s="4" t="s">
        <v>29</v>
      </c>
      <c r="E307" s="4" t="s">
        <v>28</v>
      </c>
      <c r="F307" s="4"/>
      <c r="G307" s="4"/>
      <c r="H307" s="4" t="str">
        <f t="shared" si="14"/>
        <v>_</v>
      </c>
      <c r="I307" s="4"/>
      <c r="J307" s="4"/>
      <c r="K307" s="4"/>
      <c r="L307" s="4" t="str">
        <f t="shared" si="13"/>
        <v>_</v>
      </c>
      <c r="M307" s="4"/>
      <c r="N307" s="4">
        <f>IF(ISBLANK(Table2[[#This Row],[ActualResult]]), 0, 1)</f>
        <v>0</v>
      </c>
      <c r="O307" s="4" t="str">
        <f>IF(ISBLANK(Table2[[#This Row],[ActualResult]]), "_", IF(Table2[[#This Row],[ActualWinner]]=Table2[[#This Row],[PredictedWinner]], "Y", "N"))</f>
        <v>_</v>
      </c>
      <c r="P307" s="4" t="str">
        <f>IF(ISBLANK(Table2[[#This Row],[ActualResult]]), "_", IF(Table2[[#This Row],[ActualAwayScore]]=Table2[[#This Row],[PredictedAwayScore]], "Y", "N"))</f>
        <v>_</v>
      </c>
      <c r="Q307" s="4" t="str">
        <f>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row>
    <row r="308" spans="1:25" x14ac:dyDescent="0.25">
      <c r="B308" s="1">
        <v>45617</v>
      </c>
      <c r="C308" s="9"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IF(ISBLANK(Table2[[#This Row],[ActualResult]]), "_", IF(Table2[[#This Row],[ActualAwayScore]]=Table2[[#This Row],[PredictedAwayScore]], "Y", "N"))</f>
        <v>_</v>
      </c>
      <c r="Q308" s="2" t="str">
        <f>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row>
    <row r="309" spans="1:25" x14ac:dyDescent="0.25">
      <c r="B309" s="1">
        <v>45617</v>
      </c>
      <c r="C309" s="9"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IF(ISBLANK(Table2[[#This Row],[ActualResult]]), "_", IF(Table2[[#This Row],[ActualAwayScore]]=Table2[[#This Row],[PredictedAwayScore]], "Y", "N"))</f>
        <v>_</v>
      </c>
      <c r="Q309" s="2" t="str">
        <f>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row>
    <row r="310" spans="1:25" x14ac:dyDescent="0.25">
      <c r="B310" s="1">
        <v>45617</v>
      </c>
      <c r="C310" s="9"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IF(ISBLANK(Table2[[#This Row],[ActualResult]]), "_", IF(Table2[[#This Row],[ActualAwayScore]]=Table2[[#This Row],[PredictedAwayScore]], "Y", "N"))</f>
        <v>_</v>
      </c>
      <c r="Q310" s="2" t="str">
        <f>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row>
    <row r="311" spans="1:25" x14ac:dyDescent="0.25">
      <c r="B311" s="1">
        <v>45617</v>
      </c>
      <c r="C311" s="9"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IF(ISBLANK(Table2[[#This Row],[ActualResult]]), "_", IF(Table2[[#This Row],[ActualAwayScore]]=Table2[[#This Row],[PredictedAwayScore]], "Y", "N"))</f>
        <v>_</v>
      </c>
      <c r="Q311" s="2" t="str">
        <f>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row>
    <row r="312" spans="1:25" x14ac:dyDescent="0.25">
      <c r="B312" s="1">
        <v>45617</v>
      </c>
      <c r="C312" s="9"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IF(ISBLANK(Table2[[#This Row],[ActualResult]]), "_", IF(Table2[[#This Row],[ActualAwayScore]]=Table2[[#This Row],[PredictedAwayScore]], "Y", "N"))</f>
        <v>_</v>
      </c>
      <c r="Q312" s="2" t="str">
        <f>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row>
    <row r="313" spans="1:25" x14ac:dyDescent="0.25">
      <c r="B313" s="1">
        <v>45617</v>
      </c>
      <c r="C313" s="9"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IF(ISBLANK(Table2[[#This Row],[ActualResult]]), "_", IF(Table2[[#This Row],[ActualAwayScore]]=Table2[[#This Row],[PredictedAwayScore]], "Y", "N"))</f>
        <v>_</v>
      </c>
      <c r="Q313" s="2" t="str">
        <f>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row>
    <row r="314" spans="1:25" x14ac:dyDescent="0.25">
      <c r="B314" s="1">
        <v>45617</v>
      </c>
      <c r="C314" s="9"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IF(ISBLANK(Table2[[#This Row],[ActualResult]]), "_", IF(Table2[[#This Row],[ActualAwayScore]]=Table2[[#This Row],[PredictedAwayScore]], "Y", "N"))</f>
        <v>_</v>
      </c>
      <c r="Q314" s="2" t="str">
        <f>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row>
    <row r="315" spans="1:25" x14ac:dyDescent="0.25">
      <c r="B315" s="1">
        <v>45617</v>
      </c>
      <c r="C315" s="9"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IF(ISBLANK(Table2[[#This Row],[ActualResult]]), "_", IF(Table2[[#This Row],[ActualAwayScore]]=Table2[[#This Row],[PredictedAwayScore]], "Y", "N"))</f>
        <v>_</v>
      </c>
      <c r="Q315" s="2" t="str">
        <f>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row>
    <row r="316" spans="1:25" x14ac:dyDescent="0.25">
      <c r="B316" s="1">
        <v>45617</v>
      </c>
      <c r="C316" s="9"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IF(ISBLANK(Table2[[#This Row],[ActualResult]]), "_", IF(Table2[[#This Row],[ActualAwayScore]]=Table2[[#This Row],[PredictedAwayScore]], "Y", "N"))</f>
        <v>_</v>
      </c>
      <c r="Q316" s="2" t="str">
        <f>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row>
    <row r="317" spans="1:25" x14ac:dyDescent="0.25">
      <c r="A317" s="5"/>
      <c r="B317" s="3">
        <v>45617</v>
      </c>
      <c r="C317" s="10" t="s">
        <v>427</v>
      </c>
      <c r="D317" s="4" t="s">
        <v>37</v>
      </c>
      <c r="E317" s="4" t="s">
        <v>23</v>
      </c>
      <c r="F317" s="4"/>
      <c r="G317" s="4"/>
      <c r="H317" s="4" t="str">
        <f t="shared" si="14"/>
        <v>_</v>
      </c>
      <c r="I317" s="4"/>
      <c r="J317" s="4"/>
      <c r="K317" s="4"/>
      <c r="L317" s="2" t="str">
        <f t="shared" si="13"/>
        <v>_</v>
      </c>
      <c r="M317" s="4"/>
      <c r="N317" s="4">
        <f>IF(ISBLANK(Table2[[#This Row],[ActualResult]]), 0, 1)</f>
        <v>0</v>
      </c>
      <c r="O317" s="4" t="str">
        <f>IF(ISBLANK(Table2[[#This Row],[ActualResult]]), "_", IF(Table2[[#This Row],[ActualWinner]]=Table2[[#This Row],[PredictedWinner]], "Y", "N"))</f>
        <v>_</v>
      </c>
      <c r="P317" s="4" t="str">
        <f>IF(ISBLANK(Table2[[#This Row],[ActualResult]]), "_", IF(Table2[[#This Row],[ActualAwayScore]]=Table2[[#This Row],[PredictedAwayScore]], "Y", "N"))</f>
        <v>_</v>
      </c>
      <c r="Q317" s="4" t="str">
        <f>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row>
    <row r="318" spans="1:25" x14ac:dyDescent="0.25">
      <c r="B318" s="1">
        <v>45618</v>
      </c>
      <c r="C318" s="9" t="s">
        <v>428</v>
      </c>
      <c r="D318" s="2" t="s">
        <v>22</v>
      </c>
      <c r="E318" s="2" t="s">
        <v>21</v>
      </c>
      <c r="F318" s="2"/>
      <c r="G318" s="2"/>
      <c r="H318" s="2" t="str">
        <f t="shared" si="14"/>
        <v>_</v>
      </c>
      <c r="I318" s="2"/>
      <c r="J318" s="2"/>
      <c r="K318" s="2"/>
      <c r="L318" s="19" t="str">
        <f t="shared" si="13"/>
        <v>_</v>
      </c>
      <c r="M318" s="2"/>
      <c r="N318" s="2">
        <f>IF(ISBLANK(Table2[[#This Row],[ActualResult]]), 0, 1)</f>
        <v>0</v>
      </c>
      <c r="O318" s="2" t="str">
        <f>IF(ISBLANK(Table2[[#This Row],[ActualResult]]), "_", IF(Table2[[#This Row],[ActualWinner]]=Table2[[#This Row],[PredictedWinner]], "Y", "N"))</f>
        <v>_</v>
      </c>
      <c r="P318" s="2" t="str">
        <f>IF(ISBLANK(Table2[[#This Row],[ActualResult]]), "_", IF(Table2[[#This Row],[ActualAwayScore]]=Table2[[#This Row],[PredictedAwayScore]], "Y", "N"))</f>
        <v>_</v>
      </c>
      <c r="Q318" s="2" t="str">
        <f>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row>
    <row r="319" spans="1:25" x14ac:dyDescent="0.25">
      <c r="A319" s="5"/>
      <c r="B319" s="3">
        <v>45618</v>
      </c>
      <c r="C319" s="10" t="s">
        <v>429</v>
      </c>
      <c r="D319" s="4" t="s">
        <v>29</v>
      </c>
      <c r="E319" s="4" t="s">
        <v>47</v>
      </c>
      <c r="F319" s="4"/>
      <c r="G319" s="4"/>
      <c r="H319" s="4" t="str">
        <f t="shared" si="14"/>
        <v>_</v>
      </c>
      <c r="I319" s="4"/>
      <c r="J319" s="4"/>
      <c r="K319" s="4"/>
      <c r="L319" s="4" t="str">
        <f t="shared" si="13"/>
        <v>_</v>
      </c>
      <c r="M319" s="4"/>
      <c r="N319" s="4">
        <f>IF(ISBLANK(Table2[[#This Row],[ActualResult]]), 0, 1)</f>
        <v>0</v>
      </c>
      <c r="O319" s="4" t="str">
        <f>IF(ISBLANK(Table2[[#This Row],[ActualResult]]), "_", IF(Table2[[#This Row],[ActualWinner]]=Table2[[#This Row],[PredictedWinner]], "Y", "N"))</f>
        <v>_</v>
      </c>
      <c r="P319" s="4" t="str">
        <f>IF(ISBLANK(Table2[[#This Row],[ActualResult]]), "_", IF(Table2[[#This Row],[ActualAwayScore]]=Table2[[#This Row],[PredictedAwayScore]], "Y", "N"))</f>
        <v>_</v>
      </c>
      <c r="Q319" s="4" t="str">
        <f>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row>
    <row r="320" spans="1:25" x14ac:dyDescent="0.25">
      <c r="B320" s="1">
        <v>45619</v>
      </c>
      <c r="C320" s="9"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IF(ISBLANK(Table2[[#This Row],[ActualResult]]), "_", IF(Table2[[#This Row],[ActualAwayScore]]=Table2[[#This Row],[PredictedAwayScore]], "Y", "N"))</f>
        <v>_</v>
      </c>
      <c r="Q320" s="2" t="str">
        <f>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row>
    <row r="321" spans="1:25" x14ac:dyDescent="0.25">
      <c r="B321" s="1">
        <v>45619</v>
      </c>
      <c r="C321" s="9"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IF(ISBLANK(Table2[[#This Row],[ActualResult]]), "_", IF(Table2[[#This Row],[ActualAwayScore]]=Table2[[#This Row],[PredictedAwayScore]], "Y", "N"))</f>
        <v>_</v>
      </c>
      <c r="Q321" s="2" t="str">
        <f>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row>
    <row r="322" spans="1:25" x14ac:dyDescent="0.25">
      <c r="B322" s="1">
        <v>45619</v>
      </c>
      <c r="C322" s="9"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IF(ISBLANK(Table2[[#This Row],[ActualResult]]), "_", IF(Table2[[#This Row],[ActualAwayScore]]=Table2[[#This Row],[PredictedAwayScore]], "Y", "N"))</f>
        <v>_</v>
      </c>
      <c r="Q322" s="2" t="str">
        <f>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row>
    <row r="323" spans="1:25" x14ac:dyDescent="0.25">
      <c r="B323" s="1">
        <v>45619</v>
      </c>
      <c r="C323" s="9"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IF(ISBLANK(Table2[[#This Row],[ActualResult]]), "_", IF(Table2[[#This Row],[ActualAwayScore]]=Table2[[#This Row],[PredictedAwayScore]], "Y", "N"))</f>
        <v>_</v>
      </c>
      <c r="Q323" s="2" t="str">
        <f>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row>
    <row r="324" spans="1:25" x14ac:dyDescent="0.25">
      <c r="B324" s="1">
        <v>45619</v>
      </c>
      <c r="C324" s="9"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IF(ISBLANK(Table2[[#This Row],[ActualResult]]), "_", IF(Table2[[#This Row],[ActualAwayScore]]=Table2[[#This Row],[PredictedAwayScore]], "Y", "N"))</f>
        <v>_</v>
      </c>
      <c r="Q324" s="2" t="str">
        <f>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row>
    <row r="325" spans="1:25" x14ac:dyDescent="0.25">
      <c r="B325" s="1">
        <v>45619</v>
      </c>
      <c r="C325" s="9"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IF(ISBLANK(Table2[[#This Row],[ActualResult]]), "_", IF(Table2[[#This Row],[ActualAwayScore]]=Table2[[#This Row],[PredictedAwayScore]], "Y", "N"))</f>
        <v>_</v>
      </c>
      <c r="Q325" s="2" t="str">
        <f>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row>
    <row r="326" spans="1:25" x14ac:dyDescent="0.25">
      <c r="B326" s="1">
        <v>45619</v>
      </c>
      <c r="C326" s="9"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IF(ISBLANK(Table2[[#This Row],[ActualResult]]), "_", IF(Table2[[#This Row],[ActualAwayScore]]=Table2[[#This Row],[PredictedAwayScore]], "Y", "N"))</f>
        <v>_</v>
      </c>
      <c r="Q326" s="2" t="str">
        <f>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row>
    <row r="327" spans="1:25" x14ac:dyDescent="0.25">
      <c r="B327" s="1">
        <v>45619</v>
      </c>
      <c r="C327" s="9"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IF(ISBLANK(Table2[[#This Row],[ActualResult]]), "_", IF(Table2[[#This Row],[ActualAwayScore]]=Table2[[#This Row],[PredictedAwayScore]], "Y", "N"))</f>
        <v>_</v>
      </c>
      <c r="Q327" s="2" t="str">
        <f>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row>
    <row r="328" spans="1:25" x14ac:dyDescent="0.25">
      <c r="B328" s="1">
        <v>45619</v>
      </c>
      <c r="C328" s="9"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IF(ISBLANK(Table2[[#This Row],[ActualResult]]), "_", IF(Table2[[#This Row],[ActualAwayScore]]=Table2[[#This Row],[PredictedAwayScore]], "Y", "N"))</f>
        <v>_</v>
      </c>
      <c r="Q328" s="2" t="str">
        <f>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row>
    <row r="329" spans="1:25" x14ac:dyDescent="0.25">
      <c r="B329" s="1">
        <v>45619</v>
      </c>
      <c r="C329" s="9"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IF(ISBLANK(Table2[[#This Row],[ActualResult]]), "_", IF(Table2[[#This Row],[ActualAwayScore]]=Table2[[#This Row],[PredictedAwayScore]], "Y", "N"))</f>
        <v>_</v>
      </c>
      <c r="Q329" s="2" t="str">
        <f>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row>
    <row r="330" spans="1:25" x14ac:dyDescent="0.25">
      <c r="B330" s="1">
        <v>45619</v>
      </c>
      <c r="C330" s="9"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IF(ISBLANK(Table2[[#This Row],[ActualResult]]), "_", IF(Table2[[#This Row],[ActualAwayScore]]=Table2[[#This Row],[PredictedAwayScore]], "Y", "N"))</f>
        <v>_</v>
      </c>
      <c r="Q330" s="2" t="str">
        <f>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row>
    <row r="331" spans="1:25" x14ac:dyDescent="0.25">
      <c r="B331" s="1">
        <v>45619</v>
      </c>
      <c r="C331" s="9"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IF(ISBLANK(Table2[[#This Row],[ActualResult]]), "_", IF(Table2[[#This Row],[ActualAwayScore]]=Table2[[#This Row],[PredictedAwayScore]], "Y", "N"))</f>
        <v>_</v>
      </c>
      <c r="Q331" s="2" t="str">
        <f>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row>
    <row r="332" spans="1:25" x14ac:dyDescent="0.25">
      <c r="B332" s="1">
        <v>45619</v>
      </c>
      <c r="C332" s="9"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IF(ISBLANK(Table2[[#This Row],[ActualResult]]), "_", IF(Table2[[#This Row],[ActualAwayScore]]=Table2[[#This Row],[PredictedAwayScore]], "Y", "N"))</f>
        <v>_</v>
      </c>
      <c r="Q332" s="2" t="str">
        <f>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row>
    <row r="333" spans="1:25" x14ac:dyDescent="0.25">
      <c r="B333" s="1">
        <v>45619</v>
      </c>
      <c r="C333" s="9"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IF(ISBLANK(Table2[[#This Row],[ActualResult]]), "_", IF(Table2[[#This Row],[ActualAwayScore]]=Table2[[#This Row],[PredictedAwayScore]], "Y", "N"))</f>
        <v>_</v>
      </c>
      <c r="Q333" s="2" t="str">
        <f>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row>
    <row r="334" spans="1:25" x14ac:dyDescent="0.25">
      <c r="A334" s="5"/>
      <c r="B334" s="3">
        <v>45619</v>
      </c>
      <c r="C334" s="10" t="s">
        <v>444</v>
      </c>
      <c r="D334" s="4" t="s">
        <v>20</v>
      </c>
      <c r="E334" s="4" t="s">
        <v>23</v>
      </c>
      <c r="F334" s="4"/>
      <c r="G334" s="4"/>
      <c r="H334" s="4" t="str">
        <f t="shared" si="17"/>
        <v>_</v>
      </c>
      <c r="I334" s="4"/>
      <c r="J334" s="4"/>
      <c r="K334" s="4"/>
      <c r="L334" s="2" t="str">
        <f t="shared" si="16"/>
        <v>_</v>
      </c>
      <c r="M334" s="4"/>
      <c r="N334" s="4">
        <f>IF(ISBLANK(Table2[[#This Row],[ActualResult]]), 0, 1)</f>
        <v>0</v>
      </c>
      <c r="O334" s="4" t="str">
        <f>IF(ISBLANK(Table2[[#This Row],[ActualResult]]), "_", IF(Table2[[#This Row],[ActualWinner]]=Table2[[#This Row],[PredictedWinner]], "Y", "N"))</f>
        <v>_</v>
      </c>
      <c r="P334" s="4" t="str">
        <f>IF(ISBLANK(Table2[[#This Row],[ActualResult]]), "_", IF(Table2[[#This Row],[ActualAwayScore]]=Table2[[#This Row],[PredictedAwayScore]], "Y", "N"))</f>
        <v>_</v>
      </c>
      <c r="Q334" s="4" t="str">
        <f>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row>
    <row r="335" spans="1:25" x14ac:dyDescent="0.25">
      <c r="A335" s="15"/>
      <c r="B335" s="16">
        <v>45620</v>
      </c>
      <c r="C335" s="17" t="s">
        <v>445</v>
      </c>
      <c r="D335" s="18" t="s">
        <v>15</v>
      </c>
      <c r="E335" s="18" t="s">
        <v>18</v>
      </c>
      <c r="F335" s="18"/>
      <c r="G335" s="18"/>
      <c r="H335" s="18" t="str">
        <f t="shared" si="17"/>
        <v>_</v>
      </c>
      <c r="I335" s="18"/>
      <c r="J335" s="18"/>
      <c r="K335" s="18"/>
      <c r="L335" s="18" t="str">
        <f t="shared" si="16"/>
        <v>_</v>
      </c>
      <c r="M335" s="18"/>
      <c r="N335" s="18">
        <f>IF(ISBLANK(Table2[[#This Row],[ActualResult]]), 0, 1)</f>
        <v>0</v>
      </c>
      <c r="O335" s="18" t="str">
        <f>IF(ISBLANK(Table2[[#This Row],[ActualResult]]), "_", IF(Table2[[#This Row],[ActualWinner]]=Table2[[#This Row],[PredictedWinner]], "Y", "N"))</f>
        <v>_</v>
      </c>
      <c r="P335" s="18" t="str">
        <f>IF(ISBLANK(Table2[[#This Row],[ActualResult]]), "_", IF(Table2[[#This Row],[ActualAwayScore]]=Table2[[#This Row],[PredictedAwayScore]], "Y", "N"))</f>
        <v>_</v>
      </c>
      <c r="Q335" s="18" t="str">
        <f>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row>
    <row r="336" spans="1:25" x14ac:dyDescent="0.25">
      <c r="B336" s="1">
        <v>45621</v>
      </c>
      <c r="C336" s="9" t="s">
        <v>446</v>
      </c>
      <c r="D336" s="2" t="s">
        <v>26</v>
      </c>
      <c r="E336" s="2" t="s">
        <v>43</v>
      </c>
      <c r="F336" s="2"/>
      <c r="G336" s="2"/>
      <c r="H336" s="2" t="str">
        <f t="shared" si="17"/>
        <v>_</v>
      </c>
      <c r="I336" s="2"/>
      <c r="J336" s="2"/>
      <c r="K336" s="2"/>
      <c r="L336" s="19" t="str">
        <f t="shared" si="16"/>
        <v>_</v>
      </c>
      <c r="M336" s="2"/>
      <c r="N336" s="2">
        <f>IF(ISBLANK(Table2[[#This Row],[ActualResult]]), 0, 1)</f>
        <v>0</v>
      </c>
      <c r="O336" s="2" t="str">
        <f>IF(ISBLANK(Table2[[#This Row],[ActualResult]]), "_", IF(Table2[[#This Row],[ActualWinner]]=Table2[[#This Row],[PredictedWinner]], "Y", "N"))</f>
        <v>_</v>
      </c>
      <c r="P336" s="2" t="str">
        <f>IF(ISBLANK(Table2[[#This Row],[ActualResult]]), "_", IF(Table2[[#This Row],[ActualAwayScore]]=Table2[[#This Row],[PredictedAwayScore]], "Y", "N"))</f>
        <v>_</v>
      </c>
      <c r="Q336" s="2" t="str">
        <f>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row>
    <row r="337" spans="1:25" x14ac:dyDescent="0.25">
      <c r="B337" s="1">
        <v>45621</v>
      </c>
      <c r="C337" s="9"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IF(ISBLANK(Table2[[#This Row],[ActualResult]]), "_", IF(Table2[[#This Row],[ActualAwayScore]]=Table2[[#This Row],[PredictedAwayScore]], "Y", "N"))</f>
        <v>_</v>
      </c>
      <c r="Q337" s="2" t="str">
        <f>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row>
    <row r="338" spans="1:25" x14ac:dyDescent="0.25">
      <c r="B338" s="1">
        <v>45621</v>
      </c>
      <c r="C338" s="9"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IF(ISBLANK(Table2[[#This Row],[ActualResult]]), "_", IF(Table2[[#This Row],[ActualAwayScore]]=Table2[[#This Row],[PredictedAwayScore]], "Y", "N"))</f>
        <v>_</v>
      </c>
      <c r="Q338" s="2" t="str">
        <f>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row>
    <row r="339" spans="1:25" x14ac:dyDescent="0.25">
      <c r="B339" s="1">
        <v>45621</v>
      </c>
      <c r="C339" s="9"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IF(ISBLANK(Table2[[#This Row],[ActualResult]]), "_", IF(Table2[[#This Row],[ActualAwayScore]]=Table2[[#This Row],[PredictedAwayScore]], "Y", "N"))</f>
        <v>_</v>
      </c>
      <c r="Q339" s="2" t="str">
        <f>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row>
    <row r="340" spans="1:25" x14ac:dyDescent="0.25">
      <c r="B340" s="1">
        <v>45621</v>
      </c>
      <c r="C340" s="9"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IF(ISBLANK(Table2[[#This Row],[ActualResult]]), "_", IF(Table2[[#This Row],[ActualAwayScore]]=Table2[[#This Row],[PredictedAwayScore]], "Y", "N"))</f>
        <v>_</v>
      </c>
      <c r="Q340" s="2" t="str">
        <f>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row>
    <row r="341" spans="1:25" x14ac:dyDescent="0.25">
      <c r="B341" s="1">
        <v>45621</v>
      </c>
      <c r="C341" s="9"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IF(ISBLANK(Table2[[#This Row],[ActualResult]]), "_", IF(Table2[[#This Row],[ActualAwayScore]]=Table2[[#This Row],[PredictedAwayScore]], "Y", "N"))</f>
        <v>_</v>
      </c>
      <c r="Q341" s="2" t="str">
        <f>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row>
    <row r="342" spans="1:25" x14ac:dyDescent="0.25">
      <c r="B342" s="1">
        <v>45621</v>
      </c>
      <c r="C342" s="9"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IF(ISBLANK(Table2[[#This Row],[ActualResult]]), "_", IF(Table2[[#This Row],[ActualAwayScore]]=Table2[[#This Row],[PredictedAwayScore]], "Y", "N"))</f>
        <v>_</v>
      </c>
      <c r="Q342" s="2" t="str">
        <f>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row>
    <row r="343" spans="1:25" x14ac:dyDescent="0.25">
      <c r="B343" s="1">
        <v>45621</v>
      </c>
      <c r="C343" s="9"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IF(ISBLANK(Table2[[#This Row],[ActualResult]]), "_", IF(Table2[[#This Row],[ActualAwayScore]]=Table2[[#This Row],[PredictedAwayScore]], "Y", "N"))</f>
        <v>_</v>
      </c>
      <c r="Q343" s="2" t="str">
        <f>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row>
    <row r="344" spans="1:25" x14ac:dyDescent="0.25">
      <c r="B344" s="1">
        <v>45621</v>
      </c>
      <c r="C344" s="9"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IF(ISBLANK(Table2[[#This Row],[ActualResult]]), "_", IF(Table2[[#This Row],[ActualAwayScore]]=Table2[[#This Row],[PredictedAwayScore]], "Y", "N"))</f>
        <v>_</v>
      </c>
      <c r="Q344" s="2" t="str">
        <f>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row>
    <row r="345" spans="1:25" x14ac:dyDescent="0.25">
      <c r="B345" s="1">
        <v>45621</v>
      </c>
      <c r="C345" s="9"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IF(ISBLANK(Table2[[#This Row],[ActualResult]]), "_", IF(Table2[[#This Row],[ActualAwayScore]]=Table2[[#This Row],[PredictedAwayScore]], "Y", "N"))</f>
        <v>_</v>
      </c>
      <c r="Q345" s="2" t="str">
        <f>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row>
    <row r="346" spans="1:25" x14ac:dyDescent="0.25">
      <c r="A346" s="5"/>
      <c r="B346" s="3">
        <v>45621</v>
      </c>
      <c r="C346" s="10" t="s">
        <v>456</v>
      </c>
      <c r="D346" s="4" t="s">
        <v>28</v>
      </c>
      <c r="E346" s="4" t="s">
        <v>38</v>
      </c>
      <c r="F346" s="4"/>
      <c r="G346" s="4"/>
      <c r="H346" s="4" t="str">
        <f t="shared" si="17"/>
        <v>_</v>
      </c>
      <c r="I346" s="4"/>
      <c r="J346" s="4"/>
      <c r="K346" s="4"/>
      <c r="L346" s="2" t="str">
        <f t="shared" si="16"/>
        <v>_</v>
      </c>
      <c r="M346" s="4"/>
      <c r="N346" s="4">
        <f>IF(ISBLANK(Table2[[#This Row],[ActualResult]]), 0, 1)</f>
        <v>0</v>
      </c>
      <c r="O346" s="4" t="str">
        <f>IF(ISBLANK(Table2[[#This Row],[ActualResult]]), "_", IF(Table2[[#This Row],[ActualWinner]]=Table2[[#This Row],[PredictedWinner]], "Y", "N"))</f>
        <v>_</v>
      </c>
      <c r="P346" s="4" t="str">
        <f>IF(ISBLANK(Table2[[#This Row],[ActualResult]]), "_", IF(Table2[[#This Row],[ActualAwayScore]]=Table2[[#This Row],[PredictedAwayScore]], "Y", "N"))</f>
        <v>_</v>
      </c>
      <c r="Q346" s="4" t="str">
        <f>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row>
    <row r="347" spans="1:25" x14ac:dyDescent="0.25">
      <c r="B347" s="1">
        <v>45622</v>
      </c>
      <c r="C347" s="9" t="s">
        <v>457</v>
      </c>
      <c r="D347" s="2" t="s">
        <v>25</v>
      </c>
      <c r="E347" s="2" t="s">
        <v>16</v>
      </c>
      <c r="F347" s="2"/>
      <c r="G347" s="2"/>
      <c r="H347" s="2" t="str">
        <f t="shared" si="17"/>
        <v>_</v>
      </c>
      <c r="I347" s="2"/>
      <c r="J347" s="2"/>
      <c r="K347" s="2"/>
      <c r="L347" s="19" t="str">
        <f t="shared" si="16"/>
        <v>_</v>
      </c>
      <c r="M347" s="2"/>
      <c r="N347" s="2">
        <f>IF(ISBLANK(Table2[[#This Row],[ActualResult]]), 0, 1)</f>
        <v>0</v>
      </c>
      <c r="O347" s="2" t="str">
        <f>IF(ISBLANK(Table2[[#This Row],[ActualResult]]), "_", IF(Table2[[#This Row],[ActualWinner]]=Table2[[#This Row],[PredictedWinner]], "Y", "N"))</f>
        <v>_</v>
      </c>
      <c r="P347" s="2" t="str">
        <f>IF(ISBLANK(Table2[[#This Row],[ActualResult]]), "_", IF(Table2[[#This Row],[ActualAwayScore]]=Table2[[#This Row],[PredictedAwayScore]], "Y", "N"))</f>
        <v>_</v>
      </c>
      <c r="Q347" s="2" t="str">
        <f>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row>
    <row r="348" spans="1:25" x14ac:dyDescent="0.25">
      <c r="A348" s="5"/>
      <c r="B348" s="3">
        <v>45622</v>
      </c>
      <c r="C348" s="10" t="s">
        <v>458</v>
      </c>
      <c r="D348" s="4" t="s">
        <v>15</v>
      </c>
      <c r="E348" s="4" t="s">
        <v>19</v>
      </c>
      <c r="F348" s="4"/>
      <c r="G348" s="4"/>
      <c r="H348" s="4" t="str">
        <f t="shared" si="17"/>
        <v>_</v>
      </c>
      <c r="I348" s="4"/>
      <c r="J348" s="4"/>
      <c r="K348" s="4"/>
      <c r="L348" s="4" t="str">
        <f t="shared" si="16"/>
        <v>_</v>
      </c>
      <c r="M348" s="4"/>
      <c r="N348" s="4">
        <f>IF(ISBLANK(Table2[[#This Row],[ActualResult]]), 0, 1)</f>
        <v>0</v>
      </c>
      <c r="O348" s="4" t="str">
        <f>IF(ISBLANK(Table2[[#This Row],[ActualResult]]), "_", IF(Table2[[#This Row],[ActualWinner]]=Table2[[#This Row],[PredictedWinner]], "Y", "N"))</f>
        <v>_</v>
      </c>
      <c r="P348" s="4" t="str">
        <f>IF(ISBLANK(Table2[[#This Row],[ActualResult]]), "_", IF(Table2[[#This Row],[ActualAwayScore]]=Table2[[#This Row],[PredictedAwayScore]], "Y", "N"))</f>
        <v>_</v>
      </c>
      <c r="Q348" s="4" t="str">
        <f>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row>
    <row r="349" spans="1:25" x14ac:dyDescent="0.25">
      <c r="B349" s="1">
        <v>45623</v>
      </c>
      <c r="C349" s="9"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IF(ISBLANK(Table2[[#This Row],[ActualResult]]), "_", IF(Table2[[#This Row],[ActualAwayScore]]=Table2[[#This Row],[PredictedAwayScore]], "Y", "N"))</f>
        <v>_</v>
      </c>
      <c r="Q349" s="2" t="str">
        <f>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row>
    <row r="350" spans="1:25" x14ac:dyDescent="0.25">
      <c r="B350" s="1">
        <v>45623</v>
      </c>
      <c r="C350" s="9"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IF(ISBLANK(Table2[[#This Row],[ActualResult]]), "_", IF(Table2[[#This Row],[ActualAwayScore]]=Table2[[#This Row],[PredictedAwayScore]], "Y", "N"))</f>
        <v>_</v>
      </c>
      <c r="Q350" s="2" t="str">
        <f>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row>
    <row r="351" spans="1:25" x14ac:dyDescent="0.25">
      <c r="B351" s="1">
        <v>45623</v>
      </c>
      <c r="C351" s="9"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IF(ISBLANK(Table2[[#This Row],[ActualResult]]), "_", IF(Table2[[#This Row],[ActualAwayScore]]=Table2[[#This Row],[PredictedAwayScore]], "Y", "N"))</f>
        <v>_</v>
      </c>
      <c r="Q351" s="2" t="str">
        <f>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row>
    <row r="352" spans="1:25" x14ac:dyDescent="0.25">
      <c r="B352" s="1">
        <v>45623</v>
      </c>
      <c r="C352" s="9"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IF(ISBLANK(Table2[[#This Row],[ActualResult]]), "_", IF(Table2[[#This Row],[ActualAwayScore]]=Table2[[#This Row],[PredictedAwayScore]], "Y", "N"))</f>
        <v>_</v>
      </c>
      <c r="Q352" s="2" t="str">
        <f>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row>
    <row r="353" spans="1:25" x14ac:dyDescent="0.25">
      <c r="B353" s="1">
        <v>45623</v>
      </c>
      <c r="C353" s="9"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IF(ISBLANK(Table2[[#This Row],[ActualResult]]), "_", IF(Table2[[#This Row],[ActualAwayScore]]=Table2[[#This Row],[PredictedAwayScore]], "Y", "N"))</f>
        <v>_</v>
      </c>
      <c r="Q353" s="2" t="str">
        <f>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row>
    <row r="354" spans="1:25" x14ac:dyDescent="0.25">
      <c r="B354" s="1">
        <v>45623</v>
      </c>
      <c r="C354" s="9"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IF(ISBLANK(Table2[[#This Row],[ActualResult]]), "_", IF(Table2[[#This Row],[ActualAwayScore]]=Table2[[#This Row],[PredictedAwayScore]], "Y", "N"))</f>
        <v>_</v>
      </c>
      <c r="Q354" s="2" t="str">
        <f>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row>
    <row r="355" spans="1:25" x14ac:dyDescent="0.25">
      <c r="B355" s="1">
        <v>45623</v>
      </c>
      <c r="C355" s="9"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IF(ISBLANK(Table2[[#This Row],[ActualResult]]), "_", IF(Table2[[#This Row],[ActualAwayScore]]=Table2[[#This Row],[PredictedAwayScore]], "Y", "N"))</f>
        <v>_</v>
      </c>
      <c r="Q355" s="2" t="str">
        <f>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row>
    <row r="356" spans="1:25" x14ac:dyDescent="0.25">
      <c r="B356" s="1">
        <v>45623</v>
      </c>
      <c r="C356" s="9"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IF(ISBLANK(Table2[[#This Row],[ActualResult]]), "_", IF(Table2[[#This Row],[ActualAwayScore]]=Table2[[#This Row],[PredictedAwayScore]], "Y", "N"))</f>
        <v>_</v>
      </c>
      <c r="Q356" s="2" t="str">
        <f>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row>
    <row r="357" spans="1:25" x14ac:dyDescent="0.25">
      <c r="B357" s="1">
        <v>45623</v>
      </c>
      <c r="C357" s="9"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IF(ISBLANK(Table2[[#This Row],[ActualResult]]), "_", IF(Table2[[#This Row],[ActualAwayScore]]=Table2[[#This Row],[PredictedAwayScore]], "Y", "N"))</f>
        <v>_</v>
      </c>
      <c r="Q357" s="2" t="str">
        <f>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row>
    <row r="358" spans="1:25" x14ac:dyDescent="0.25">
      <c r="B358" s="1">
        <v>45623</v>
      </c>
      <c r="C358" s="9"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IF(ISBLANK(Table2[[#This Row],[ActualResult]]), "_", IF(Table2[[#This Row],[ActualAwayScore]]=Table2[[#This Row],[PredictedAwayScore]], "Y", "N"))</f>
        <v>_</v>
      </c>
      <c r="Q358" s="2" t="str">
        <f>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row>
    <row r="359" spans="1:25" x14ac:dyDescent="0.25">
      <c r="B359" s="1">
        <v>45623</v>
      </c>
      <c r="C359" s="9"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IF(ISBLANK(Table2[[#This Row],[ActualResult]]), "_", IF(Table2[[#This Row],[ActualAwayScore]]=Table2[[#This Row],[PredictedAwayScore]], "Y", "N"))</f>
        <v>_</v>
      </c>
      <c r="Q359" s="2" t="str">
        <f>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row>
    <row r="360" spans="1:25" x14ac:dyDescent="0.25">
      <c r="B360" s="1">
        <v>45623</v>
      </c>
      <c r="C360" s="9"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IF(ISBLANK(Table2[[#This Row],[ActualResult]]), "_", IF(Table2[[#This Row],[ActualAwayScore]]=Table2[[#This Row],[PredictedAwayScore]], "Y", "N"))</f>
        <v>_</v>
      </c>
      <c r="Q360" s="2" t="str">
        <f>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row>
    <row r="361" spans="1:25" x14ac:dyDescent="0.25">
      <c r="B361" s="1">
        <v>45623</v>
      </c>
      <c r="C361" s="9"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IF(ISBLANK(Table2[[#This Row],[ActualResult]]), "_", IF(Table2[[#This Row],[ActualAwayScore]]=Table2[[#This Row],[PredictedAwayScore]], "Y", "N"))</f>
        <v>_</v>
      </c>
      <c r="Q361" s="2" t="str">
        <f>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row>
    <row r="362" spans="1:25" x14ac:dyDescent="0.25">
      <c r="B362" s="1">
        <v>45623</v>
      </c>
      <c r="C362" s="9"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IF(ISBLANK(Table2[[#This Row],[ActualResult]]), "_", IF(Table2[[#This Row],[ActualAwayScore]]=Table2[[#This Row],[PredictedAwayScore]], "Y", "N"))</f>
        <v>_</v>
      </c>
      <c r="Q362" s="2" t="str">
        <f>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row>
    <row r="363" spans="1:25" x14ac:dyDescent="0.25">
      <c r="A363" s="5"/>
      <c r="B363" s="3">
        <v>45623</v>
      </c>
      <c r="C363" s="10" t="s">
        <v>473</v>
      </c>
      <c r="D363" s="4" t="s">
        <v>30</v>
      </c>
      <c r="E363" s="4" t="s">
        <v>38</v>
      </c>
      <c r="F363" s="4"/>
      <c r="G363" s="4"/>
      <c r="H363" s="4" t="str">
        <f t="shared" si="17"/>
        <v>_</v>
      </c>
      <c r="I363" s="4"/>
      <c r="J363" s="4"/>
      <c r="K363" s="4"/>
      <c r="L363" s="2" t="str">
        <f t="shared" si="16"/>
        <v>_</v>
      </c>
      <c r="M363" s="4"/>
      <c r="N363" s="4">
        <f>IF(ISBLANK(Table2[[#This Row],[ActualResult]]), 0, 1)</f>
        <v>0</v>
      </c>
      <c r="O363" s="4" t="str">
        <f>IF(ISBLANK(Table2[[#This Row],[ActualResult]]), "_", IF(Table2[[#This Row],[ActualWinner]]=Table2[[#This Row],[PredictedWinner]], "Y", "N"))</f>
        <v>_</v>
      </c>
      <c r="P363" s="4" t="str">
        <f>IF(ISBLANK(Table2[[#This Row],[ActualResult]]), "_", IF(Table2[[#This Row],[ActualAwayScore]]=Table2[[#This Row],[PredictedAwayScore]], "Y", "N"))</f>
        <v>_</v>
      </c>
      <c r="Q363" s="4" t="str">
        <f>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row>
    <row r="364" spans="1:25" x14ac:dyDescent="0.25">
      <c r="B364" s="1">
        <v>45625</v>
      </c>
      <c r="C364" s="9" t="s">
        <v>474</v>
      </c>
      <c r="D364" s="2" t="s">
        <v>20</v>
      </c>
      <c r="E364" s="2" t="s">
        <v>45</v>
      </c>
      <c r="F364" s="2"/>
      <c r="G364" s="2"/>
      <c r="H364" s="2" t="str">
        <f t="shared" si="17"/>
        <v>_</v>
      </c>
      <c r="I364" s="2"/>
      <c r="J364" s="2"/>
      <c r="K364" s="2"/>
      <c r="L364" s="19" t="str">
        <f t="shared" si="16"/>
        <v>_</v>
      </c>
      <c r="M364" s="2"/>
      <c r="N364" s="2">
        <f>IF(ISBLANK(Table2[[#This Row],[ActualResult]]), 0, 1)</f>
        <v>0</v>
      </c>
      <c r="O364" s="2" t="str">
        <f>IF(ISBLANK(Table2[[#This Row],[ActualResult]]), "_", IF(Table2[[#This Row],[ActualWinner]]=Table2[[#This Row],[PredictedWinner]], "Y", "N"))</f>
        <v>_</v>
      </c>
      <c r="P364" s="2" t="str">
        <f>IF(ISBLANK(Table2[[#This Row],[ActualResult]]), "_", IF(Table2[[#This Row],[ActualAwayScore]]=Table2[[#This Row],[PredictedAwayScore]], "Y", "N"))</f>
        <v>_</v>
      </c>
      <c r="Q364" s="2" t="str">
        <f>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row>
    <row r="365" spans="1:25" x14ac:dyDescent="0.25">
      <c r="B365" s="1">
        <v>45625</v>
      </c>
      <c r="C365" s="9"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IF(ISBLANK(Table2[[#This Row],[ActualResult]]), "_", IF(Table2[[#This Row],[ActualAwayScore]]=Table2[[#This Row],[PredictedAwayScore]], "Y", "N"))</f>
        <v>_</v>
      </c>
      <c r="Q365" s="2" t="str">
        <f>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row>
    <row r="366" spans="1:25" x14ac:dyDescent="0.25">
      <c r="B366" s="1">
        <v>45625</v>
      </c>
      <c r="C366" s="9"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IF(ISBLANK(Table2[[#This Row],[ActualResult]]), "_", IF(Table2[[#This Row],[ActualAwayScore]]=Table2[[#This Row],[PredictedAwayScore]], "Y", "N"))</f>
        <v>_</v>
      </c>
      <c r="Q366" s="2" t="str">
        <f>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row>
    <row r="367" spans="1:25" x14ac:dyDescent="0.25">
      <c r="B367" s="1">
        <v>45625</v>
      </c>
      <c r="C367" s="9"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IF(ISBLANK(Table2[[#This Row],[ActualResult]]), "_", IF(Table2[[#This Row],[ActualAwayScore]]=Table2[[#This Row],[PredictedAwayScore]], "Y", "N"))</f>
        <v>_</v>
      </c>
      <c r="Q367" s="2" t="str">
        <f>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row>
    <row r="368" spans="1:25" x14ac:dyDescent="0.25">
      <c r="B368" s="1">
        <v>45625</v>
      </c>
      <c r="C368" s="9"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IF(ISBLANK(Table2[[#This Row],[ActualResult]]), "_", IF(Table2[[#This Row],[ActualAwayScore]]=Table2[[#This Row],[PredictedAwayScore]], "Y", "N"))</f>
        <v>_</v>
      </c>
      <c r="Q368" s="2" t="str">
        <f>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row>
    <row r="369" spans="1:25" x14ac:dyDescent="0.25">
      <c r="B369" s="1">
        <v>45625</v>
      </c>
      <c r="C369" s="9"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IF(ISBLANK(Table2[[#This Row],[ActualResult]]), "_", IF(Table2[[#This Row],[ActualAwayScore]]=Table2[[#This Row],[PredictedAwayScore]], "Y", "N"))</f>
        <v>_</v>
      </c>
      <c r="Q369" s="2" t="str">
        <f>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row>
    <row r="370" spans="1:25" x14ac:dyDescent="0.25">
      <c r="B370" s="1">
        <v>45625</v>
      </c>
      <c r="C370" s="9"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IF(ISBLANK(Table2[[#This Row],[ActualResult]]), "_", IF(Table2[[#This Row],[ActualAwayScore]]=Table2[[#This Row],[PredictedAwayScore]], "Y", "N"))</f>
        <v>_</v>
      </c>
      <c r="Q370" s="2" t="str">
        <f>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row>
    <row r="371" spans="1:25" x14ac:dyDescent="0.25">
      <c r="B371" s="1">
        <v>45625</v>
      </c>
      <c r="C371" s="9"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IF(ISBLANK(Table2[[#This Row],[ActualResult]]), "_", IF(Table2[[#This Row],[ActualAwayScore]]=Table2[[#This Row],[PredictedAwayScore]], "Y", "N"))</f>
        <v>_</v>
      </c>
      <c r="Q371" s="2" t="str">
        <f>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row>
    <row r="372" spans="1:25" x14ac:dyDescent="0.25">
      <c r="B372" s="1">
        <v>45625</v>
      </c>
      <c r="C372" s="9"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IF(ISBLANK(Table2[[#This Row],[ActualResult]]), "_", IF(Table2[[#This Row],[ActualAwayScore]]=Table2[[#This Row],[PredictedAwayScore]], "Y", "N"))</f>
        <v>_</v>
      </c>
      <c r="Q372" s="2" t="str">
        <f>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row>
    <row r="373" spans="1:25" x14ac:dyDescent="0.25">
      <c r="B373" s="1">
        <v>45625</v>
      </c>
      <c r="C373" s="9"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IF(ISBLANK(Table2[[#This Row],[ActualResult]]), "_", IF(Table2[[#This Row],[ActualAwayScore]]=Table2[[#This Row],[PredictedAwayScore]], "Y", "N"))</f>
        <v>_</v>
      </c>
      <c r="Q373" s="2" t="str">
        <f>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row>
    <row r="374" spans="1:25" x14ac:dyDescent="0.25">
      <c r="B374" s="1">
        <v>45625</v>
      </c>
      <c r="C374" s="9"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IF(ISBLANK(Table2[[#This Row],[ActualResult]]), "_", IF(Table2[[#This Row],[ActualAwayScore]]=Table2[[#This Row],[PredictedAwayScore]], "Y", "N"))</f>
        <v>_</v>
      </c>
      <c r="Q374" s="2" t="str">
        <f>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row>
    <row r="375" spans="1:25" x14ac:dyDescent="0.25">
      <c r="B375" s="1">
        <v>45625</v>
      </c>
      <c r="C375" s="9"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IF(ISBLANK(Table2[[#This Row],[ActualResult]]), "_", IF(Table2[[#This Row],[ActualAwayScore]]=Table2[[#This Row],[PredictedAwayScore]], "Y", "N"))</f>
        <v>_</v>
      </c>
      <c r="Q375" s="2" t="str">
        <f>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row>
    <row r="376" spans="1:25" x14ac:dyDescent="0.25">
      <c r="B376" s="1">
        <v>45625</v>
      </c>
      <c r="C376" s="9"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IF(ISBLANK(Table2[[#This Row],[ActualResult]]), "_", IF(Table2[[#This Row],[ActualAwayScore]]=Table2[[#This Row],[PredictedAwayScore]], "Y", "N"))</f>
        <v>_</v>
      </c>
      <c r="Q376" s="2" t="str">
        <f>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row>
    <row r="377" spans="1:25" x14ac:dyDescent="0.25">
      <c r="A377" s="5"/>
      <c r="B377" s="3">
        <v>45625</v>
      </c>
      <c r="C377" s="10" t="s">
        <v>487</v>
      </c>
      <c r="D377" s="4" t="s">
        <v>23</v>
      </c>
      <c r="E377" s="4" t="s">
        <v>15</v>
      </c>
      <c r="F377" s="4"/>
      <c r="G377" s="4"/>
      <c r="H377" s="4" t="str">
        <f t="shared" si="17"/>
        <v>_</v>
      </c>
      <c r="I377" s="4"/>
      <c r="J377" s="4"/>
      <c r="K377" s="4"/>
      <c r="L377" s="4" t="str">
        <f t="shared" si="16"/>
        <v>_</v>
      </c>
      <c r="M377" s="4"/>
      <c r="N377" s="4">
        <f>IF(ISBLANK(Table2[[#This Row],[ActualResult]]), 0, 1)</f>
        <v>0</v>
      </c>
      <c r="O377" s="4" t="str">
        <f>IF(ISBLANK(Table2[[#This Row],[ActualResult]]), "_", IF(Table2[[#This Row],[ActualWinner]]=Table2[[#This Row],[PredictedWinner]], "Y", "N"))</f>
        <v>_</v>
      </c>
      <c r="P377" s="4" t="str">
        <f>IF(ISBLANK(Table2[[#This Row],[ActualResult]]), "_", IF(Table2[[#This Row],[ActualAwayScore]]=Table2[[#This Row],[PredictedAwayScore]], "Y", "N"))</f>
        <v>_</v>
      </c>
      <c r="Q377" s="4" t="str">
        <f>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row>
    <row r="378" spans="1:25" x14ac:dyDescent="0.25">
      <c r="B378" s="1">
        <v>45626</v>
      </c>
      <c r="C378" s="9"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IF(ISBLANK(Table2[[#This Row],[ActualResult]]), "_", IF(Table2[[#This Row],[ActualAwayScore]]=Table2[[#This Row],[PredictedAwayScore]], "Y", "N"))</f>
        <v>_</v>
      </c>
      <c r="Q378" s="2" t="str">
        <f>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row>
    <row r="379" spans="1:25" x14ac:dyDescent="0.25">
      <c r="B379" s="1">
        <v>45626</v>
      </c>
      <c r="C379" s="9"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IF(ISBLANK(Table2[[#This Row],[ActualResult]]), "_", IF(Table2[[#This Row],[ActualAwayScore]]=Table2[[#This Row],[PredictedAwayScore]], "Y", "N"))</f>
        <v>_</v>
      </c>
      <c r="Q379" s="2" t="str">
        <f>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row>
    <row r="380" spans="1:25" x14ac:dyDescent="0.25">
      <c r="B380" s="1">
        <v>45626</v>
      </c>
      <c r="C380" s="9"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IF(ISBLANK(Table2[[#This Row],[ActualResult]]), "_", IF(Table2[[#This Row],[ActualAwayScore]]=Table2[[#This Row],[PredictedAwayScore]], "Y", "N"))</f>
        <v>_</v>
      </c>
      <c r="Q380" s="2" t="str">
        <f>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row>
    <row r="381" spans="1:25" x14ac:dyDescent="0.25">
      <c r="B381" s="1">
        <v>45626</v>
      </c>
      <c r="C381" s="9"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IF(ISBLANK(Table2[[#This Row],[ActualResult]]), "_", IF(Table2[[#This Row],[ActualAwayScore]]=Table2[[#This Row],[PredictedAwayScore]], "Y", "N"))</f>
        <v>_</v>
      </c>
      <c r="Q381" s="2" t="str">
        <f>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row>
    <row r="382" spans="1:25" x14ac:dyDescent="0.25">
      <c r="B382" s="1">
        <v>45626</v>
      </c>
      <c r="C382" s="9"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IF(ISBLANK(Table2[[#This Row],[ActualResult]]), "_", IF(Table2[[#This Row],[ActualAwayScore]]=Table2[[#This Row],[PredictedAwayScore]], "Y", "N"))</f>
        <v>_</v>
      </c>
      <c r="Q382" s="2" t="str">
        <f>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row>
    <row r="383" spans="1:25" x14ac:dyDescent="0.25">
      <c r="B383" s="1">
        <v>45626</v>
      </c>
      <c r="C383" s="9"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IF(ISBLANK(Table2[[#This Row],[ActualResult]]), "_", IF(Table2[[#This Row],[ActualAwayScore]]=Table2[[#This Row],[PredictedAwayScore]], "Y", "N"))</f>
        <v>_</v>
      </c>
      <c r="Q383" s="2" t="str">
        <f>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row>
    <row r="384" spans="1:25" x14ac:dyDescent="0.25">
      <c r="B384" s="1">
        <v>45626</v>
      </c>
      <c r="C384" s="9"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IF(ISBLANK(Table2[[#This Row],[ActualResult]]), "_", IF(Table2[[#This Row],[ActualAwayScore]]=Table2[[#This Row],[PredictedAwayScore]], "Y", "N"))</f>
        <v>_</v>
      </c>
      <c r="Q384" s="2" t="str">
        <f>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row>
    <row r="385" spans="1:25" x14ac:dyDescent="0.25">
      <c r="B385" s="1">
        <v>45626</v>
      </c>
      <c r="C385" s="9"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IF(ISBLANK(Table2[[#This Row],[ActualResult]]), "_", IF(Table2[[#This Row],[ActualAwayScore]]=Table2[[#This Row],[PredictedAwayScore]], "Y", "N"))</f>
        <v>_</v>
      </c>
      <c r="Q385" s="2" t="str">
        <f>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row>
    <row r="386" spans="1:25" x14ac:dyDescent="0.25">
      <c r="B386" s="1">
        <v>45626</v>
      </c>
      <c r="C386" s="9"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IF(ISBLANK(Table2[[#This Row],[ActualResult]]), "_", IF(Table2[[#This Row],[ActualAwayScore]]=Table2[[#This Row],[PredictedAwayScore]], "Y", "N"))</f>
        <v>_</v>
      </c>
      <c r="Q386" s="2" t="str">
        <f>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row>
    <row r="387" spans="1:25" x14ac:dyDescent="0.25">
      <c r="B387" s="1">
        <v>45626</v>
      </c>
      <c r="C387" s="9"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IF(ISBLANK(Table2[[#This Row],[ActualResult]]), "_", IF(Table2[[#This Row],[ActualAwayScore]]=Table2[[#This Row],[PredictedAwayScore]], "Y", "N"))</f>
        <v>_</v>
      </c>
      <c r="Q387" s="2" t="str">
        <f>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row>
    <row r="388" spans="1:25" x14ac:dyDescent="0.25">
      <c r="B388" s="1">
        <v>45626</v>
      </c>
      <c r="C388" s="9"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IF(ISBLANK(Table2[[#This Row],[ActualResult]]), "_", IF(Table2[[#This Row],[ActualAwayScore]]=Table2[[#This Row],[PredictedAwayScore]], "Y", "N"))</f>
        <v>_</v>
      </c>
      <c r="Q388" s="2" t="str">
        <f>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row>
    <row r="389" spans="1:25" x14ac:dyDescent="0.25">
      <c r="A389" s="5"/>
      <c r="B389" s="3">
        <v>45626</v>
      </c>
      <c r="C389" s="10" t="s">
        <v>499</v>
      </c>
      <c r="D389" s="4" t="s">
        <v>38</v>
      </c>
      <c r="E389" s="4" t="s">
        <v>12</v>
      </c>
      <c r="F389" s="4"/>
      <c r="G389" s="4"/>
      <c r="H389" s="4" t="str">
        <f t="shared" si="17"/>
        <v>_</v>
      </c>
      <c r="I389" s="4"/>
      <c r="J389" s="4"/>
      <c r="K389" s="4"/>
      <c r="L389" s="4" t="str">
        <f t="shared" si="19"/>
        <v>_</v>
      </c>
      <c r="M389" s="4"/>
      <c r="N389" s="4">
        <f>IF(ISBLANK(Table2[[#This Row],[ActualResult]]), 0, 1)</f>
        <v>0</v>
      </c>
      <c r="O389" s="4" t="str">
        <f>IF(ISBLANK(Table2[[#This Row],[ActualResult]]), "_", IF(Table2[[#This Row],[ActualWinner]]=Table2[[#This Row],[PredictedWinner]], "Y", "N"))</f>
        <v>_</v>
      </c>
      <c r="P389" s="4" t="str">
        <f>IF(ISBLANK(Table2[[#This Row],[ActualResult]]), "_", IF(Table2[[#This Row],[ActualAwayScore]]=Table2[[#This Row],[PredictedAwayScore]], "Y", "N"))</f>
        <v>_</v>
      </c>
      <c r="Q389" s="4" t="str">
        <f>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row>
    <row r="390" spans="1:25" x14ac:dyDescent="0.25">
      <c r="B390" s="1">
        <v>45627</v>
      </c>
      <c r="C390" s="9"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IF(ISBLANK(Table2[[#This Row],[ActualResult]]), "_", IF(Table2[[#This Row],[ActualAwayScore]]=Table2[[#This Row],[PredictedAwayScore]], "Y", "N"))</f>
        <v>_</v>
      </c>
      <c r="Q390" s="2" t="str">
        <f>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row>
    <row r="391" spans="1:25" x14ac:dyDescent="0.25">
      <c r="B391" s="1">
        <v>45627</v>
      </c>
      <c r="C391" s="9"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IF(ISBLANK(Table2[[#This Row],[ActualResult]]), "_", IF(Table2[[#This Row],[ActualAwayScore]]=Table2[[#This Row],[PredictedAwayScore]], "Y", "N"))</f>
        <v>_</v>
      </c>
      <c r="Q391" s="2" t="str">
        <f>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row>
    <row r="392" spans="1:25" x14ac:dyDescent="0.25">
      <c r="B392" s="1">
        <v>45627</v>
      </c>
      <c r="C392" s="9"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IF(ISBLANK(Table2[[#This Row],[ActualResult]]), "_", IF(Table2[[#This Row],[ActualAwayScore]]=Table2[[#This Row],[PredictedAwayScore]], "Y", "N"))</f>
        <v>_</v>
      </c>
      <c r="Q392" s="2" t="str">
        <f>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row>
    <row r="393" spans="1:25" x14ac:dyDescent="0.25">
      <c r="B393" s="1">
        <v>45627</v>
      </c>
      <c r="C393" s="9"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IF(ISBLANK(Table2[[#This Row],[ActualResult]]), "_", IF(Table2[[#This Row],[ActualAwayScore]]=Table2[[#This Row],[PredictedAwayScore]], "Y", "N"))</f>
        <v>_</v>
      </c>
      <c r="Q393" s="2" t="str">
        <f>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row>
    <row r="394" spans="1:25" x14ac:dyDescent="0.25">
      <c r="A394" s="5"/>
      <c r="B394" s="3">
        <v>45627</v>
      </c>
      <c r="C394" s="10" t="s">
        <v>504</v>
      </c>
      <c r="D394" s="4" t="s">
        <v>30</v>
      </c>
      <c r="E394" s="4" t="s">
        <v>47</v>
      </c>
      <c r="F394" s="4"/>
      <c r="G394" s="4"/>
      <c r="H394" s="4" t="str">
        <f t="shared" si="20"/>
        <v>_</v>
      </c>
      <c r="I394" s="4"/>
      <c r="J394" s="4"/>
      <c r="K394" s="4"/>
      <c r="L394" s="2" t="str">
        <f t="shared" si="19"/>
        <v>_</v>
      </c>
      <c r="M394" s="4"/>
      <c r="N394" s="4">
        <f>IF(ISBLANK(Table2[[#This Row],[ActualResult]]), 0, 1)</f>
        <v>0</v>
      </c>
      <c r="O394" s="4" t="str">
        <f>IF(ISBLANK(Table2[[#This Row],[ActualResult]]), "_", IF(Table2[[#This Row],[ActualWinner]]=Table2[[#This Row],[PredictedWinner]], "Y", "N"))</f>
        <v>_</v>
      </c>
      <c r="P394" s="4" t="str">
        <f>IF(ISBLANK(Table2[[#This Row],[ActualResult]]), "_", IF(Table2[[#This Row],[ActualAwayScore]]=Table2[[#This Row],[PredictedAwayScore]], "Y", "N"))</f>
        <v>_</v>
      </c>
      <c r="Q394" s="4" t="str">
        <f>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row>
    <row r="395" spans="1:25" x14ac:dyDescent="0.25">
      <c r="B395" s="1">
        <v>45628</v>
      </c>
      <c r="C395" s="9" t="s">
        <v>505</v>
      </c>
      <c r="D395" s="2" t="s">
        <v>32</v>
      </c>
      <c r="E395" s="2" t="s">
        <v>20</v>
      </c>
      <c r="F395" s="2"/>
      <c r="G395" s="2"/>
      <c r="H395" s="2" t="str">
        <f t="shared" si="20"/>
        <v>_</v>
      </c>
      <c r="I395" s="2"/>
      <c r="J395" s="2"/>
      <c r="K395" s="2"/>
      <c r="L395" s="19" t="str">
        <f t="shared" si="19"/>
        <v>_</v>
      </c>
      <c r="M395" s="2"/>
      <c r="N395" s="2">
        <f>IF(ISBLANK(Table2[[#This Row],[ActualResult]]), 0, 1)</f>
        <v>0</v>
      </c>
      <c r="O395" s="2" t="str">
        <f>IF(ISBLANK(Table2[[#This Row],[ActualResult]]), "_", IF(Table2[[#This Row],[ActualWinner]]=Table2[[#This Row],[PredictedWinner]], "Y", "N"))</f>
        <v>_</v>
      </c>
      <c r="P395" s="2" t="str">
        <f>IF(ISBLANK(Table2[[#This Row],[ActualResult]]), "_", IF(Table2[[#This Row],[ActualAwayScore]]=Table2[[#This Row],[PredictedAwayScore]], "Y", "N"))</f>
        <v>_</v>
      </c>
      <c r="Q395" s="2" t="str">
        <f>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row>
    <row r="396" spans="1:25" x14ac:dyDescent="0.25">
      <c r="B396" s="1">
        <v>45628</v>
      </c>
      <c r="C396" s="9"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IF(ISBLANK(Table2[[#This Row],[ActualResult]]), "_", IF(Table2[[#This Row],[ActualAwayScore]]=Table2[[#This Row],[PredictedAwayScore]], "Y", "N"))</f>
        <v>_</v>
      </c>
      <c r="Q396" s="2" t="str">
        <f>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row>
    <row r="397" spans="1:25" x14ac:dyDescent="0.25">
      <c r="A397" s="5"/>
      <c r="B397" s="3">
        <v>45628</v>
      </c>
      <c r="C397" s="10" t="s">
        <v>507</v>
      </c>
      <c r="D397" s="4" t="s">
        <v>34</v>
      </c>
      <c r="E397" s="4" t="s">
        <v>15</v>
      </c>
      <c r="F397" s="4"/>
      <c r="G397" s="4"/>
      <c r="H397" s="4" t="str">
        <f t="shared" si="20"/>
        <v>_</v>
      </c>
      <c r="I397" s="4"/>
      <c r="J397" s="4"/>
      <c r="K397" s="4"/>
      <c r="L397" s="4" t="str">
        <f t="shared" si="19"/>
        <v>_</v>
      </c>
      <c r="M397" s="4"/>
      <c r="N397" s="4">
        <f>IF(ISBLANK(Table2[[#This Row],[ActualResult]]), 0, 1)</f>
        <v>0</v>
      </c>
      <c r="O397" s="4" t="str">
        <f>IF(ISBLANK(Table2[[#This Row],[ActualResult]]), "_", IF(Table2[[#This Row],[ActualWinner]]=Table2[[#This Row],[PredictedWinner]], "Y", "N"))</f>
        <v>_</v>
      </c>
      <c r="P397" s="4" t="str">
        <f>IF(ISBLANK(Table2[[#This Row],[ActualResult]]), "_", IF(Table2[[#This Row],[ActualAwayScore]]=Table2[[#This Row],[PredictedAwayScore]], "Y", "N"))</f>
        <v>_</v>
      </c>
      <c r="Q397" s="4" t="str">
        <f>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row>
    <row r="398" spans="1:25" x14ac:dyDescent="0.25">
      <c r="B398" s="1">
        <v>45629</v>
      </c>
      <c r="C398" s="9"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IF(ISBLANK(Table2[[#This Row],[ActualResult]]), "_", IF(Table2[[#This Row],[ActualAwayScore]]=Table2[[#This Row],[PredictedAwayScore]], "Y", "N"))</f>
        <v>_</v>
      </c>
      <c r="Q398" s="2" t="str">
        <f>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row>
    <row r="399" spans="1:25" x14ac:dyDescent="0.25">
      <c r="B399" s="1">
        <v>45629</v>
      </c>
      <c r="C399" s="9"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IF(ISBLANK(Table2[[#This Row],[ActualResult]]), "_", IF(Table2[[#This Row],[ActualAwayScore]]=Table2[[#This Row],[PredictedAwayScore]], "Y", "N"))</f>
        <v>_</v>
      </c>
      <c r="Q399" s="2" t="str">
        <f>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row>
    <row r="400" spans="1:25" x14ac:dyDescent="0.25">
      <c r="B400" s="1">
        <v>45629</v>
      </c>
      <c r="C400" s="9"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IF(ISBLANK(Table2[[#This Row],[ActualResult]]), "_", IF(Table2[[#This Row],[ActualAwayScore]]=Table2[[#This Row],[PredictedAwayScore]], "Y", "N"))</f>
        <v>_</v>
      </c>
      <c r="Q400" s="2" t="str">
        <f>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row>
    <row r="401" spans="1:25" x14ac:dyDescent="0.25">
      <c r="B401" s="1">
        <v>45629</v>
      </c>
      <c r="C401" s="9"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IF(ISBLANK(Table2[[#This Row],[ActualResult]]), "_", IF(Table2[[#This Row],[ActualAwayScore]]=Table2[[#This Row],[PredictedAwayScore]], "Y", "N"))</f>
        <v>_</v>
      </c>
      <c r="Q401" s="2" t="str">
        <f>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row>
    <row r="402" spans="1:25" x14ac:dyDescent="0.25">
      <c r="B402" s="1">
        <v>45629</v>
      </c>
      <c r="C402" s="9"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IF(ISBLANK(Table2[[#This Row],[ActualResult]]), "_", IF(Table2[[#This Row],[ActualAwayScore]]=Table2[[#This Row],[PredictedAwayScore]], "Y", "N"))</f>
        <v>_</v>
      </c>
      <c r="Q402" s="2" t="str">
        <f>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row>
    <row r="403" spans="1:25" x14ac:dyDescent="0.25">
      <c r="B403" s="1">
        <v>45629</v>
      </c>
      <c r="C403" s="9"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IF(ISBLANK(Table2[[#This Row],[ActualResult]]), "_", IF(Table2[[#This Row],[ActualAwayScore]]=Table2[[#This Row],[PredictedAwayScore]], "Y", "N"))</f>
        <v>_</v>
      </c>
      <c r="Q403" s="2" t="str">
        <f>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row>
    <row r="404" spans="1:25" x14ac:dyDescent="0.25">
      <c r="B404" s="1">
        <v>45629</v>
      </c>
      <c r="C404" s="9"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IF(ISBLANK(Table2[[#This Row],[ActualResult]]), "_", IF(Table2[[#This Row],[ActualAwayScore]]=Table2[[#This Row],[PredictedAwayScore]], "Y", "N"))</f>
        <v>_</v>
      </c>
      <c r="Q404" s="2" t="str">
        <f>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row>
    <row r="405" spans="1:25" x14ac:dyDescent="0.25">
      <c r="B405" s="1">
        <v>45629</v>
      </c>
      <c r="C405" s="9"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IF(ISBLANK(Table2[[#This Row],[ActualResult]]), "_", IF(Table2[[#This Row],[ActualAwayScore]]=Table2[[#This Row],[PredictedAwayScore]], "Y", "N"))</f>
        <v>_</v>
      </c>
      <c r="Q405" s="2" t="str">
        <f>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row>
    <row r="406" spans="1:25" x14ac:dyDescent="0.25">
      <c r="B406" s="1">
        <v>45629</v>
      </c>
      <c r="C406" s="9"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IF(ISBLANK(Table2[[#This Row],[ActualResult]]), "_", IF(Table2[[#This Row],[ActualAwayScore]]=Table2[[#This Row],[PredictedAwayScore]], "Y", "N"))</f>
        <v>_</v>
      </c>
      <c r="Q406" s="2" t="str">
        <f>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row>
    <row r="407" spans="1:25" x14ac:dyDescent="0.25">
      <c r="A407" s="5"/>
      <c r="B407" s="3">
        <v>45629</v>
      </c>
      <c r="C407" s="10" t="s">
        <v>517</v>
      </c>
      <c r="D407" s="4" t="s">
        <v>23</v>
      </c>
      <c r="E407" s="4" t="s">
        <v>27</v>
      </c>
      <c r="F407" s="4"/>
      <c r="G407" s="4"/>
      <c r="H407" s="4" t="str">
        <f t="shared" si="20"/>
        <v>_</v>
      </c>
      <c r="I407" s="4"/>
      <c r="J407" s="4"/>
      <c r="K407" s="4"/>
      <c r="L407" s="4" t="str">
        <f t="shared" si="19"/>
        <v>_</v>
      </c>
      <c r="M407" s="4"/>
      <c r="N407" s="4">
        <f>IF(ISBLANK(Table2[[#This Row],[ActualResult]]), 0, 1)</f>
        <v>0</v>
      </c>
      <c r="O407" s="4" t="str">
        <f>IF(ISBLANK(Table2[[#This Row],[ActualResult]]), "_", IF(Table2[[#This Row],[ActualWinner]]=Table2[[#This Row],[PredictedWinner]], "Y", "N"))</f>
        <v>_</v>
      </c>
      <c r="P407" s="4" t="str">
        <f>IF(ISBLANK(Table2[[#This Row],[ActualResult]]), "_", IF(Table2[[#This Row],[ActualAwayScore]]=Table2[[#This Row],[PredictedAwayScore]], "Y", "N"))</f>
        <v>_</v>
      </c>
      <c r="Q407" s="4" t="str">
        <f>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row>
    <row r="408" spans="1:25" x14ac:dyDescent="0.25">
      <c r="B408" s="1">
        <v>45630</v>
      </c>
      <c r="C408" s="9"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IF(ISBLANK(Table2[[#This Row],[ActualResult]]), "_", IF(Table2[[#This Row],[ActualAwayScore]]=Table2[[#This Row],[PredictedAwayScore]], "Y", "N"))</f>
        <v>_</v>
      </c>
      <c r="Q408" s="2" t="str">
        <f>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row>
    <row r="409" spans="1:25" x14ac:dyDescent="0.25">
      <c r="B409" s="1">
        <v>45630</v>
      </c>
      <c r="C409" s="9"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IF(ISBLANK(Table2[[#This Row],[ActualResult]]), "_", IF(Table2[[#This Row],[ActualAwayScore]]=Table2[[#This Row],[PredictedAwayScore]], "Y", "N"))</f>
        <v>_</v>
      </c>
      <c r="Q409" s="2" t="str">
        <f>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row>
    <row r="410" spans="1:25" x14ac:dyDescent="0.25">
      <c r="B410" s="1">
        <v>45630</v>
      </c>
      <c r="C410" s="9"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IF(ISBLANK(Table2[[#This Row],[ActualResult]]), "_", IF(Table2[[#This Row],[ActualAwayScore]]=Table2[[#This Row],[PredictedAwayScore]], "Y", "N"))</f>
        <v>_</v>
      </c>
      <c r="Q410" s="2" t="str">
        <f>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row>
    <row r="411" spans="1:25" x14ac:dyDescent="0.25">
      <c r="A411" s="5"/>
      <c r="B411" s="3">
        <v>45630</v>
      </c>
      <c r="C411" s="10" t="s">
        <v>521</v>
      </c>
      <c r="D411" s="4" t="s">
        <v>34</v>
      </c>
      <c r="E411" s="4" t="s">
        <v>28</v>
      </c>
      <c r="F411" s="4"/>
      <c r="G411" s="4"/>
      <c r="H411" s="4" t="str">
        <f t="shared" si="20"/>
        <v>_</v>
      </c>
      <c r="I411" s="4"/>
      <c r="J411" s="4"/>
      <c r="K411" s="4"/>
      <c r="L411" s="4" t="str">
        <f t="shared" si="19"/>
        <v>_</v>
      </c>
      <c r="M411" s="4"/>
      <c r="N411" s="4">
        <f>IF(ISBLANK(Table2[[#This Row],[ActualResult]]), 0, 1)</f>
        <v>0</v>
      </c>
      <c r="O411" s="4" t="str">
        <f>IF(ISBLANK(Table2[[#This Row],[ActualResult]]), "_", IF(Table2[[#This Row],[ActualWinner]]=Table2[[#This Row],[PredictedWinner]], "Y", "N"))</f>
        <v>_</v>
      </c>
      <c r="P411" s="4" t="str">
        <f>IF(ISBLANK(Table2[[#This Row],[ActualResult]]), "_", IF(Table2[[#This Row],[ActualAwayScore]]=Table2[[#This Row],[PredictedAwayScore]], "Y", "N"))</f>
        <v>_</v>
      </c>
      <c r="Q411" s="4" t="str">
        <f>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row>
    <row r="412" spans="1:25" x14ac:dyDescent="0.25">
      <c r="B412" s="1">
        <v>45631</v>
      </c>
      <c r="C412" s="9"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IF(ISBLANK(Table2[[#This Row],[ActualResult]]), "_", IF(Table2[[#This Row],[ActualAwayScore]]=Table2[[#This Row],[PredictedAwayScore]], "Y", "N"))</f>
        <v>_</v>
      </c>
      <c r="Q412" s="2" t="str">
        <f>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row>
    <row r="413" spans="1:25" x14ac:dyDescent="0.25">
      <c r="B413" s="1">
        <v>45631</v>
      </c>
      <c r="C413" s="9"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IF(ISBLANK(Table2[[#This Row],[ActualResult]]), "_", IF(Table2[[#This Row],[ActualAwayScore]]=Table2[[#This Row],[PredictedAwayScore]], "Y", "N"))</f>
        <v>_</v>
      </c>
      <c r="Q413" s="2" t="str">
        <f>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row>
    <row r="414" spans="1:25" x14ac:dyDescent="0.25">
      <c r="B414" s="1">
        <v>45631</v>
      </c>
      <c r="C414" s="9"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IF(ISBLANK(Table2[[#This Row],[ActualResult]]), "_", IF(Table2[[#This Row],[ActualAwayScore]]=Table2[[#This Row],[PredictedAwayScore]], "Y", "N"))</f>
        <v>_</v>
      </c>
      <c r="Q414" s="2" t="str">
        <f>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row>
    <row r="415" spans="1:25" x14ac:dyDescent="0.25">
      <c r="B415" s="1">
        <v>45631</v>
      </c>
      <c r="C415" s="9"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IF(ISBLANK(Table2[[#This Row],[ActualResult]]), "_", IF(Table2[[#This Row],[ActualAwayScore]]=Table2[[#This Row],[PredictedAwayScore]], "Y", "N"))</f>
        <v>_</v>
      </c>
      <c r="Q415" s="2" t="str">
        <f>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row>
    <row r="416" spans="1:25" x14ac:dyDescent="0.25">
      <c r="B416" s="1">
        <v>45631</v>
      </c>
      <c r="C416" s="9"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IF(ISBLANK(Table2[[#This Row],[ActualResult]]), "_", IF(Table2[[#This Row],[ActualAwayScore]]=Table2[[#This Row],[PredictedAwayScore]], "Y", "N"))</f>
        <v>_</v>
      </c>
      <c r="Q416" s="2" t="str">
        <f>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row>
    <row r="417" spans="1:25" x14ac:dyDescent="0.25">
      <c r="B417" s="1">
        <v>45631</v>
      </c>
      <c r="C417" s="9"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IF(ISBLANK(Table2[[#This Row],[ActualResult]]), "_", IF(Table2[[#This Row],[ActualAwayScore]]=Table2[[#This Row],[PredictedAwayScore]], "Y", "N"))</f>
        <v>_</v>
      </c>
      <c r="Q417" s="2" t="str">
        <f>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row>
    <row r="418" spans="1:25" x14ac:dyDescent="0.25">
      <c r="B418" s="1">
        <v>45631</v>
      </c>
      <c r="C418" s="9"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IF(ISBLANK(Table2[[#This Row],[ActualResult]]), "_", IF(Table2[[#This Row],[ActualAwayScore]]=Table2[[#This Row],[PredictedAwayScore]], "Y", "N"))</f>
        <v>_</v>
      </c>
      <c r="Q418" s="2" t="str">
        <f>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row>
    <row r="419" spans="1:25" x14ac:dyDescent="0.25">
      <c r="B419" s="1">
        <v>45631</v>
      </c>
      <c r="C419" s="9"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IF(ISBLANK(Table2[[#This Row],[ActualResult]]), "_", IF(Table2[[#This Row],[ActualAwayScore]]=Table2[[#This Row],[PredictedAwayScore]], "Y", "N"))</f>
        <v>_</v>
      </c>
      <c r="Q419" s="2" t="str">
        <f>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row>
    <row r="420" spans="1:25" x14ac:dyDescent="0.25">
      <c r="A420" s="5"/>
      <c r="B420" s="3">
        <v>45631</v>
      </c>
      <c r="C420" s="10" t="s">
        <v>530</v>
      </c>
      <c r="D420" s="4" t="s">
        <v>36</v>
      </c>
      <c r="E420" s="4" t="s">
        <v>23</v>
      </c>
      <c r="F420" s="4"/>
      <c r="G420" s="4"/>
      <c r="H420" s="4" t="str">
        <f t="shared" si="20"/>
        <v>_</v>
      </c>
      <c r="I420" s="4"/>
      <c r="J420" s="4"/>
      <c r="K420" s="4"/>
      <c r="L420" s="2" t="str">
        <f t="shared" si="19"/>
        <v>_</v>
      </c>
      <c r="M420" s="4"/>
      <c r="N420" s="4">
        <f>IF(ISBLANK(Table2[[#This Row],[ActualResult]]), 0, 1)</f>
        <v>0</v>
      </c>
      <c r="O420" s="4" t="str">
        <f>IF(ISBLANK(Table2[[#This Row],[ActualResult]]), "_", IF(Table2[[#This Row],[ActualWinner]]=Table2[[#This Row],[PredictedWinner]], "Y", "N"))</f>
        <v>_</v>
      </c>
      <c r="P420" s="4" t="str">
        <f>IF(ISBLANK(Table2[[#This Row],[ActualResult]]), "_", IF(Table2[[#This Row],[ActualAwayScore]]=Table2[[#This Row],[PredictedAwayScore]], "Y", "N"))</f>
        <v>_</v>
      </c>
      <c r="Q420" s="4" t="str">
        <f>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row>
    <row r="421" spans="1:25" x14ac:dyDescent="0.25">
      <c r="B421" s="1">
        <v>45632</v>
      </c>
      <c r="C421" s="9" t="s">
        <v>531</v>
      </c>
      <c r="D421" s="2" t="s">
        <v>46</v>
      </c>
      <c r="E421" s="2" t="s">
        <v>18</v>
      </c>
      <c r="F421" s="2"/>
      <c r="G421" s="2"/>
      <c r="H421" s="2" t="str">
        <f t="shared" si="20"/>
        <v>_</v>
      </c>
      <c r="I421" s="2"/>
      <c r="J421" s="2"/>
      <c r="K421" s="2"/>
      <c r="L421" s="19" t="str">
        <f t="shared" si="19"/>
        <v>_</v>
      </c>
      <c r="M421" s="2"/>
      <c r="N421" s="2">
        <f>IF(ISBLANK(Table2[[#This Row],[ActualResult]]), 0, 1)</f>
        <v>0</v>
      </c>
      <c r="O421" s="2" t="str">
        <f>IF(ISBLANK(Table2[[#This Row],[ActualResult]]), "_", IF(Table2[[#This Row],[ActualWinner]]=Table2[[#This Row],[PredictedWinner]], "Y", "N"))</f>
        <v>_</v>
      </c>
      <c r="P421" s="2" t="str">
        <f>IF(ISBLANK(Table2[[#This Row],[ActualResult]]), "_", IF(Table2[[#This Row],[ActualAwayScore]]=Table2[[#This Row],[PredictedAwayScore]], "Y", "N"))</f>
        <v>_</v>
      </c>
      <c r="Q421" s="2" t="str">
        <f>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row>
    <row r="422" spans="1:25" x14ac:dyDescent="0.25">
      <c r="B422" s="1">
        <v>45632</v>
      </c>
      <c r="C422" s="9"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IF(ISBLANK(Table2[[#This Row],[ActualResult]]), "_", IF(Table2[[#This Row],[ActualAwayScore]]=Table2[[#This Row],[PredictedAwayScore]], "Y", "N"))</f>
        <v>_</v>
      </c>
      <c r="Q422" s="2" t="str">
        <f>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row>
    <row r="423" spans="1:25" x14ac:dyDescent="0.25">
      <c r="B423" s="1">
        <v>45632</v>
      </c>
      <c r="C423" s="9"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IF(ISBLANK(Table2[[#This Row],[ActualResult]]), "_", IF(Table2[[#This Row],[ActualAwayScore]]=Table2[[#This Row],[PredictedAwayScore]], "Y", "N"))</f>
        <v>_</v>
      </c>
      <c r="Q423" s="2" t="str">
        <f>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row>
    <row r="424" spans="1:25" x14ac:dyDescent="0.25">
      <c r="B424" s="1">
        <v>45632</v>
      </c>
      <c r="C424" s="9"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IF(ISBLANK(Table2[[#This Row],[ActualResult]]), "_", IF(Table2[[#This Row],[ActualAwayScore]]=Table2[[#This Row],[PredictedAwayScore]], "Y", "N"))</f>
        <v>_</v>
      </c>
      <c r="Q424" s="2" t="str">
        <f>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row>
    <row r="425" spans="1:25" x14ac:dyDescent="0.25">
      <c r="B425" s="1">
        <v>45632</v>
      </c>
      <c r="C425" s="9"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IF(ISBLANK(Table2[[#This Row],[ActualResult]]), "_", IF(Table2[[#This Row],[ActualAwayScore]]=Table2[[#This Row],[PredictedAwayScore]], "Y", "N"))</f>
        <v>_</v>
      </c>
      <c r="Q425" s="2" t="str">
        <f>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row>
    <row r="426" spans="1:25" x14ac:dyDescent="0.25">
      <c r="A426" s="5"/>
      <c r="B426" s="3">
        <v>45632</v>
      </c>
      <c r="C426" s="10" t="s">
        <v>536</v>
      </c>
      <c r="D426" s="4" t="s">
        <v>37</v>
      </c>
      <c r="E426" s="4" t="s">
        <v>47</v>
      </c>
      <c r="F426" s="4"/>
      <c r="G426" s="4"/>
      <c r="H426" s="4" t="str">
        <f t="shared" si="20"/>
        <v>_</v>
      </c>
      <c r="I426" s="4"/>
      <c r="J426" s="4"/>
      <c r="K426" s="4"/>
      <c r="L426" s="4" t="str">
        <f t="shared" si="19"/>
        <v>_</v>
      </c>
      <c r="M426" s="4"/>
      <c r="N426" s="4">
        <f>IF(ISBLANK(Table2[[#This Row],[ActualResult]]), 0, 1)</f>
        <v>0</v>
      </c>
      <c r="O426" s="4" t="str">
        <f>IF(ISBLANK(Table2[[#This Row],[ActualResult]]), "_", IF(Table2[[#This Row],[ActualWinner]]=Table2[[#This Row],[PredictedWinner]], "Y", "N"))</f>
        <v>_</v>
      </c>
      <c r="P426" s="4" t="str">
        <f>IF(ISBLANK(Table2[[#This Row],[ActualResult]]), "_", IF(Table2[[#This Row],[ActualAwayScore]]=Table2[[#This Row],[PredictedAwayScore]], "Y", "N"))</f>
        <v>_</v>
      </c>
      <c r="Q426" s="4" t="str">
        <f>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row>
    <row r="427" spans="1:25" x14ac:dyDescent="0.25">
      <c r="B427" s="1">
        <v>45633</v>
      </c>
      <c r="C427" s="9"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IF(ISBLANK(Table2[[#This Row],[ActualResult]]), "_", IF(Table2[[#This Row],[ActualAwayScore]]=Table2[[#This Row],[PredictedAwayScore]], "Y", "N"))</f>
        <v>_</v>
      </c>
      <c r="Q427" s="2" t="str">
        <f>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row>
    <row r="428" spans="1:25" x14ac:dyDescent="0.25">
      <c r="B428" s="1">
        <v>45633</v>
      </c>
      <c r="C428" s="9"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IF(ISBLANK(Table2[[#This Row],[ActualResult]]), "_", IF(Table2[[#This Row],[ActualAwayScore]]=Table2[[#This Row],[PredictedAwayScore]], "Y", "N"))</f>
        <v>_</v>
      </c>
      <c r="Q428" s="2" t="str">
        <f>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row>
    <row r="429" spans="1:25" x14ac:dyDescent="0.25">
      <c r="B429" s="1">
        <v>45633</v>
      </c>
      <c r="C429" s="9"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IF(ISBLANK(Table2[[#This Row],[ActualResult]]), "_", IF(Table2[[#This Row],[ActualAwayScore]]=Table2[[#This Row],[PredictedAwayScore]], "Y", "N"))</f>
        <v>_</v>
      </c>
      <c r="Q429" s="2" t="str">
        <f>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row>
    <row r="430" spans="1:25" x14ac:dyDescent="0.25">
      <c r="B430" s="1">
        <v>45633</v>
      </c>
      <c r="C430" s="9"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IF(ISBLANK(Table2[[#This Row],[ActualResult]]), "_", IF(Table2[[#This Row],[ActualAwayScore]]=Table2[[#This Row],[PredictedAwayScore]], "Y", "N"))</f>
        <v>_</v>
      </c>
      <c r="Q430" s="2" t="str">
        <f>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row>
    <row r="431" spans="1:25" x14ac:dyDescent="0.25">
      <c r="B431" s="1">
        <v>45633</v>
      </c>
      <c r="C431" s="9"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IF(ISBLANK(Table2[[#This Row],[ActualResult]]), "_", IF(Table2[[#This Row],[ActualAwayScore]]=Table2[[#This Row],[PredictedAwayScore]], "Y", "N"))</f>
        <v>_</v>
      </c>
      <c r="Q431" s="2" t="str">
        <f>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row>
    <row r="432" spans="1:25" x14ac:dyDescent="0.25">
      <c r="B432" s="1">
        <v>45633</v>
      </c>
      <c r="C432" s="9"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IF(ISBLANK(Table2[[#This Row],[ActualResult]]), "_", IF(Table2[[#This Row],[ActualAwayScore]]=Table2[[#This Row],[PredictedAwayScore]], "Y", "N"))</f>
        <v>_</v>
      </c>
      <c r="Q432" s="2" t="str">
        <f>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row>
    <row r="433" spans="1:25" x14ac:dyDescent="0.25">
      <c r="B433" s="1">
        <v>45633</v>
      </c>
      <c r="C433" s="9"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IF(ISBLANK(Table2[[#This Row],[ActualResult]]), "_", IF(Table2[[#This Row],[ActualAwayScore]]=Table2[[#This Row],[PredictedAwayScore]], "Y", "N"))</f>
        <v>_</v>
      </c>
      <c r="Q433" s="2" t="str">
        <f>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row>
    <row r="434" spans="1:25" x14ac:dyDescent="0.25">
      <c r="B434" s="1">
        <v>45633</v>
      </c>
      <c r="C434" s="9"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IF(ISBLANK(Table2[[#This Row],[ActualResult]]), "_", IF(Table2[[#This Row],[ActualAwayScore]]=Table2[[#This Row],[PredictedAwayScore]], "Y", "N"))</f>
        <v>_</v>
      </c>
      <c r="Q434" s="2" t="str">
        <f>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row>
    <row r="435" spans="1:25" x14ac:dyDescent="0.25">
      <c r="B435" s="1">
        <v>45633</v>
      </c>
      <c r="C435" s="9"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IF(ISBLANK(Table2[[#This Row],[ActualResult]]), "_", IF(Table2[[#This Row],[ActualAwayScore]]=Table2[[#This Row],[PredictedAwayScore]], "Y", "N"))</f>
        <v>_</v>
      </c>
      <c r="Q435" s="2" t="str">
        <f>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row>
    <row r="436" spans="1:25" x14ac:dyDescent="0.25">
      <c r="B436" s="1">
        <v>45633</v>
      </c>
      <c r="C436" s="9"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IF(ISBLANK(Table2[[#This Row],[ActualResult]]), "_", IF(Table2[[#This Row],[ActualAwayScore]]=Table2[[#This Row],[PredictedAwayScore]], "Y", "N"))</f>
        <v>_</v>
      </c>
      <c r="Q436" s="2" t="str">
        <f>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row>
    <row r="437" spans="1:25" x14ac:dyDescent="0.25">
      <c r="A437" s="5"/>
      <c r="B437" s="3">
        <v>45633</v>
      </c>
      <c r="C437" s="10" t="s">
        <v>547</v>
      </c>
      <c r="D437" s="4" t="s">
        <v>13</v>
      </c>
      <c r="E437" s="4" t="s">
        <v>23</v>
      </c>
      <c r="F437" s="4"/>
      <c r="G437" s="4"/>
      <c r="H437" s="4" t="str">
        <f t="shared" si="20"/>
        <v>_</v>
      </c>
      <c r="I437" s="4"/>
      <c r="J437" s="4"/>
      <c r="K437" s="4"/>
      <c r="L437" s="4" t="str">
        <f t="shared" si="19"/>
        <v>_</v>
      </c>
      <c r="M437" s="4"/>
      <c r="N437" s="4">
        <f>IF(ISBLANK(Table2[[#This Row],[ActualResult]]), 0, 1)</f>
        <v>0</v>
      </c>
      <c r="O437" s="4" t="str">
        <f>IF(ISBLANK(Table2[[#This Row],[ActualResult]]), "_", IF(Table2[[#This Row],[ActualWinner]]=Table2[[#This Row],[PredictedWinner]], "Y", "N"))</f>
        <v>_</v>
      </c>
      <c r="P437" s="4" t="str">
        <f>IF(ISBLANK(Table2[[#This Row],[ActualResult]]), "_", IF(Table2[[#This Row],[ActualAwayScore]]=Table2[[#This Row],[PredictedAwayScore]], "Y", "N"))</f>
        <v>_</v>
      </c>
      <c r="Q437" s="4" t="str">
        <f>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row>
    <row r="438" spans="1:25" x14ac:dyDescent="0.25">
      <c r="B438" s="1">
        <v>45634</v>
      </c>
      <c r="C438" s="9"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IF(ISBLANK(Table2[[#This Row],[ActualResult]]), "_", IF(Table2[[#This Row],[ActualAwayScore]]=Table2[[#This Row],[PredictedAwayScore]], "Y", "N"))</f>
        <v>_</v>
      </c>
      <c r="Q438" s="2" t="str">
        <f>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row>
    <row r="439" spans="1:25" x14ac:dyDescent="0.25">
      <c r="B439" s="1">
        <v>45634</v>
      </c>
      <c r="C439" s="9"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IF(ISBLANK(Table2[[#This Row],[ActualResult]]), "_", IF(Table2[[#This Row],[ActualAwayScore]]=Table2[[#This Row],[PredictedAwayScore]], "Y", "N"))</f>
        <v>_</v>
      </c>
      <c r="Q439" s="2" t="str">
        <f>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row>
    <row r="440" spans="1:25" x14ac:dyDescent="0.25">
      <c r="B440" s="1">
        <v>45634</v>
      </c>
      <c r="C440" s="9"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IF(ISBLANK(Table2[[#This Row],[ActualResult]]), "_", IF(Table2[[#This Row],[ActualAwayScore]]=Table2[[#This Row],[PredictedAwayScore]], "Y", "N"))</f>
        <v>_</v>
      </c>
      <c r="Q440" s="2" t="str">
        <f>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row>
    <row r="441" spans="1:25" x14ac:dyDescent="0.25">
      <c r="B441" s="1">
        <v>45634</v>
      </c>
      <c r="C441" s="9"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IF(ISBLANK(Table2[[#This Row],[ActualResult]]), "_", IF(Table2[[#This Row],[ActualAwayScore]]=Table2[[#This Row],[PredictedAwayScore]], "Y", "N"))</f>
        <v>_</v>
      </c>
      <c r="Q441" s="2" t="str">
        <f>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row>
    <row r="442" spans="1:25" x14ac:dyDescent="0.25">
      <c r="B442" s="1">
        <v>45634</v>
      </c>
      <c r="C442" s="9"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IF(ISBLANK(Table2[[#This Row],[ActualResult]]), "_", IF(Table2[[#This Row],[ActualAwayScore]]=Table2[[#This Row],[PredictedAwayScore]], "Y", "N"))</f>
        <v>_</v>
      </c>
      <c r="Q442" s="2" t="str">
        <f>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row>
    <row r="443" spans="1:25" x14ac:dyDescent="0.25">
      <c r="B443" s="1">
        <v>45634</v>
      </c>
      <c r="C443" s="9"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IF(ISBLANK(Table2[[#This Row],[ActualResult]]), "_", IF(Table2[[#This Row],[ActualAwayScore]]=Table2[[#This Row],[PredictedAwayScore]], "Y", "N"))</f>
        <v>_</v>
      </c>
      <c r="Q443" s="2" t="str">
        <f>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row>
    <row r="444" spans="1:25" x14ac:dyDescent="0.25">
      <c r="A444" s="5"/>
      <c r="B444" s="3">
        <v>45634</v>
      </c>
      <c r="C444" s="10" t="s">
        <v>554</v>
      </c>
      <c r="D444" s="4" t="s">
        <v>24</v>
      </c>
      <c r="E444" s="4" t="s">
        <v>34</v>
      </c>
      <c r="F444" s="4"/>
      <c r="G444" s="4"/>
      <c r="H444" s="4" t="str">
        <f t="shared" si="20"/>
        <v>_</v>
      </c>
      <c r="I444" s="4"/>
      <c r="J444" s="4"/>
      <c r="K444" s="4"/>
      <c r="L444" s="4" t="str">
        <f t="shared" si="19"/>
        <v>_</v>
      </c>
      <c r="M444" s="4"/>
      <c r="N444" s="4">
        <f>IF(ISBLANK(Table2[[#This Row],[ActualResult]]), 0, 1)</f>
        <v>0</v>
      </c>
      <c r="O444" s="4" t="str">
        <f>IF(ISBLANK(Table2[[#This Row],[ActualResult]]), "_", IF(Table2[[#This Row],[ActualWinner]]=Table2[[#This Row],[PredictedWinner]], "Y", "N"))</f>
        <v>_</v>
      </c>
      <c r="P444" s="4" t="str">
        <f>IF(ISBLANK(Table2[[#This Row],[ActualResult]]), "_", IF(Table2[[#This Row],[ActualAwayScore]]=Table2[[#This Row],[PredictedAwayScore]], "Y", "N"))</f>
        <v>_</v>
      </c>
      <c r="Q444" s="4" t="str">
        <f>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row>
    <row r="445" spans="1:25" x14ac:dyDescent="0.25">
      <c r="B445" s="1">
        <v>45635</v>
      </c>
      <c r="C445" s="9"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IF(ISBLANK(Table2[[#This Row],[ActualResult]]), "_", IF(Table2[[#This Row],[ActualAwayScore]]=Table2[[#This Row],[PredictedAwayScore]], "Y", "N"))</f>
        <v>_</v>
      </c>
      <c r="Q445" s="2" t="str">
        <f>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row>
    <row r="446" spans="1:25" x14ac:dyDescent="0.25">
      <c r="B446" s="1">
        <v>45635</v>
      </c>
      <c r="C446" s="9"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IF(ISBLANK(Table2[[#This Row],[ActualResult]]), "_", IF(Table2[[#This Row],[ActualAwayScore]]=Table2[[#This Row],[PredictedAwayScore]], "Y", "N"))</f>
        <v>_</v>
      </c>
      <c r="Q446" s="2" t="str">
        <f>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row>
    <row r="447" spans="1:25" x14ac:dyDescent="0.25">
      <c r="A447" s="5"/>
      <c r="B447" s="3">
        <v>45635</v>
      </c>
      <c r="C447" s="10" t="s">
        <v>557</v>
      </c>
      <c r="D447" s="4" t="s">
        <v>47</v>
      </c>
      <c r="E447" s="4" t="s">
        <v>19</v>
      </c>
      <c r="F447" s="4"/>
      <c r="G447" s="4"/>
      <c r="H447" s="4" t="str">
        <f t="shared" si="20"/>
        <v>_</v>
      </c>
      <c r="I447" s="4"/>
      <c r="J447" s="4"/>
      <c r="K447" s="4"/>
      <c r="L447" s="2" t="str">
        <f t="shared" si="19"/>
        <v>_</v>
      </c>
      <c r="M447" s="4"/>
      <c r="N447" s="4">
        <f>IF(ISBLANK(Table2[[#This Row],[ActualResult]]), 0, 1)</f>
        <v>0</v>
      </c>
      <c r="O447" s="4" t="str">
        <f>IF(ISBLANK(Table2[[#This Row],[ActualResult]]), "_", IF(Table2[[#This Row],[ActualWinner]]=Table2[[#This Row],[PredictedWinner]], "Y", "N"))</f>
        <v>_</v>
      </c>
      <c r="P447" s="4" t="str">
        <f>IF(ISBLANK(Table2[[#This Row],[ActualResult]]), "_", IF(Table2[[#This Row],[ActualAwayScore]]=Table2[[#This Row],[PredictedAwayScore]], "Y", "N"))</f>
        <v>_</v>
      </c>
      <c r="Q447" s="4" t="str">
        <f>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row>
    <row r="448" spans="1:25" x14ac:dyDescent="0.25">
      <c r="B448" s="1">
        <v>45636</v>
      </c>
      <c r="C448" s="9" t="s">
        <v>558</v>
      </c>
      <c r="D448" s="2" t="s">
        <v>18</v>
      </c>
      <c r="E448" s="2" t="s">
        <v>32</v>
      </c>
      <c r="F448" s="2"/>
      <c r="G448" s="2"/>
      <c r="H448" s="2" t="str">
        <f t="shared" si="20"/>
        <v>_</v>
      </c>
      <c r="I448" s="2"/>
      <c r="J448" s="2"/>
      <c r="K448" s="2"/>
      <c r="L448" s="19" t="str">
        <f t="shared" si="19"/>
        <v>_</v>
      </c>
      <c r="M448" s="2"/>
      <c r="N448" s="2">
        <f>IF(ISBLANK(Table2[[#This Row],[ActualResult]]), 0, 1)</f>
        <v>0</v>
      </c>
      <c r="O448" s="2" t="str">
        <f>IF(ISBLANK(Table2[[#This Row],[ActualResult]]), "_", IF(Table2[[#This Row],[ActualWinner]]=Table2[[#This Row],[PredictedWinner]], "Y", "N"))</f>
        <v>_</v>
      </c>
      <c r="P448" s="2" t="str">
        <f>IF(ISBLANK(Table2[[#This Row],[ActualResult]]), "_", IF(Table2[[#This Row],[ActualAwayScore]]=Table2[[#This Row],[PredictedAwayScore]], "Y", "N"))</f>
        <v>_</v>
      </c>
      <c r="Q448" s="2" t="str">
        <f>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row>
    <row r="449" spans="1:25" x14ac:dyDescent="0.25">
      <c r="B449" s="1">
        <v>45636</v>
      </c>
      <c r="C449" s="9"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IF(ISBLANK(Table2[[#This Row],[ActualResult]]), "_", IF(Table2[[#This Row],[ActualAwayScore]]=Table2[[#This Row],[PredictedAwayScore]], "Y", "N"))</f>
        <v>_</v>
      </c>
      <c r="Q449" s="2" t="str">
        <f>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row>
    <row r="450" spans="1:25" x14ac:dyDescent="0.25">
      <c r="B450" s="1">
        <v>45636</v>
      </c>
      <c r="C450" s="9"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IF(ISBLANK(Table2[[#This Row],[ActualResult]]), "_", IF(Table2[[#This Row],[ActualAwayScore]]=Table2[[#This Row],[PredictedAwayScore]], "Y", "N"))</f>
        <v>_</v>
      </c>
      <c r="Q450" s="2" t="str">
        <f>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row>
    <row r="451" spans="1:25" x14ac:dyDescent="0.25">
      <c r="B451" s="1">
        <v>45636</v>
      </c>
      <c r="C451" s="9"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IF(ISBLANK(Table2[[#This Row],[ActualResult]]), "_", IF(Table2[[#This Row],[ActualAwayScore]]=Table2[[#This Row],[PredictedAwayScore]], "Y", "N"))</f>
        <v>_</v>
      </c>
      <c r="Q451" s="2" t="str">
        <f>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row>
    <row r="452" spans="1:25" x14ac:dyDescent="0.25">
      <c r="B452" s="1">
        <v>45636</v>
      </c>
      <c r="C452" s="9"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IF(ISBLANK(Table2[[#This Row],[ActualResult]]), "_", IF(Table2[[#This Row],[ActualAwayScore]]=Table2[[#This Row],[PredictedAwayScore]], "Y", "N"))</f>
        <v>_</v>
      </c>
      <c r="Q452" s="2" t="str">
        <f>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row>
    <row r="453" spans="1:25" x14ac:dyDescent="0.25">
      <c r="B453" s="1">
        <v>45636</v>
      </c>
      <c r="C453" s="9"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IF(ISBLANK(Table2[[#This Row],[ActualResult]]), "_", IF(Table2[[#This Row],[ActualAwayScore]]=Table2[[#This Row],[PredictedAwayScore]], "Y", "N"))</f>
        <v>_</v>
      </c>
      <c r="Q453" s="2" t="str">
        <f>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row>
    <row r="454" spans="1:25" x14ac:dyDescent="0.25">
      <c r="B454" s="1">
        <v>45636</v>
      </c>
      <c r="C454" s="9"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IF(ISBLANK(Table2[[#This Row],[ActualResult]]), "_", IF(Table2[[#This Row],[ActualAwayScore]]=Table2[[#This Row],[PredictedAwayScore]], "Y", "N"))</f>
        <v>_</v>
      </c>
      <c r="Q454" s="2" t="str">
        <f>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row>
    <row r="455" spans="1:25" x14ac:dyDescent="0.25">
      <c r="B455" s="1">
        <v>45636</v>
      </c>
      <c r="C455" s="9"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IF(ISBLANK(Table2[[#This Row],[ActualResult]]), "_", IF(Table2[[#This Row],[ActualAwayScore]]=Table2[[#This Row],[PredictedAwayScore]], "Y", "N"))</f>
        <v>_</v>
      </c>
      <c r="Q455" s="2" t="str">
        <f>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row>
    <row r="456" spans="1:25" x14ac:dyDescent="0.25">
      <c r="B456" s="1">
        <v>45636</v>
      </c>
      <c r="C456" s="9"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IF(ISBLANK(Table2[[#This Row],[ActualResult]]), "_", IF(Table2[[#This Row],[ActualAwayScore]]=Table2[[#This Row],[PredictedAwayScore]], "Y", "N"))</f>
        <v>_</v>
      </c>
      <c r="Q456" s="2" t="str">
        <f>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row>
    <row r="457" spans="1:25" x14ac:dyDescent="0.25">
      <c r="B457" s="1">
        <v>45636</v>
      </c>
      <c r="C457" s="9"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IF(ISBLANK(Table2[[#This Row],[ActualResult]]), "_", IF(Table2[[#This Row],[ActualAwayScore]]=Table2[[#This Row],[PredictedAwayScore]], "Y", "N"))</f>
        <v>_</v>
      </c>
      <c r="Q457" s="2" t="str">
        <f>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row>
    <row r="458" spans="1:25" x14ac:dyDescent="0.25">
      <c r="A458" s="5"/>
      <c r="B458" s="3">
        <v>45636</v>
      </c>
      <c r="C458" s="10" t="s">
        <v>568</v>
      </c>
      <c r="D458" s="4" t="s">
        <v>14</v>
      </c>
      <c r="E458" s="4" t="s">
        <v>12</v>
      </c>
      <c r="F458" s="4"/>
      <c r="G458" s="4"/>
      <c r="H458" s="4" t="str">
        <f t="shared" si="23"/>
        <v>_</v>
      </c>
      <c r="I458" s="4"/>
      <c r="J458" s="4"/>
      <c r="K458" s="4"/>
      <c r="L458" s="2" t="str">
        <f t="shared" si="22"/>
        <v>_</v>
      </c>
      <c r="M458" s="4"/>
      <c r="N458" s="4">
        <f>IF(ISBLANK(Table2[[#This Row],[ActualResult]]), 0, 1)</f>
        <v>0</v>
      </c>
      <c r="O458" s="4" t="str">
        <f>IF(ISBLANK(Table2[[#This Row],[ActualResult]]), "_", IF(Table2[[#This Row],[ActualWinner]]=Table2[[#This Row],[PredictedWinner]], "Y", "N"))</f>
        <v>_</v>
      </c>
      <c r="P458" s="4" t="str">
        <f>IF(ISBLANK(Table2[[#This Row],[ActualResult]]), "_", IF(Table2[[#This Row],[ActualAwayScore]]=Table2[[#This Row],[PredictedAwayScore]], "Y", "N"))</f>
        <v>_</v>
      </c>
      <c r="Q458" s="4" t="str">
        <f>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row>
    <row r="459" spans="1:25" x14ac:dyDescent="0.25">
      <c r="B459" s="1">
        <v>45637</v>
      </c>
      <c r="C459" s="9" t="s">
        <v>569</v>
      </c>
      <c r="D459" s="2" t="s">
        <v>20</v>
      </c>
      <c r="E459" s="2" t="s">
        <v>29</v>
      </c>
      <c r="F459" s="2"/>
      <c r="G459" s="2"/>
      <c r="H459" s="2" t="str">
        <f t="shared" si="23"/>
        <v>_</v>
      </c>
      <c r="I459" s="2"/>
      <c r="J459" s="2"/>
      <c r="K459" s="2"/>
      <c r="L459" s="19" t="str">
        <f t="shared" si="22"/>
        <v>_</v>
      </c>
      <c r="M459" s="2"/>
      <c r="N459" s="2">
        <f>IF(ISBLANK(Table2[[#This Row],[ActualResult]]), 0, 1)</f>
        <v>0</v>
      </c>
      <c r="O459" s="2" t="str">
        <f>IF(ISBLANK(Table2[[#This Row],[ActualResult]]), "_", IF(Table2[[#This Row],[ActualWinner]]=Table2[[#This Row],[PredictedWinner]], "Y", "N"))</f>
        <v>_</v>
      </c>
      <c r="P459" s="2" t="str">
        <f>IF(ISBLANK(Table2[[#This Row],[ActualResult]]), "_", IF(Table2[[#This Row],[ActualAwayScore]]=Table2[[#This Row],[PredictedAwayScore]], "Y", "N"))</f>
        <v>_</v>
      </c>
      <c r="Q459" s="2" t="str">
        <f>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row>
    <row r="460" spans="1:25" x14ac:dyDescent="0.25">
      <c r="A460" s="5"/>
      <c r="B460" s="3">
        <v>45637</v>
      </c>
      <c r="C460" s="10" t="s">
        <v>570</v>
      </c>
      <c r="D460" s="4" t="s">
        <v>47</v>
      </c>
      <c r="E460" s="4" t="s">
        <v>30</v>
      </c>
      <c r="F460" s="4"/>
      <c r="G460" s="4"/>
      <c r="H460" s="4" t="str">
        <f t="shared" si="23"/>
        <v>_</v>
      </c>
      <c r="I460" s="4"/>
      <c r="J460" s="4"/>
      <c r="K460" s="4"/>
      <c r="L460" s="2" t="str">
        <f t="shared" si="22"/>
        <v>_</v>
      </c>
      <c r="M460" s="4"/>
      <c r="N460" s="4">
        <f>IF(ISBLANK(Table2[[#This Row],[ActualResult]]), 0, 1)</f>
        <v>0</v>
      </c>
      <c r="O460" s="4" t="str">
        <f>IF(ISBLANK(Table2[[#This Row],[ActualResult]]), "_", IF(Table2[[#This Row],[ActualWinner]]=Table2[[#This Row],[PredictedWinner]], "Y", "N"))</f>
        <v>_</v>
      </c>
      <c r="P460" s="4" t="str">
        <f>IF(ISBLANK(Table2[[#This Row],[ActualResult]]), "_", IF(Table2[[#This Row],[ActualAwayScore]]=Table2[[#This Row],[PredictedAwayScore]], "Y", "N"))</f>
        <v>_</v>
      </c>
      <c r="Q460" s="4" t="str">
        <f>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row>
    <row r="461" spans="1:25" x14ac:dyDescent="0.25">
      <c r="B461" s="1">
        <v>45638</v>
      </c>
      <c r="C461" s="9" t="s">
        <v>571</v>
      </c>
      <c r="D461" s="2" t="s">
        <v>47</v>
      </c>
      <c r="E461" s="2" t="s">
        <v>18</v>
      </c>
      <c r="F461" s="2"/>
      <c r="G461" s="2"/>
      <c r="H461" s="2" t="str">
        <f t="shared" si="23"/>
        <v>_</v>
      </c>
      <c r="I461" s="2"/>
      <c r="J461" s="2"/>
      <c r="K461" s="2"/>
      <c r="L461" s="19" t="str">
        <f t="shared" si="22"/>
        <v>_</v>
      </c>
      <c r="M461" s="2"/>
      <c r="N461" s="2">
        <f>IF(ISBLANK(Table2[[#This Row],[ActualResult]]), 0, 1)</f>
        <v>0</v>
      </c>
      <c r="O461" s="2" t="str">
        <f>IF(ISBLANK(Table2[[#This Row],[ActualResult]]), "_", IF(Table2[[#This Row],[ActualWinner]]=Table2[[#This Row],[PredictedWinner]], "Y", "N"))</f>
        <v>_</v>
      </c>
      <c r="P461" s="2" t="str">
        <f>IF(ISBLANK(Table2[[#This Row],[ActualResult]]), "_", IF(Table2[[#This Row],[ActualAwayScore]]=Table2[[#This Row],[PredictedAwayScore]], "Y", "N"))</f>
        <v>_</v>
      </c>
      <c r="Q461" s="2" t="str">
        <f>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row>
    <row r="462" spans="1:25" x14ac:dyDescent="0.25">
      <c r="B462" s="1">
        <v>45638</v>
      </c>
      <c r="C462" s="9"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IF(ISBLANK(Table2[[#This Row],[ActualResult]]), "_", IF(Table2[[#This Row],[ActualAwayScore]]=Table2[[#This Row],[PredictedAwayScore]], "Y", "N"))</f>
        <v>_</v>
      </c>
      <c r="Q462" s="2" t="str">
        <f>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row>
    <row r="463" spans="1:25" x14ac:dyDescent="0.25">
      <c r="B463" s="1">
        <v>45638</v>
      </c>
      <c r="C463" s="9"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IF(ISBLANK(Table2[[#This Row],[ActualResult]]), "_", IF(Table2[[#This Row],[ActualAwayScore]]=Table2[[#This Row],[PredictedAwayScore]], "Y", "N"))</f>
        <v>_</v>
      </c>
      <c r="Q463" s="2" t="str">
        <f>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row>
    <row r="464" spans="1:25" x14ac:dyDescent="0.25">
      <c r="B464" s="1">
        <v>45638</v>
      </c>
      <c r="C464" s="9"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IF(ISBLANK(Table2[[#This Row],[ActualResult]]), "_", IF(Table2[[#This Row],[ActualAwayScore]]=Table2[[#This Row],[PredictedAwayScore]], "Y", "N"))</f>
        <v>_</v>
      </c>
      <c r="Q464" s="2" t="str">
        <f>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row>
    <row r="465" spans="1:25" x14ac:dyDescent="0.25">
      <c r="B465" s="1">
        <v>45638</v>
      </c>
      <c r="C465" s="9"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IF(ISBLANK(Table2[[#This Row],[ActualResult]]), "_", IF(Table2[[#This Row],[ActualAwayScore]]=Table2[[#This Row],[PredictedAwayScore]], "Y", "N"))</f>
        <v>_</v>
      </c>
      <c r="Q465" s="2" t="str">
        <f>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row>
    <row r="466" spans="1:25" x14ac:dyDescent="0.25">
      <c r="B466" s="1">
        <v>45638</v>
      </c>
      <c r="C466" s="9"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IF(ISBLANK(Table2[[#This Row],[ActualResult]]), "_", IF(Table2[[#This Row],[ActualAwayScore]]=Table2[[#This Row],[PredictedAwayScore]], "Y", "N"))</f>
        <v>_</v>
      </c>
      <c r="Q466" s="2" t="str">
        <f>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row>
    <row r="467" spans="1:25" x14ac:dyDescent="0.25">
      <c r="B467" s="1">
        <v>45638</v>
      </c>
      <c r="C467" s="9"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IF(ISBLANK(Table2[[#This Row],[ActualResult]]), "_", IF(Table2[[#This Row],[ActualAwayScore]]=Table2[[#This Row],[PredictedAwayScore]], "Y", "N"))</f>
        <v>_</v>
      </c>
      <c r="Q467" s="2" t="str">
        <f>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row>
    <row r="468" spans="1:25" x14ac:dyDescent="0.25">
      <c r="B468" s="1">
        <v>45638</v>
      </c>
      <c r="C468" s="9"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IF(ISBLANK(Table2[[#This Row],[ActualResult]]), "_", IF(Table2[[#This Row],[ActualAwayScore]]=Table2[[#This Row],[PredictedAwayScore]], "Y", "N"))</f>
        <v>_</v>
      </c>
      <c r="Q468" s="2" t="str">
        <f>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row>
    <row r="469" spans="1:25" x14ac:dyDescent="0.25">
      <c r="B469" s="1">
        <v>45638</v>
      </c>
      <c r="C469" s="9"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IF(ISBLANK(Table2[[#This Row],[ActualResult]]), "_", IF(Table2[[#This Row],[ActualAwayScore]]=Table2[[#This Row],[PredictedAwayScore]], "Y", "N"))</f>
        <v>_</v>
      </c>
      <c r="Q469" s="2" t="str">
        <f>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row>
    <row r="470" spans="1:25" x14ac:dyDescent="0.25">
      <c r="B470" s="1">
        <v>45638</v>
      </c>
      <c r="C470" s="9"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IF(ISBLANK(Table2[[#This Row],[ActualResult]]), "_", IF(Table2[[#This Row],[ActualAwayScore]]=Table2[[#This Row],[PredictedAwayScore]], "Y", "N"))</f>
        <v>_</v>
      </c>
      <c r="Q470" s="2" t="str">
        <f>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row>
    <row r="471" spans="1:25" x14ac:dyDescent="0.25">
      <c r="B471" s="1">
        <v>45638</v>
      </c>
      <c r="C471" s="9"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IF(ISBLANK(Table2[[#This Row],[ActualResult]]), "_", IF(Table2[[#This Row],[ActualAwayScore]]=Table2[[#This Row],[PredictedAwayScore]], "Y", "N"))</f>
        <v>_</v>
      </c>
      <c r="Q471" s="2" t="str">
        <f>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row>
    <row r="472" spans="1:25" x14ac:dyDescent="0.25">
      <c r="B472" s="1">
        <v>45638</v>
      </c>
      <c r="C472" s="9"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IF(ISBLANK(Table2[[#This Row],[ActualResult]]), "_", IF(Table2[[#This Row],[ActualAwayScore]]=Table2[[#This Row],[PredictedAwayScore]], "Y", "N"))</f>
        <v>_</v>
      </c>
      <c r="Q472" s="2" t="str">
        <f>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row>
    <row r="473" spans="1:25" x14ac:dyDescent="0.25">
      <c r="B473" s="1">
        <v>45638</v>
      </c>
      <c r="C473" s="9"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IF(ISBLANK(Table2[[#This Row],[ActualResult]]), "_", IF(Table2[[#This Row],[ActualAwayScore]]=Table2[[#This Row],[PredictedAwayScore]], "Y", "N"))</f>
        <v>_</v>
      </c>
      <c r="Q473" s="2" t="str">
        <f>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row>
    <row r="474" spans="1:25" x14ac:dyDescent="0.25">
      <c r="A474" s="5"/>
      <c r="B474" s="3">
        <v>45638</v>
      </c>
      <c r="C474" s="10" t="s">
        <v>584</v>
      </c>
      <c r="D474" s="4" t="s">
        <v>16</v>
      </c>
      <c r="E474" s="4" t="s">
        <v>12</v>
      </c>
      <c r="F474" s="4"/>
      <c r="G474" s="4"/>
      <c r="H474" s="4" t="str">
        <f t="shared" si="23"/>
        <v>_</v>
      </c>
      <c r="I474" s="4"/>
      <c r="J474" s="4"/>
      <c r="K474" s="4"/>
      <c r="L474" s="2" t="str">
        <f t="shared" si="22"/>
        <v>_</v>
      </c>
      <c r="M474" s="4"/>
      <c r="N474" s="4">
        <f>IF(ISBLANK(Table2[[#This Row],[ActualResult]]), 0, 1)</f>
        <v>0</v>
      </c>
      <c r="O474" s="4" t="str">
        <f>IF(ISBLANK(Table2[[#This Row],[ActualResult]]), "_", IF(Table2[[#This Row],[ActualWinner]]=Table2[[#This Row],[PredictedWinner]], "Y", "N"))</f>
        <v>_</v>
      </c>
      <c r="P474" s="4" t="str">
        <f>IF(ISBLANK(Table2[[#This Row],[ActualResult]]), "_", IF(Table2[[#This Row],[ActualAwayScore]]=Table2[[#This Row],[PredictedAwayScore]], "Y", "N"))</f>
        <v>_</v>
      </c>
      <c r="Q474" s="4" t="str">
        <f>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row>
    <row r="475" spans="1:25" x14ac:dyDescent="0.25">
      <c r="A475" s="15"/>
      <c r="B475" s="16">
        <v>45639</v>
      </c>
      <c r="C475" s="17" t="s">
        <v>585</v>
      </c>
      <c r="D475" s="18" t="s">
        <v>30</v>
      </c>
      <c r="E475" s="18" t="s">
        <v>44</v>
      </c>
      <c r="F475" s="18"/>
      <c r="G475" s="18"/>
      <c r="H475" s="18" t="str">
        <f t="shared" si="23"/>
        <v>_</v>
      </c>
      <c r="I475" s="18"/>
      <c r="J475" s="18"/>
      <c r="K475" s="18"/>
      <c r="L475" s="18" t="str">
        <f t="shared" si="22"/>
        <v>_</v>
      </c>
      <c r="M475" s="18"/>
      <c r="N475" s="18">
        <f>IF(ISBLANK(Table2[[#This Row],[ActualResult]]), 0, 1)</f>
        <v>0</v>
      </c>
      <c r="O475" s="18" t="str">
        <f>IF(ISBLANK(Table2[[#This Row],[ActualResult]]), "_", IF(Table2[[#This Row],[ActualWinner]]=Table2[[#This Row],[PredictedWinner]], "Y", "N"))</f>
        <v>_</v>
      </c>
      <c r="P475" s="18" t="str">
        <f>IF(ISBLANK(Table2[[#This Row],[ActualResult]]), "_", IF(Table2[[#This Row],[ActualAwayScore]]=Table2[[#This Row],[PredictedAwayScore]], "Y", "N"))</f>
        <v>_</v>
      </c>
      <c r="Q475" s="18" t="str">
        <f>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row>
    <row r="476" spans="1:25" x14ac:dyDescent="0.25">
      <c r="B476" s="1">
        <v>45640</v>
      </c>
      <c r="C476" s="9"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IF(ISBLANK(Table2[[#This Row],[ActualResult]]), "_", IF(Table2[[#This Row],[ActualAwayScore]]=Table2[[#This Row],[PredictedAwayScore]], "Y", "N"))</f>
        <v>_</v>
      </c>
      <c r="Q476" s="2" t="str">
        <f>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row>
    <row r="477" spans="1:25" x14ac:dyDescent="0.25">
      <c r="B477" s="1">
        <v>45640</v>
      </c>
      <c r="C477" s="9"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IF(ISBLANK(Table2[[#This Row],[ActualResult]]), "_", IF(Table2[[#This Row],[ActualAwayScore]]=Table2[[#This Row],[PredictedAwayScore]], "Y", "N"))</f>
        <v>_</v>
      </c>
      <c r="Q477" s="2" t="str">
        <f>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row>
    <row r="478" spans="1:25" x14ac:dyDescent="0.25">
      <c r="B478" s="1">
        <v>45640</v>
      </c>
      <c r="C478" s="9"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IF(ISBLANK(Table2[[#This Row],[ActualResult]]), "_", IF(Table2[[#This Row],[ActualAwayScore]]=Table2[[#This Row],[PredictedAwayScore]], "Y", "N"))</f>
        <v>_</v>
      </c>
      <c r="Q478" s="2" t="str">
        <f>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row>
    <row r="479" spans="1:25" x14ac:dyDescent="0.25">
      <c r="B479" s="1">
        <v>45640</v>
      </c>
      <c r="C479" s="9"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IF(ISBLANK(Table2[[#This Row],[ActualResult]]), "_", IF(Table2[[#This Row],[ActualAwayScore]]=Table2[[#This Row],[PredictedAwayScore]], "Y", "N"))</f>
        <v>_</v>
      </c>
      <c r="Q479" s="2" t="str">
        <f>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row>
    <row r="480" spans="1:25" x14ac:dyDescent="0.25">
      <c r="B480" s="1">
        <v>45640</v>
      </c>
      <c r="C480" s="9"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IF(ISBLANK(Table2[[#This Row],[ActualResult]]), "_", IF(Table2[[#This Row],[ActualAwayScore]]=Table2[[#This Row],[PredictedAwayScore]], "Y", "N"))</f>
        <v>_</v>
      </c>
      <c r="Q480" s="2" t="str">
        <f>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row>
    <row r="481" spans="1:25" x14ac:dyDescent="0.25">
      <c r="B481" s="1">
        <v>45640</v>
      </c>
      <c r="C481" s="9"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IF(ISBLANK(Table2[[#This Row],[ActualResult]]), "_", IF(Table2[[#This Row],[ActualAwayScore]]=Table2[[#This Row],[PredictedAwayScore]], "Y", "N"))</f>
        <v>_</v>
      </c>
      <c r="Q481" s="2" t="str">
        <f>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row>
    <row r="482" spans="1:25" x14ac:dyDescent="0.25">
      <c r="B482" s="1">
        <v>45640</v>
      </c>
      <c r="C482" s="9"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IF(ISBLANK(Table2[[#This Row],[ActualResult]]), "_", IF(Table2[[#This Row],[ActualAwayScore]]=Table2[[#This Row],[PredictedAwayScore]], "Y", "N"))</f>
        <v>_</v>
      </c>
      <c r="Q482" s="2" t="str">
        <f>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row>
    <row r="483" spans="1:25" x14ac:dyDescent="0.25">
      <c r="B483" s="1">
        <v>45640</v>
      </c>
      <c r="C483" s="9"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IF(ISBLANK(Table2[[#This Row],[ActualResult]]), "_", IF(Table2[[#This Row],[ActualAwayScore]]=Table2[[#This Row],[PredictedAwayScore]], "Y", "N"))</f>
        <v>_</v>
      </c>
      <c r="Q483" s="2" t="str">
        <f>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row>
    <row r="484" spans="1:25" x14ac:dyDescent="0.25">
      <c r="B484" s="1">
        <v>45640</v>
      </c>
      <c r="C484" s="9"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IF(ISBLANK(Table2[[#This Row],[ActualResult]]), "_", IF(Table2[[#This Row],[ActualAwayScore]]=Table2[[#This Row],[PredictedAwayScore]], "Y", "N"))</f>
        <v>_</v>
      </c>
      <c r="Q484" s="2" t="str">
        <f>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row>
    <row r="485" spans="1:25" x14ac:dyDescent="0.25">
      <c r="B485" s="1">
        <v>45640</v>
      </c>
      <c r="C485" s="9"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IF(ISBLANK(Table2[[#This Row],[ActualResult]]), "_", IF(Table2[[#This Row],[ActualAwayScore]]=Table2[[#This Row],[PredictedAwayScore]], "Y", "N"))</f>
        <v>_</v>
      </c>
      <c r="Q485" s="2" t="str">
        <f>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row>
    <row r="486" spans="1:25" x14ac:dyDescent="0.25">
      <c r="B486" s="1">
        <v>45640</v>
      </c>
      <c r="C486" s="9"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IF(ISBLANK(Table2[[#This Row],[ActualResult]]), "_", IF(Table2[[#This Row],[ActualAwayScore]]=Table2[[#This Row],[PredictedAwayScore]], "Y", "N"))</f>
        <v>_</v>
      </c>
      <c r="Q486" s="2" t="str">
        <f>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row>
    <row r="487" spans="1:25" x14ac:dyDescent="0.25">
      <c r="B487" s="1">
        <v>45640</v>
      </c>
      <c r="C487" s="9"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IF(ISBLANK(Table2[[#This Row],[ActualResult]]), "_", IF(Table2[[#This Row],[ActualAwayScore]]=Table2[[#This Row],[PredictedAwayScore]], "Y", "N"))</f>
        <v>_</v>
      </c>
      <c r="Q487" s="2" t="str">
        <f>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row>
    <row r="488" spans="1:25" x14ac:dyDescent="0.25">
      <c r="B488" s="1">
        <v>45640</v>
      </c>
      <c r="C488" s="9"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IF(ISBLANK(Table2[[#This Row],[ActualResult]]), "_", IF(Table2[[#This Row],[ActualAwayScore]]=Table2[[#This Row],[PredictedAwayScore]], "Y", "N"))</f>
        <v>_</v>
      </c>
      <c r="Q488" s="2" t="str">
        <f>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row>
    <row r="489" spans="1:25" x14ac:dyDescent="0.25">
      <c r="B489" s="1">
        <v>45640</v>
      </c>
      <c r="C489" s="9"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IF(ISBLANK(Table2[[#This Row],[ActualResult]]), "_", IF(Table2[[#This Row],[ActualAwayScore]]=Table2[[#This Row],[PredictedAwayScore]], "Y", "N"))</f>
        <v>_</v>
      </c>
      <c r="Q489" s="2" t="str">
        <f>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row>
    <row r="490" spans="1:25" x14ac:dyDescent="0.25">
      <c r="A490" s="5"/>
      <c r="B490" s="3">
        <v>45640</v>
      </c>
      <c r="C490" s="10" t="s">
        <v>600</v>
      </c>
      <c r="D490" s="4" t="s">
        <v>43</v>
      </c>
      <c r="E490" s="4" t="s">
        <v>12</v>
      </c>
      <c r="F490" s="4"/>
      <c r="G490" s="4"/>
      <c r="H490" s="4" t="str">
        <f t="shared" si="23"/>
        <v>_</v>
      </c>
      <c r="I490" s="4"/>
      <c r="J490" s="4"/>
      <c r="K490" s="4"/>
      <c r="L490" s="4" t="str">
        <f t="shared" si="22"/>
        <v>_</v>
      </c>
      <c r="M490" s="4"/>
      <c r="N490" s="4">
        <f>IF(ISBLANK(Table2[[#This Row],[ActualResult]]), 0, 1)</f>
        <v>0</v>
      </c>
      <c r="O490" s="4" t="str">
        <f>IF(ISBLANK(Table2[[#This Row],[ActualResult]]), "_", IF(Table2[[#This Row],[ActualWinner]]=Table2[[#This Row],[PredictedWinner]], "Y", "N"))</f>
        <v>_</v>
      </c>
      <c r="P490" s="4" t="str">
        <f>IF(ISBLANK(Table2[[#This Row],[ActualResult]]), "_", IF(Table2[[#This Row],[ActualAwayScore]]=Table2[[#This Row],[PredictedAwayScore]], "Y", "N"))</f>
        <v>_</v>
      </c>
      <c r="Q490" s="4" t="str">
        <f>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row>
    <row r="491" spans="1:25" x14ac:dyDescent="0.25">
      <c r="B491" s="1">
        <v>45641</v>
      </c>
      <c r="C491" s="9"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IF(ISBLANK(Table2[[#This Row],[ActualResult]]), "_", IF(Table2[[#This Row],[ActualAwayScore]]=Table2[[#This Row],[PredictedAwayScore]], "Y", "N"))</f>
        <v>_</v>
      </c>
      <c r="Q491" s="2" t="str">
        <f>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row>
    <row r="492" spans="1:25" x14ac:dyDescent="0.25">
      <c r="B492" s="1">
        <v>45641</v>
      </c>
      <c r="C492" s="9"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IF(ISBLANK(Table2[[#This Row],[ActualResult]]), "_", IF(Table2[[#This Row],[ActualAwayScore]]=Table2[[#This Row],[PredictedAwayScore]], "Y", "N"))</f>
        <v>_</v>
      </c>
      <c r="Q492" s="2" t="str">
        <f>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row>
    <row r="493" spans="1:25" x14ac:dyDescent="0.25">
      <c r="B493" s="1">
        <v>45641</v>
      </c>
      <c r="C493" s="9"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IF(ISBLANK(Table2[[#This Row],[ActualResult]]), "_", IF(Table2[[#This Row],[ActualAwayScore]]=Table2[[#This Row],[PredictedAwayScore]], "Y", "N"))</f>
        <v>_</v>
      </c>
      <c r="Q493" s="2" t="str">
        <f>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row>
    <row r="494" spans="1:25" x14ac:dyDescent="0.25">
      <c r="B494" s="1">
        <v>45641</v>
      </c>
      <c r="C494" s="9"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IF(ISBLANK(Table2[[#This Row],[ActualResult]]), "_", IF(Table2[[#This Row],[ActualAwayScore]]=Table2[[#This Row],[PredictedAwayScore]], "Y", "N"))</f>
        <v>_</v>
      </c>
      <c r="Q494" s="2" t="str">
        <f>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row>
    <row r="495" spans="1:25" x14ac:dyDescent="0.25">
      <c r="B495" s="3">
        <v>45641</v>
      </c>
      <c r="C495" s="10" t="s">
        <v>605</v>
      </c>
      <c r="D495" s="4" t="s">
        <v>27</v>
      </c>
      <c r="E495" s="4" t="s">
        <v>37</v>
      </c>
      <c r="F495" s="4"/>
      <c r="G495" s="4"/>
      <c r="H495" s="4" t="str">
        <f t="shared" si="23"/>
        <v>_</v>
      </c>
      <c r="I495" s="4"/>
      <c r="J495" s="4"/>
      <c r="K495" s="4"/>
      <c r="L495" s="2" t="str">
        <f t="shared" si="22"/>
        <v>_</v>
      </c>
      <c r="M495" s="4"/>
      <c r="N495" s="4">
        <f>IF(ISBLANK(Table2[[#This Row],[ActualResult]]), 0, 1)</f>
        <v>0</v>
      </c>
      <c r="O495" s="4" t="str">
        <f>IF(ISBLANK(Table2[[#This Row],[ActualResult]]), "_", IF(Table2[[#This Row],[ActualWinner]]=Table2[[#This Row],[PredictedWinner]], "Y", "N"))</f>
        <v>_</v>
      </c>
      <c r="P495" s="4" t="str">
        <f>IF(ISBLANK(Table2[[#This Row],[ActualResult]]), "_", IF(Table2[[#This Row],[ActualAwayScore]]=Table2[[#This Row],[PredictedAwayScore]], "Y", "N"))</f>
        <v>_</v>
      </c>
      <c r="Q495" s="4" t="str">
        <f>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row>
    <row r="496" spans="1:25" x14ac:dyDescent="0.25">
      <c r="A496" s="20"/>
      <c r="B496" s="1">
        <v>45642</v>
      </c>
      <c r="C496" s="9" t="s">
        <v>606</v>
      </c>
      <c r="D496" s="2" t="s">
        <v>46</v>
      </c>
      <c r="E496" s="2" t="s">
        <v>34</v>
      </c>
      <c r="F496" s="2"/>
      <c r="G496" s="2"/>
      <c r="H496" s="2" t="str">
        <f t="shared" si="23"/>
        <v>_</v>
      </c>
      <c r="I496" s="2"/>
      <c r="J496" s="2"/>
      <c r="K496" s="2"/>
      <c r="L496" s="19" t="str">
        <f t="shared" si="22"/>
        <v>_</v>
      </c>
      <c r="M496" s="2"/>
      <c r="N496" s="2">
        <f>IF(ISBLANK(Table2[[#This Row],[ActualResult]]), 0, 1)</f>
        <v>0</v>
      </c>
      <c r="O496" s="2" t="str">
        <f>IF(ISBLANK(Table2[[#This Row],[ActualResult]]), "_", IF(Table2[[#This Row],[ActualWinner]]=Table2[[#This Row],[PredictedWinner]], "Y", "N"))</f>
        <v>_</v>
      </c>
      <c r="P496" s="2" t="str">
        <f>IF(ISBLANK(Table2[[#This Row],[ActualResult]]), "_", IF(Table2[[#This Row],[ActualAwayScore]]=Table2[[#This Row],[PredictedAwayScore]], "Y", "N"))</f>
        <v>_</v>
      </c>
      <c r="Q496" s="2" t="str">
        <f>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row>
    <row r="497" spans="1:25" x14ac:dyDescent="0.25">
      <c r="B497" s="1">
        <v>45642</v>
      </c>
      <c r="C497" s="9"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IF(ISBLANK(Table2[[#This Row],[ActualResult]]), "_", IF(Table2[[#This Row],[ActualAwayScore]]=Table2[[#This Row],[PredictedAwayScore]], "Y", "N"))</f>
        <v>_</v>
      </c>
      <c r="Q497" s="2" t="str">
        <f>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row>
    <row r="498" spans="1:25" x14ac:dyDescent="0.25">
      <c r="A498" s="5"/>
      <c r="B498" s="3">
        <v>45642</v>
      </c>
      <c r="C498" s="10" t="s">
        <v>608</v>
      </c>
      <c r="D498" s="4" t="s">
        <v>26</v>
      </c>
      <c r="E498" s="4" t="s">
        <v>25</v>
      </c>
      <c r="F498" s="4"/>
      <c r="G498" s="4"/>
      <c r="H498" s="4" t="str">
        <f t="shared" si="23"/>
        <v>_</v>
      </c>
      <c r="I498" s="4"/>
      <c r="J498" s="4"/>
      <c r="K498" s="4"/>
      <c r="L498" s="2" t="str">
        <f t="shared" si="22"/>
        <v>_</v>
      </c>
      <c r="M498" s="4"/>
      <c r="N498" s="4">
        <f>IF(ISBLANK(Table2[[#This Row],[ActualResult]]), 0, 1)</f>
        <v>0</v>
      </c>
      <c r="O498" s="4" t="str">
        <f>IF(ISBLANK(Table2[[#This Row],[ActualResult]]), "_", IF(Table2[[#This Row],[ActualWinner]]=Table2[[#This Row],[PredictedWinner]], "Y", "N"))</f>
        <v>_</v>
      </c>
      <c r="P498" s="4" t="str">
        <f>IF(ISBLANK(Table2[[#This Row],[ActualResult]]), "_", IF(Table2[[#This Row],[ActualAwayScore]]=Table2[[#This Row],[PredictedAwayScore]], "Y", "N"))</f>
        <v>_</v>
      </c>
      <c r="Q498" s="4" t="str">
        <f>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row>
    <row r="499" spans="1:25" x14ac:dyDescent="0.25">
      <c r="B499" s="1">
        <v>45643</v>
      </c>
      <c r="C499" s="9" t="s">
        <v>609</v>
      </c>
      <c r="D499" s="2" t="s">
        <v>29</v>
      </c>
      <c r="E499" s="2" t="s">
        <v>19</v>
      </c>
      <c r="F499" s="2"/>
      <c r="G499" s="2"/>
      <c r="H499" s="2" t="str">
        <f t="shared" si="23"/>
        <v>_</v>
      </c>
      <c r="I499" s="2"/>
      <c r="J499" s="2"/>
      <c r="K499" s="2"/>
      <c r="L499" s="19" t="str">
        <f t="shared" si="22"/>
        <v>_</v>
      </c>
      <c r="M499" s="2"/>
      <c r="N499" s="2">
        <f>IF(ISBLANK(Table2[[#This Row],[ActualResult]]), 0, 1)</f>
        <v>0</v>
      </c>
      <c r="O499" s="2" t="str">
        <f>IF(ISBLANK(Table2[[#This Row],[ActualResult]]), "_", IF(Table2[[#This Row],[ActualWinner]]=Table2[[#This Row],[PredictedWinner]], "Y", "N"))</f>
        <v>_</v>
      </c>
      <c r="P499" s="2" t="str">
        <f>IF(ISBLANK(Table2[[#This Row],[ActualResult]]), "_", IF(Table2[[#This Row],[ActualAwayScore]]=Table2[[#This Row],[PredictedAwayScore]], "Y", "N"))</f>
        <v>_</v>
      </c>
      <c r="Q499" s="2" t="str">
        <f>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row>
    <row r="500" spans="1:25" x14ac:dyDescent="0.25">
      <c r="B500" s="1">
        <v>45643</v>
      </c>
      <c r="C500" s="9"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IF(ISBLANK(Table2[[#This Row],[ActualResult]]), "_", IF(Table2[[#This Row],[ActualAwayScore]]=Table2[[#This Row],[PredictedAwayScore]], "Y", "N"))</f>
        <v>_</v>
      </c>
      <c r="Q500" s="2" t="str">
        <f>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row>
    <row r="501" spans="1:25" x14ac:dyDescent="0.25">
      <c r="B501" s="1">
        <v>45643</v>
      </c>
      <c r="C501" s="9"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IF(ISBLANK(Table2[[#This Row],[ActualResult]]), "_", IF(Table2[[#This Row],[ActualAwayScore]]=Table2[[#This Row],[PredictedAwayScore]], "Y", "N"))</f>
        <v>_</v>
      </c>
      <c r="Q501" s="2" t="str">
        <f>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row>
    <row r="502" spans="1:25" x14ac:dyDescent="0.25">
      <c r="B502" s="1">
        <v>45643</v>
      </c>
      <c r="C502" s="9"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IF(ISBLANK(Table2[[#This Row],[ActualResult]]), "_", IF(Table2[[#This Row],[ActualAwayScore]]=Table2[[#This Row],[PredictedAwayScore]], "Y", "N"))</f>
        <v>_</v>
      </c>
      <c r="Q502" s="2" t="str">
        <f>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row>
    <row r="503" spans="1:25" x14ac:dyDescent="0.25">
      <c r="B503" s="1">
        <v>45643</v>
      </c>
      <c r="C503" s="9"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IF(ISBLANK(Table2[[#This Row],[ActualResult]]), "_", IF(Table2[[#This Row],[ActualAwayScore]]=Table2[[#This Row],[PredictedAwayScore]], "Y", "N"))</f>
        <v>_</v>
      </c>
      <c r="Q503" s="2" t="str">
        <f>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row>
    <row r="504" spans="1:25" x14ac:dyDescent="0.25">
      <c r="B504" s="1">
        <v>45643</v>
      </c>
      <c r="C504" s="9"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IF(ISBLANK(Table2[[#This Row],[ActualResult]]), "_", IF(Table2[[#This Row],[ActualAwayScore]]=Table2[[#This Row],[PredictedAwayScore]], "Y", "N"))</f>
        <v>_</v>
      </c>
      <c r="Q504" s="2" t="str">
        <f>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row>
    <row r="505" spans="1:25" x14ac:dyDescent="0.25">
      <c r="B505" s="1">
        <v>45643</v>
      </c>
      <c r="C505" s="9"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IF(ISBLANK(Table2[[#This Row],[ActualResult]]), "_", IF(Table2[[#This Row],[ActualAwayScore]]=Table2[[#This Row],[PredictedAwayScore]], "Y", "N"))</f>
        <v>_</v>
      </c>
      <c r="Q505" s="2" t="str">
        <f>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row>
    <row r="506" spans="1:25" x14ac:dyDescent="0.25">
      <c r="B506" s="1">
        <v>45643</v>
      </c>
      <c r="C506" s="9"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IF(ISBLANK(Table2[[#This Row],[ActualResult]]), "_", IF(Table2[[#This Row],[ActualAwayScore]]=Table2[[#This Row],[PredictedAwayScore]], "Y", "N"))</f>
        <v>_</v>
      </c>
      <c r="Q506" s="2" t="str">
        <f>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row>
    <row r="507" spans="1:25" x14ac:dyDescent="0.25">
      <c r="B507" s="1">
        <v>45643</v>
      </c>
      <c r="C507" s="9"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IF(ISBLANK(Table2[[#This Row],[ActualResult]]), "_", IF(Table2[[#This Row],[ActualAwayScore]]=Table2[[#This Row],[PredictedAwayScore]], "Y", "N"))</f>
        <v>_</v>
      </c>
      <c r="Q507" s="2" t="str">
        <f>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row>
    <row r="508" spans="1:25" x14ac:dyDescent="0.25">
      <c r="A508" s="5"/>
      <c r="B508" s="3">
        <v>45643</v>
      </c>
      <c r="C508" s="10" t="s">
        <v>618</v>
      </c>
      <c r="D508" s="4" t="s">
        <v>22</v>
      </c>
      <c r="E508" s="4" t="s">
        <v>38</v>
      </c>
      <c r="F508" s="4"/>
      <c r="G508" s="4"/>
      <c r="H508" s="4" t="str">
        <f t="shared" si="23"/>
        <v>_</v>
      </c>
      <c r="I508" s="4"/>
      <c r="J508" s="4"/>
      <c r="K508" s="4"/>
      <c r="L508" s="2" t="str">
        <f t="shared" si="22"/>
        <v>_</v>
      </c>
      <c r="M508" s="4"/>
      <c r="N508" s="4">
        <f>IF(ISBLANK(Table2[[#This Row],[ActualResult]]), 0, 1)</f>
        <v>0</v>
      </c>
      <c r="O508" s="4" t="str">
        <f>IF(ISBLANK(Table2[[#This Row],[ActualResult]]), "_", IF(Table2[[#This Row],[ActualWinner]]=Table2[[#This Row],[PredictedWinner]], "Y", "N"))</f>
        <v>_</v>
      </c>
      <c r="P508" s="4" t="str">
        <f>IF(ISBLANK(Table2[[#This Row],[ActualResult]]), "_", IF(Table2[[#This Row],[ActualAwayScore]]=Table2[[#This Row],[PredictedAwayScore]], "Y", "N"))</f>
        <v>_</v>
      </c>
      <c r="Q508" s="4" t="str">
        <f>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row>
    <row r="509" spans="1:25" x14ac:dyDescent="0.25">
      <c r="B509" s="1">
        <v>45644</v>
      </c>
      <c r="C509" s="9" t="s">
        <v>619</v>
      </c>
      <c r="D509" s="2" t="s">
        <v>45</v>
      </c>
      <c r="E509" s="2" t="s">
        <v>31</v>
      </c>
      <c r="F509" s="2"/>
      <c r="G509" s="2"/>
      <c r="H509" s="2" t="str">
        <f t="shared" si="23"/>
        <v>_</v>
      </c>
      <c r="I509" s="2"/>
      <c r="J509" s="2"/>
      <c r="K509" s="2"/>
      <c r="L509" s="19" t="str">
        <f t="shared" si="22"/>
        <v>_</v>
      </c>
      <c r="M509" s="2"/>
      <c r="N509" s="2">
        <f>IF(ISBLANK(Table2[[#This Row],[ActualResult]]), 0, 1)</f>
        <v>0</v>
      </c>
      <c r="O509" s="2" t="str">
        <f>IF(ISBLANK(Table2[[#This Row],[ActualResult]]), "_", IF(Table2[[#This Row],[ActualWinner]]=Table2[[#This Row],[PredictedWinner]], "Y", "N"))</f>
        <v>_</v>
      </c>
      <c r="P509" s="2" t="str">
        <f>IF(ISBLANK(Table2[[#This Row],[ActualResult]]), "_", IF(Table2[[#This Row],[ActualAwayScore]]=Table2[[#This Row],[PredictedAwayScore]], "Y", "N"))</f>
        <v>_</v>
      </c>
      <c r="Q509" s="2" t="str">
        <f>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row>
    <row r="510" spans="1:25" x14ac:dyDescent="0.25">
      <c r="B510" s="1">
        <v>45644</v>
      </c>
      <c r="C510" s="9"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IF(ISBLANK(Table2[[#This Row],[ActualResult]]), "_", IF(Table2[[#This Row],[ActualAwayScore]]=Table2[[#This Row],[PredictedAwayScore]], "Y", "N"))</f>
        <v>_</v>
      </c>
      <c r="Q510" s="2" t="str">
        <f>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row>
    <row r="511" spans="1:25" x14ac:dyDescent="0.25">
      <c r="B511" s="1">
        <v>45644</v>
      </c>
      <c r="C511" s="9"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IF(ISBLANK(Table2[[#This Row],[ActualResult]]), "_", IF(Table2[[#This Row],[ActualAwayScore]]=Table2[[#This Row],[PredictedAwayScore]], "Y", "N"))</f>
        <v>_</v>
      </c>
      <c r="Q511" s="2" t="str">
        <f>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row>
    <row r="512" spans="1:25" x14ac:dyDescent="0.25">
      <c r="B512" s="1">
        <v>45644</v>
      </c>
      <c r="C512" s="9"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IF(ISBLANK(Table2[[#This Row],[ActualResult]]), "_", IF(Table2[[#This Row],[ActualAwayScore]]=Table2[[#This Row],[PredictedAwayScore]], "Y", "N"))</f>
        <v>_</v>
      </c>
      <c r="Q512" s="2" t="str">
        <f>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row>
    <row r="513" spans="1:25" x14ac:dyDescent="0.25">
      <c r="A513" s="5"/>
      <c r="B513" s="3">
        <v>45644</v>
      </c>
      <c r="C513" s="10" t="s">
        <v>623</v>
      </c>
      <c r="D513" s="4" t="s">
        <v>22</v>
      </c>
      <c r="E513" s="4" t="s">
        <v>47</v>
      </c>
      <c r="F513" s="4"/>
      <c r="G513" s="4"/>
      <c r="H513" s="4" t="str">
        <f t="shared" si="23"/>
        <v>_</v>
      </c>
      <c r="I513" s="4"/>
      <c r="J513" s="4"/>
      <c r="K513" s="4"/>
      <c r="L513" s="2" t="str">
        <f t="shared" si="22"/>
        <v>_</v>
      </c>
      <c r="M513" s="4"/>
      <c r="N513" s="4">
        <f>IF(ISBLANK(Table2[[#This Row],[ActualResult]]), 0, 1)</f>
        <v>0</v>
      </c>
      <c r="O513" s="4" t="str">
        <f>IF(ISBLANK(Table2[[#This Row],[ActualResult]]), "_", IF(Table2[[#This Row],[ActualWinner]]=Table2[[#This Row],[PredictedWinner]], "Y", "N"))</f>
        <v>_</v>
      </c>
      <c r="P513" s="4" t="str">
        <f>IF(ISBLANK(Table2[[#This Row],[ActualResult]]), "_", IF(Table2[[#This Row],[ActualAwayScore]]=Table2[[#This Row],[PredictedAwayScore]], "Y", "N"))</f>
        <v>_</v>
      </c>
      <c r="Q513" s="4" t="str">
        <f>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row>
    <row r="514" spans="1:25" x14ac:dyDescent="0.25">
      <c r="B514" s="1">
        <v>45645</v>
      </c>
      <c r="C514" s="9" t="s">
        <v>624</v>
      </c>
      <c r="D514" s="2" t="s">
        <v>13</v>
      </c>
      <c r="E514" s="2" t="s">
        <v>43</v>
      </c>
      <c r="F514" s="2"/>
      <c r="G514" s="2"/>
      <c r="H514" s="2" t="str">
        <f t="shared" si="23"/>
        <v>_</v>
      </c>
      <c r="I514" s="2"/>
      <c r="J514" s="2"/>
      <c r="K514" s="2"/>
      <c r="L514" s="19" t="str">
        <f t="shared" si="22"/>
        <v>_</v>
      </c>
      <c r="M514" s="2"/>
      <c r="N514" s="2">
        <f>IF(ISBLANK(Table2[[#This Row],[ActualResult]]), 0, 1)</f>
        <v>0</v>
      </c>
      <c r="O514" s="2" t="str">
        <f>IF(ISBLANK(Table2[[#This Row],[ActualResult]]), "_", IF(Table2[[#This Row],[ActualWinner]]=Table2[[#This Row],[PredictedWinner]], "Y", "N"))</f>
        <v>_</v>
      </c>
      <c r="P514" s="2" t="str">
        <f>IF(ISBLANK(Table2[[#This Row],[ActualResult]]), "_", IF(Table2[[#This Row],[ActualAwayScore]]=Table2[[#This Row],[PredictedAwayScore]], "Y", "N"))</f>
        <v>_</v>
      </c>
      <c r="Q514" s="2" t="str">
        <f>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row>
    <row r="515" spans="1:25" x14ac:dyDescent="0.25">
      <c r="B515" s="1">
        <v>45645</v>
      </c>
      <c r="C515" s="9"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IF(ISBLANK(Table2[[#This Row],[ActualResult]]), "_", IF(Table2[[#This Row],[ActualAwayScore]]=Table2[[#This Row],[PredictedAwayScore]], "Y", "N"))</f>
        <v>_</v>
      </c>
      <c r="Q515" s="2" t="str">
        <f>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row>
    <row r="516" spans="1:25" x14ac:dyDescent="0.25">
      <c r="B516" s="1">
        <v>45645</v>
      </c>
      <c r="C516" s="9"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IF(ISBLANK(Table2[[#This Row],[ActualResult]]), "_", IF(Table2[[#This Row],[ActualAwayScore]]=Table2[[#This Row],[PredictedAwayScore]], "Y", "N"))</f>
        <v>_</v>
      </c>
      <c r="Q516" s="2" t="str">
        <f>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row>
    <row r="517" spans="1:25" x14ac:dyDescent="0.25">
      <c r="B517" s="1">
        <v>45645</v>
      </c>
      <c r="C517" s="9"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IF(ISBLANK(Table2[[#This Row],[ActualResult]]), "_", IF(Table2[[#This Row],[ActualAwayScore]]=Table2[[#This Row],[PredictedAwayScore]], "Y", "N"))</f>
        <v>_</v>
      </c>
      <c r="Q517" s="2" t="str">
        <f>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row>
    <row r="518" spans="1:25" x14ac:dyDescent="0.25">
      <c r="B518" s="1">
        <v>45645</v>
      </c>
      <c r="C518" s="9"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IF(ISBLANK(Table2[[#This Row],[ActualResult]]), "_", IF(Table2[[#This Row],[ActualAwayScore]]=Table2[[#This Row],[PredictedAwayScore]], "Y", "N"))</f>
        <v>_</v>
      </c>
      <c r="Q518" s="2" t="str">
        <f>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row>
    <row r="519" spans="1:25" x14ac:dyDescent="0.25">
      <c r="B519" s="1">
        <v>45645</v>
      </c>
      <c r="C519" s="9"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IF(ISBLANK(Table2[[#This Row],[ActualResult]]), "_", IF(Table2[[#This Row],[ActualAwayScore]]=Table2[[#This Row],[PredictedAwayScore]], "Y", "N"))</f>
        <v>_</v>
      </c>
      <c r="Q519" s="2" t="str">
        <f>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row>
    <row r="520" spans="1:25" x14ac:dyDescent="0.25">
      <c r="B520" s="1">
        <v>45645</v>
      </c>
      <c r="C520" s="9"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IF(ISBLANK(Table2[[#This Row],[ActualResult]]), "_", IF(Table2[[#This Row],[ActualAwayScore]]=Table2[[#This Row],[PredictedAwayScore]], "Y", "N"))</f>
        <v>_</v>
      </c>
      <c r="Q520" s="2" t="str">
        <f>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row>
    <row r="521" spans="1:25" x14ac:dyDescent="0.25">
      <c r="B521" s="1">
        <v>45645</v>
      </c>
      <c r="C521" s="9"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IF(ISBLANK(Table2[[#This Row],[ActualResult]]), "_", IF(Table2[[#This Row],[ActualAwayScore]]=Table2[[#This Row],[PredictedAwayScore]], "Y", "N"))</f>
        <v>_</v>
      </c>
      <c r="Q521" s="2" t="str">
        <f>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row>
    <row r="522" spans="1:25" x14ac:dyDescent="0.25">
      <c r="A522" s="5"/>
      <c r="B522" s="3">
        <v>45645</v>
      </c>
      <c r="C522" s="10" t="s">
        <v>632</v>
      </c>
      <c r="D522" s="4" t="s">
        <v>26</v>
      </c>
      <c r="E522" s="4" t="s">
        <v>38</v>
      </c>
      <c r="F522" s="4"/>
      <c r="G522" s="4"/>
      <c r="H522" s="4" t="str">
        <f t="shared" si="26"/>
        <v>_</v>
      </c>
      <c r="I522" s="4"/>
      <c r="J522" s="4"/>
      <c r="K522" s="4"/>
      <c r="L522" s="2" t="str">
        <f t="shared" si="25"/>
        <v>_</v>
      </c>
      <c r="M522" s="4"/>
      <c r="N522" s="4">
        <f>IF(ISBLANK(Table2[[#This Row],[ActualResult]]), 0, 1)</f>
        <v>0</v>
      </c>
      <c r="O522" s="4" t="str">
        <f>IF(ISBLANK(Table2[[#This Row],[ActualResult]]), "_", IF(Table2[[#This Row],[ActualWinner]]=Table2[[#This Row],[PredictedWinner]], "Y", "N"))</f>
        <v>_</v>
      </c>
      <c r="P522" s="4" t="str">
        <f>IF(ISBLANK(Table2[[#This Row],[ActualResult]]), "_", IF(Table2[[#This Row],[ActualAwayScore]]=Table2[[#This Row],[PredictedAwayScore]], "Y", "N"))</f>
        <v>_</v>
      </c>
      <c r="Q522" s="4" t="str">
        <f>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row>
    <row r="523" spans="1:25" x14ac:dyDescent="0.25">
      <c r="B523" s="1">
        <v>45646</v>
      </c>
      <c r="C523" s="9" t="s">
        <v>633</v>
      </c>
      <c r="D523" s="2" t="s">
        <v>18</v>
      </c>
      <c r="E523" s="2" t="s">
        <v>29</v>
      </c>
      <c r="F523" s="2"/>
      <c r="G523" s="2"/>
      <c r="H523" s="2" t="str">
        <f t="shared" si="26"/>
        <v>_</v>
      </c>
      <c r="I523" s="2"/>
      <c r="J523" s="2"/>
      <c r="K523" s="2"/>
      <c r="L523" s="19" t="str">
        <f t="shared" si="25"/>
        <v>_</v>
      </c>
      <c r="M523" s="2"/>
      <c r="N523" s="2">
        <f>IF(ISBLANK(Table2[[#This Row],[ActualResult]]), 0, 1)</f>
        <v>0</v>
      </c>
      <c r="O523" s="2" t="str">
        <f>IF(ISBLANK(Table2[[#This Row],[ActualResult]]), "_", IF(Table2[[#This Row],[ActualWinner]]=Table2[[#This Row],[PredictedWinner]], "Y", "N"))</f>
        <v>_</v>
      </c>
      <c r="P523" s="2" t="str">
        <f>IF(ISBLANK(Table2[[#This Row],[ActualResult]]), "_", IF(Table2[[#This Row],[ActualAwayScore]]=Table2[[#This Row],[PredictedAwayScore]], "Y", "N"))</f>
        <v>_</v>
      </c>
      <c r="Q523" s="2" t="str">
        <f>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row>
    <row r="524" spans="1:25" x14ac:dyDescent="0.25">
      <c r="B524" s="1">
        <v>45646</v>
      </c>
      <c r="C524" s="9"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IF(ISBLANK(Table2[[#This Row],[ActualResult]]), "_", IF(Table2[[#This Row],[ActualAwayScore]]=Table2[[#This Row],[PredictedAwayScore]], "Y", "N"))</f>
        <v>_</v>
      </c>
      <c r="Q524" s="2" t="str">
        <f>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row>
    <row r="525" spans="1:25" x14ac:dyDescent="0.25">
      <c r="B525" s="1">
        <v>45646</v>
      </c>
      <c r="C525" s="9"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IF(ISBLANK(Table2[[#This Row],[ActualResult]]), "_", IF(Table2[[#This Row],[ActualAwayScore]]=Table2[[#This Row],[PredictedAwayScore]], "Y", "N"))</f>
        <v>_</v>
      </c>
      <c r="Q525" s="2" t="str">
        <f>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row>
    <row r="526" spans="1:25" x14ac:dyDescent="0.25">
      <c r="B526" s="1">
        <v>45646</v>
      </c>
      <c r="C526" s="9"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IF(ISBLANK(Table2[[#This Row],[ActualResult]]), "_", IF(Table2[[#This Row],[ActualAwayScore]]=Table2[[#This Row],[PredictedAwayScore]], "Y", "N"))</f>
        <v>_</v>
      </c>
      <c r="Q526" s="2" t="str">
        <f>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row>
    <row r="527" spans="1:25" x14ac:dyDescent="0.25">
      <c r="B527" s="1">
        <v>45646</v>
      </c>
      <c r="C527" s="9"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IF(ISBLANK(Table2[[#This Row],[ActualResult]]), "_", IF(Table2[[#This Row],[ActualAwayScore]]=Table2[[#This Row],[PredictedAwayScore]], "Y", "N"))</f>
        <v>_</v>
      </c>
      <c r="Q527" s="2" t="str">
        <f>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row>
    <row r="528" spans="1:25" x14ac:dyDescent="0.25">
      <c r="B528" s="1">
        <v>45646</v>
      </c>
      <c r="C528" s="9"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IF(ISBLANK(Table2[[#This Row],[ActualResult]]), "_", IF(Table2[[#This Row],[ActualAwayScore]]=Table2[[#This Row],[PredictedAwayScore]], "Y", "N"))</f>
        <v>_</v>
      </c>
      <c r="Q528" s="2" t="str">
        <f>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row>
    <row r="529" spans="1:25" x14ac:dyDescent="0.25">
      <c r="A529" s="5"/>
      <c r="B529" s="3">
        <v>45646</v>
      </c>
      <c r="C529" s="10" t="s">
        <v>639</v>
      </c>
      <c r="D529" s="4" t="s">
        <v>26</v>
      </c>
      <c r="E529" s="4" t="s">
        <v>47</v>
      </c>
      <c r="F529" s="4"/>
      <c r="G529" s="4"/>
      <c r="H529" s="4" t="str">
        <f t="shared" si="26"/>
        <v>_</v>
      </c>
      <c r="I529" s="4"/>
      <c r="J529" s="4"/>
      <c r="K529" s="4"/>
      <c r="L529" s="2" t="str">
        <f t="shared" si="25"/>
        <v>_</v>
      </c>
      <c r="M529" s="4"/>
      <c r="N529" s="4">
        <f>IF(ISBLANK(Table2[[#This Row],[ActualResult]]), 0, 1)</f>
        <v>0</v>
      </c>
      <c r="O529" s="4" t="str">
        <f>IF(ISBLANK(Table2[[#This Row],[ActualResult]]), "_", IF(Table2[[#This Row],[ActualWinner]]=Table2[[#This Row],[PredictedWinner]], "Y", "N"))</f>
        <v>_</v>
      </c>
      <c r="P529" s="4" t="str">
        <f>IF(ISBLANK(Table2[[#This Row],[ActualResult]]), "_", IF(Table2[[#This Row],[ActualAwayScore]]=Table2[[#This Row],[PredictedAwayScore]], "Y", "N"))</f>
        <v>_</v>
      </c>
      <c r="Q529" s="4" t="str">
        <f>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row>
    <row r="530" spans="1:25" x14ac:dyDescent="0.25">
      <c r="B530" s="1">
        <v>45647</v>
      </c>
      <c r="C530" s="9" t="s">
        <v>640</v>
      </c>
      <c r="D530" s="2" t="s">
        <v>28</v>
      </c>
      <c r="E530" s="2" t="s">
        <v>35</v>
      </c>
      <c r="F530" s="2"/>
      <c r="G530" s="2"/>
      <c r="H530" s="2" t="str">
        <f t="shared" si="26"/>
        <v>_</v>
      </c>
      <c r="I530" s="2"/>
      <c r="J530" s="2"/>
      <c r="K530" s="2"/>
      <c r="L530" s="19" t="str">
        <f t="shared" si="25"/>
        <v>_</v>
      </c>
      <c r="M530" s="2"/>
      <c r="N530" s="2">
        <f>IF(ISBLANK(Table2[[#This Row],[ActualResult]]), 0, 1)</f>
        <v>0</v>
      </c>
      <c r="O530" s="2" t="str">
        <f>IF(ISBLANK(Table2[[#This Row],[ActualResult]]), "_", IF(Table2[[#This Row],[ActualWinner]]=Table2[[#This Row],[PredictedWinner]], "Y", "N"))</f>
        <v>_</v>
      </c>
      <c r="P530" s="2" t="str">
        <f>IF(ISBLANK(Table2[[#This Row],[ActualResult]]), "_", IF(Table2[[#This Row],[ActualAwayScore]]=Table2[[#This Row],[PredictedAwayScore]], "Y", "N"))</f>
        <v>_</v>
      </c>
      <c r="Q530" s="2" t="str">
        <f>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row>
    <row r="531" spans="1:25" x14ac:dyDescent="0.25">
      <c r="B531" s="1">
        <v>45647</v>
      </c>
      <c r="C531" s="9"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IF(ISBLANK(Table2[[#This Row],[ActualResult]]), "_", IF(Table2[[#This Row],[ActualAwayScore]]=Table2[[#This Row],[PredictedAwayScore]], "Y", "N"))</f>
        <v>_</v>
      </c>
      <c r="Q531" s="2" t="str">
        <f>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row>
    <row r="532" spans="1:25" x14ac:dyDescent="0.25">
      <c r="B532" s="1">
        <v>45647</v>
      </c>
      <c r="C532" s="9"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IF(ISBLANK(Table2[[#This Row],[ActualResult]]), "_", IF(Table2[[#This Row],[ActualAwayScore]]=Table2[[#This Row],[PredictedAwayScore]], "Y", "N"))</f>
        <v>_</v>
      </c>
      <c r="Q532" s="2" t="str">
        <f>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row>
    <row r="533" spans="1:25" x14ac:dyDescent="0.25">
      <c r="B533" s="1">
        <v>45647</v>
      </c>
      <c r="C533" s="9"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IF(ISBLANK(Table2[[#This Row],[ActualResult]]), "_", IF(Table2[[#This Row],[ActualAwayScore]]=Table2[[#This Row],[PredictedAwayScore]], "Y", "N"))</f>
        <v>_</v>
      </c>
      <c r="Q533" s="2" t="str">
        <f>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row>
    <row r="534" spans="1:25" x14ac:dyDescent="0.25">
      <c r="B534" s="1">
        <v>45647</v>
      </c>
      <c r="C534" s="9"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IF(ISBLANK(Table2[[#This Row],[ActualResult]]), "_", IF(Table2[[#This Row],[ActualAwayScore]]=Table2[[#This Row],[PredictedAwayScore]], "Y", "N"))</f>
        <v>_</v>
      </c>
      <c r="Q534" s="2" t="str">
        <f>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row>
    <row r="535" spans="1:25" x14ac:dyDescent="0.25">
      <c r="B535" s="1">
        <v>45647</v>
      </c>
      <c r="C535" s="9"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IF(ISBLANK(Table2[[#This Row],[ActualResult]]), "_", IF(Table2[[#This Row],[ActualAwayScore]]=Table2[[#This Row],[PredictedAwayScore]], "Y", "N"))</f>
        <v>_</v>
      </c>
      <c r="Q535" s="2" t="str">
        <f>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row>
    <row r="536" spans="1:25" x14ac:dyDescent="0.25">
      <c r="B536" s="1">
        <v>45647</v>
      </c>
      <c r="C536" s="9"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IF(ISBLANK(Table2[[#This Row],[ActualResult]]), "_", IF(Table2[[#This Row],[ActualAwayScore]]=Table2[[#This Row],[PredictedAwayScore]], "Y", "N"))</f>
        <v>_</v>
      </c>
      <c r="Q536" s="2" t="str">
        <f>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row>
    <row r="537" spans="1:25" x14ac:dyDescent="0.25">
      <c r="B537" s="1">
        <v>45647</v>
      </c>
      <c r="C537" s="9"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IF(ISBLANK(Table2[[#This Row],[ActualResult]]), "_", IF(Table2[[#This Row],[ActualAwayScore]]=Table2[[#This Row],[PredictedAwayScore]], "Y", "N"))</f>
        <v>_</v>
      </c>
      <c r="Q537" s="2" t="str">
        <f>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row>
    <row r="538" spans="1:25" x14ac:dyDescent="0.25">
      <c r="B538" s="1">
        <v>45647</v>
      </c>
      <c r="C538" s="9"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IF(ISBLANK(Table2[[#This Row],[ActualResult]]), "_", IF(Table2[[#This Row],[ActualAwayScore]]=Table2[[#This Row],[PredictedAwayScore]], "Y", "N"))</f>
        <v>_</v>
      </c>
      <c r="Q538" s="2" t="str">
        <f>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row>
    <row r="539" spans="1:25" x14ac:dyDescent="0.25">
      <c r="B539" s="1">
        <v>45647</v>
      </c>
      <c r="C539" s="9"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IF(ISBLANK(Table2[[#This Row],[ActualResult]]), "_", IF(Table2[[#This Row],[ActualAwayScore]]=Table2[[#This Row],[PredictedAwayScore]], "Y", "N"))</f>
        <v>_</v>
      </c>
      <c r="Q539" s="2" t="str">
        <f>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row>
    <row r="540" spans="1:25" x14ac:dyDescent="0.25">
      <c r="A540" s="5"/>
      <c r="B540" s="3">
        <v>45647</v>
      </c>
      <c r="C540" s="10" t="s">
        <v>650</v>
      </c>
      <c r="D540" s="4" t="s">
        <v>12</v>
      </c>
      <c r="E540" s="4" t="s">
        <v>27</v>
      </c>
      <c r="F540" s="4"/>
      <c r="G540" s="4"/>
      <c r="H540" s="4" t="str">
        <f t="shared" si="26"/>
        <v>_</v>
      </c>
      <c r="I540" s="4"/>
      <c r="J540" s="4"/>
      <c r="K540" s="4"/>
      <c r="L540" s="2" t="str">
        <f t="shared" si="25"/>
        <v>_</v>
      </c>
      <c r="M540" s="4"/>
      <c r="N540" s="4">
        <f>IF(ISBLANK(Table2[[#This Row],[ActualResult]]), 0, 1)</f>
        <v>0</v>
      </c>
      <c r="O540" s="4" t="str">
        <f>IF(ISBLANK(Table2[[#This Row],[ActualResult]]), "_", IF(Table2[[#This Row],[ActualWinner]]=Table2[[#This Row],[PredictedWinner]], "Y", "N"))</f>
        <v>_</v>
      </c>
      <c r="P540" s="4" t="str">
        <f>IF(ISBLANK(Table2[[#This Row],[ActualResult]]), "_", IF(Table2[[#This Row],[ActualAwayScore]]=Table2[[#This Row],[PredictedAwayScore]], "Y", "N"))</f>
        <v>_</v>
      </c>
      <c r="Q540" s="4" t="str">
        <f>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row>
    <row r="541" spans="1:25" x14ac:dyDescent="0.25">
      <c r="B541" s="1">
        <v>45648</v>
      </c>
      <c r="C541" s="9" t="s">
        <v>651</v>
      </c>
      <c r="D541" s="2" t="s">
        <v>44</v>
      </c>
      <c r="E541" s="2" t="s">
        <v>20</v>
      </c>
      <c r="F541" s="2"/>
      <c r="G541" s="2"/>
      <c r="H541" s="2" t="str">
        <f t="shared" si="26"/>
        <v>_</v>
      </c>
      <c r="I541" s="2"/>
      <c r="J541" s="2"/>
      <c r="K541" s="2"/>
      <c r="L541" s="19" t="str">
        <f t="shared" si="25"/>
        <v>_</v>
      </c>
      <c r="M541" s="2"/>
      <c r="N541" s="2">
        <f>IF(ISBLANK(Table2[[#This Row],[ActualResult]]), 0, 1)</f>
        <v>0</v>
      </c>
      <c r="O541" s="2" t="str">
        <f>IF(ISBLANK(Table2[[#This Row],[ActualResult]]), "_", IF(Table2[[#This Row],[ActualWinner]]=Table2[[#This Row],[PredictedWinner]], "Y", "N"))</f>
        <v>_</v>
      </c>
      <c r="P541" s="2" t="str">
        <f>IF(ISBLANK(Table2[[#This Row],[ActualResult]]), "_", IF(Table2[[#This Row],[ActualAwayScore]]=Table2[[#This Row],[PredictedAwayScore]], "Y", "N"))</f>
        <v>_</v>
      </c>
      <c r="Q541" s="2" t="str">
        <f>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row>
    <row r="542" spans="1:25" x14ac:dyDescent="0.25">
      <c r="B542" s="1">
        <v>45648</v>
      </c>
      <c r="C542" s="9"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IF(ISBLANK(Table2[[#This Row],[ActualResult]]), "_", IF(Table2[[#This Row],[ActualAwayScore]]=Table2[[#This Row],[PredictedAwayScore]], "Y", "N"))</f>
        <v>_</v>
      </c>
      <c r="Q542" s="2" t="str">
        <f>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row>
    <row r="543" spans="1:25" x14ac:dyDescent="0.25">
      <c r="B543" s="1">
        <v>45648</v>
      </c>
      <c r="C543" s="9"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IF(ISBLANK(Table2[[#This Row],[ActualResult]]), "_", IF(Table2[[#This Row],[ActualAwayScore]]=Table2[[#This Row],[PredictedAwayScore]], "Y", "N"))</f>
        <v>_</v>
      </c>
      <c r="Q543" s="2" t="str">
        <f>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row>
    <row r="544" spans="1:25" x14ac:dyDescent="0.25">
      <c r="B544" s="1">
        <v>45648</v>
      </c>
      <c r="C544" s="9"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IF(ISBLANK(Table2[[#This Row],[ActualResult]]), "_", IF(Table2[[#This Row],[ActualAwayScore]]=Table2[[#This Row],[PredictedAwayScore]], "Y", "N"))</f>
        <v>_</v>
      </c>
      <c r="Q544" s="2" t="str">
        <f>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row>
    <row r="545" spans="1:25" x14ac:dyDescent="0.25">
      <c r="B545" s="1">
        <v>45648</v>
      </c>
      <c r="C545" s="9"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IF(ISBLANK(Table2[[#This Row],[ActualResult]]), "_", IF(Table2[[#This Row],[ActualAwayScore]]=Table2[[#This Row],[PredictedAwayScore]], "Y", "N"))</f>
        <v>_</v>
      </c>
      <c r="Q545" s="2" t="str">
        <f>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row>
    <row r="546" spans="1:25" x14ac:dyDescent="0.25">
      <c r="A546" s="5"/>
      <c r="B546" s="3">
        <v>45648</v>
      </c>
      <c r="C546" s="10" t="s">
        <v>656</v>
      </c>
      <c r="D546" s="4" t="s">
        <v>30</v>
      </c>
      <c r="E546" s="4" t="s">
        <v>23</v>
      </c>
      <c r="F546" s="4"/>
      <c r="G546" s="4"/>
      <c r="H546" s="4" t="str">
        <f t="shared" si="26"/>
        <v>_</v>
      </c>
      <c r="I546" s="4"/>
      <c r="J546" s="4"/>
      <c r="K546" s="4"/>
      <c r="L546" s="2" t="str">
        <f t="shared" si="25"/>
        <v>_</v>
      </c>
      <c r="M546" s="4"/>
      <c r="N546" s="4">
        <f>IF(ISBLANK(Table2[[#This Row],[ActualResult]]), 0, 1)</f>
        <v>0</v>
      </c>
      <c r="O546" s="4" t="str">
        <f>IF(ISBLANK(Table2[[#This Row],[ActualResult]]), "_", IF(Table2[[#This Row],[ActualWinner]]=Table2[[#This Row],[PredictedWinner]], "Y", "N"))</f>
        <v>_</v>
      </c>
      <c r="P546" s="4" t="str">
        <f>IF(ISBLANK(Table2[[#This Row],[ActualResult]]), "_", IF(Table2[[#This Row],[ActualAwayScore]]=Table2[[#This Row],[PredictedAwayScore]], "Y", "N"))</f>
        <v>_</v>
      </c>
      <c r="Q546" s="4" t="str">
        <f>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row>
    <row r="547" spans="1:25" x14ac:dyDescent="0.25">
      <c r="B547" s="1">
        <v>45649</v>
      </c>
      <c r="C547" s="9" t="s">
        <v>657</v>
      </c>
      <c r="D547" s="2" t="s">
        <v>20</v>
      </c>
      <c r="E547" s="2" t="s">
        <v>32</v>
      </c>
      <c r="F547" s="2"/>
      <c r="G547" s="2"/>
      <c r="H547" s="2" t="str">
        <f t="shared" si="26"/>
        <v>_</v>
      </c>
      <c r="I547" s="2"/>
      <c r="J547" s="2"/>
      <c r="K547" s="2"/>
      <c r="L547" s="19" t="str">
        <f t="shared" si="25"/>
        <v>_</v>
      </c>
      <c r="M547" s="2"/>
      <c r="N547" s="2">
        <f>IF(ISBLANK(Table2[[#This Row],[ActualResult]]), 0, 1)</f>
        <v>0</v>
      </c>
      <c r="O547" s="2" t="str">
        <f>IF(ISBLANK(Table2[[#This Row],[ActualResult]]), "_", IF(Table2[[#This Row],[ActualWinner]]=Table2[[#This Row],[PredictedWinner]], "Y", "N"))</f>
        <v>_</v>
      </c>
      <c r="P547" s="2" t="str">
        <f>IF(ISBLANK(Table2[[#This Row],[ActualResult]]), "_", IF(Table2[[#This Row],[ActualAwayScore]]=Table2[[#This Row],[PredictedAwayScore]], "Y", "N"))</f>
        <v>_</v>
      </c>
      <c r="Q547" s="2" t="str">
        <f>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row>
    <row r="548" spans="1:25" x14ac:dyDescent="0.25">
      <c r="B548" s="1">
        <v>45649</v>
      </c>
      <c r="C548" s="9"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IF(ISBLANK(Table2[[#This Row],[ActualResult]]), "_", IF(Table2[[#This Row],[ActualAwayScore]]=Table2[[#This Row],[PredictedAwayScore]], "Y", "N"))</f>
        <v>_</v>
      </c>
      <c r="Q548" s="2" t="str">
        <f>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row>
    <row r="549" spans="1:25" x14ac:dyDescent="0.25">
      <c r="B549" s="1">
        <v>45649</v>
      </c>
      <c r="C549" s="9"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IF(ISBLANK(Table2[[#This Row],[ActualResult]]), "_", IF(Table2[[#This Row],[ActualAwayScore]]=Table2[[#This Row],[PredictedAwayScore]], "Y", "N"))</f>
        <v>_</v>
      </c>
      <c r="Q549" s="2" t="str">
        <f>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row>
    <row r="550" spans="1:25" x14ac:dyDescent="0.25">
      <c r="B550" s="1">
        <v>45649</v>
      </c>
      <c r="C550" s="9"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IF(ISBLANK(Table2[[#This Row],[ActualResult]]), "_", IF(Table2[[#This Row],[ActualAwayScore]]=Table2[[#This Row],[PredictedAwayScore]], "Y", "N"))</f>
        <v>_</v>
      </c>
      <c r="Q550" s="2" t="str">
        <f>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row>
    <row r="551" spans="1:25" x14ac:dyDescent="0.25">
      <c r="B551" s="1">
        <v>45649</v>
      </c>
      <c r="C551" s="9"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IF(ISBLANK(Table2[[#This Row],[ActualResult]]), "_", IF(Table2[[#This Row],[ActualAwayScore]]=Table2[[#This Row],[PredictedAwayScore]], "Y", "N"))</f>
        <v>_</v>
      </c>
      <c r="Q551" s="2" t="str">
        <f>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row>
    <row r="552" spans="1:25" x14ac:dyDescent="0.25">
      <c r="B552" s="1">
        <v>45649</v>
      </c>
      <c r="C552" s="9"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IF(ISBLANK(Table2[[#This Row],[ActualResult]]), "_", IF(Table2[[#This Row],[ActualAwayScore]]=Table2[[#This Row],[PredictedAwayScore]], "Y", "N"))</f>
        <v>_</v>
      </c>
      <c r="Q552" s="2" t="str">
        <f>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row>
    <row r="553" spans="1:25" x14ac:dyDescent="0.25">
      <c r="B553" s="1">
        <v>45649</v>
      </c>
      <c r="C553" s="9"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IF(ISBLANK(Table2[[#This Row],[ActualResult]]), "_", IF(Table2[[#This Row],[ActualAwayScore]]=Table2[[#This Row],[PredictedAwayScore]], "Y", "N"))</f>
        <v>_</v>
      </c>
      <c r="Q553" s="2" t="str">
        <f>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row>
    <row r="554" spans="1:25" x14ac:dyDescent="0.25">
      <c r="B554" s="1">
        <v>45649</v>
      </c>
      <c r="C554" s="9"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IF(ISBLANK(Table2[[#This Row],[ActualResult]]), "_", IF(Table2[[#This Row],[ActualAwayScore]]=Table2[[#This Row],[PredictedAwayScore]], "Y", "N"))</f>
        <v>_</v>
      </c>
      <c r="Q554" s="2" t="str">
        <f>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row>
    <row r="555" spans="1:25" x14ac:dyDescent="0.25">
      <c r="B555" s="1">
        <v>45649</v>
      </c>
      <c r="C555" s="9"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IF(ISBLANK(Table2[[#This Row],[ActualResult]]), "_", IF(Table2[[#This Row],[ActualAwayScore]]=Table2[[#This Row],[PredictedAwayScore]], "Y", "N"))</f>
        <v>_</v>
      </c>
      <c r="Q555" s="2" t="str">
        <f>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row>
    <row r="556" spans="1:25" x14ac:dyDescent="0.25">
      <c r="B556" s="1">
        <v>45649</v>
      </c>
      <c r="C556" s="9"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IF(ISBLANK(Table2[[#This Row],[ActualResult]]), "_", IF(Table2[[#This Row],[ActualAwayScore]]=Table2[[#This Row],[PredictedAwayScore]], "Y", "N"))</f>
        <v>_</v>
      </c>
      <c r="Q556" s="2" t="str">
        <f>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row>
    <row r="557" spans="1:25" x14ac:dyDescent="0.25">
      <c r="B557" s="1">
        <v>45649</v>
      </c>
      <c r="C557" s="9"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IF(ISBLANK(Table2[[#This Row],[ActualResult]]), "_", IF(Table2[[#This Row],[ActualAwayScore]]=Table2[[#This Row],[PredictedAwayScore]], "Y", "N"))</f>
        <v>_</v>
      </c>
      <c r="Q557" s="2" t="str">
        <f>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row>
    <row r="558" spans="1:25" x14ac:dyDescent="0.25">
      <c r="B558" s="1">
        <v>45649</v>
      </c>
      <c r="C558" s="9"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IF(ISBLANK(Table2[[#This Row],[ActualResult]]), "_", IF(Table2[[#This Row],[ActualAwayScore]]=Table2[[#This Row],[PredictedAwayScore]], "Y", "N"))</f>
        <v>_</v>
      </c>
      <c r="Q558" s="2" t="str">
        <f>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row>
    <row r="559" spans="1:25" x14ac:dyDescent="0.25">
      <c r="A559" s="5"/>
      <c r="B559" s="3">
        <v>45649</v>
      </c>
      <c r="C559" s="10" t="s">
        <v>669</v>
      </c>
      <c r="D559" s="4" t="s">
        <v>47</v>
      </c>
      <c r="E559" s="4" t="s">
        <v>27</v>
      </c>
      <c r="F559" s="4"/>
      <c r="G559" s="4"/>
      <c r="H559" s="4" t="str">
        <f t="shared" si="26"/>
        <v>_</v>
      </c>
      <c r="I559" s="4"/>
      <c r="J559" s="4"/>
      <c r="K559" s="4"/>
      <c r="L559" s="2" t="str">
        <f t="shared" si="25"/>
        <v>_</v>
      </c>
      <c r="M559" s="4"/>
      <c r="N559" s="4">
        <f>IF(ISBLANK(Table2[[#This Row],[ActualResult]]), 0, 1)</f>
        <v>0</v>
      </c>
      <c r="O559" s="4" t="str">
        <f>IF(ISBLANK(Table2[[#This Row],[ActualResult]]), "_", IF(Table2[[#This Row],[ActualWinner]]=Table2[[#This Row],[PredictedWinner]], "Y", "N"))</f>
        <v>_</v>
      </c>
      <c r="P559" s="4" t="str">
        <f>IF(ISBLANK(Table2[[#This Row],[ActualResult]]), "_", IF(Table2[[#This Row],[ActualAwayScore]]=Table2[[#This Row],[PredictedAwayScore]], "Y", "N"))</f>
        <v>_</v>
      </c>
      <c r="Q559" s="4" t="str">
        <f>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row>
    <row r="560" spans="1:25" x14ac:dyDescent="0.25">
      <c r="B560" s="1">
        <v>45653</v>
      </c>
      <c r="C560" s="9" t="s">
        <v>670</v>
      </c>
      <c r="D560" s="2" t="s">
        <v>17</v>
      </c>
      <c r="E560" s="2" t="s">
        <v>29</v>
      </c>
      <c r="F560" s="2"/>
      <c r="G560" s="2"/>
      <c r="H560" s="2" t="str">
        <f t="shared" si="26"/>
        <v>_</v>
      </c>
      <c r="I560" s="2"/>
      <c r="J560" s="2"/>
      <c r="K560" s="2"/>
      <c r="L560" s="19" t="str">
        <f t="shared" si="25"/>
        <v>_</v>
      </c>
      <c r="M560" s="2"/>
      <c r="N560" s="2">
        <f>IF(ISBLANK(Table2[[#This Row],[ActualResult]]), 0, 1)</f>
        <v>0</v>
      </c>
      <c r="O560" s="2" t="str">
        <f>IF(ISBLANK(Table2[[#This Row],[ActualResult]]), "_", IF(Table2[[#This Row],[ActualWinner]]=Table2[[#This Row],[PredictedWinner]], "Y", "N"))</f>
        <v>_</v>
      </c>
      <c r="P560" s="2" t="str">
        <f>IF(ISBLANK(Table2[[#This Row],[ActualResult]]), "_", IF(Table2[[#This Row],[ActualAwayScore]]=Table2[[#This Row],[PredictedAwayScore]], "Y", "N"))</f>
        <v>_</v>
      </c>
      <c r="Q560" s="2" t="str">
        <f>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row>
    <row r="561" spans="1:25" x14ac:dyDescent="0.25">
      <c r="B561" s="1">
        <v>45653</v>
      </c>
      <c r="C561" s="9"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IF(ISBLANK(Table2[[#This Row],[ActualResult]]), "_", IF(Table2[[#This Row],[ActualAwayScore]]=Table2[[#This Row],[PredictedAwayScore]], "Y", "N"))</f>
        <v>_</v>
      </c>
      <c r="Q561" s="2" t="str">
        <f>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row>
    <row r="562" spans="1:25" x14ac:dyDescent="0.25">
      <c r="B562" s="1">
        <v>45653</v>
      </c>
      <c r="C562" s="9"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IF(ISBLANK(Table2[[#This Row],[ActualResult]]), "_", IF(Table2[[#This Row],[ActualAwayScore]]=Table2[[#This Row],[PredictedAwayScore]], "Y", "N"))</f>
        <v>_</v>
      </c>
      <c r="Q562" s="2" t="str">
        <f>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row>
    <row r="563" spans="1:25" x14ac:dyDescent="0.25">
      <c r="B563" s="1">
        <v>45653</v>
      </c>
      <c r="C563" s="9"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IF(ISBLANK(Table2[[#This Row],[ActualResult]]), "_", IF(Table2[[#This Row],[ActualAwayScore]]=Table2[[#This Row],[PredictedAwayScore]], "Y", "N"))</f>
        <v>_</v>
      </c>
      <c r="Q563" s="2" t="str">
        <f>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row>
    <row r="564" spans="1:25" x14ac:dyDescent="0.25">
      <c r="B564" s="1">
        <v>45653</v>
      </c>
      <c r="C564" s="9"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IF(ISBLANK(Table2[[#This Row],[ActualResult]]), "_", IF(Table2[[#This Row],[ActualAwayScore]]=Table2[[#This Row],[PredictedAwayScore]], "Y", "N"))</f>
        <v>_</v>
      </c>
      <c r="Q564" s="2" t="str">
        <f>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row>
    <row r="565" spans="1:25" x14ac:dyDescent="0.25">
      <c r="B565" s="1">
        <v>45653</v>
      </c>
      <c r="C565" s="9"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IF(ISBLANK(Table2[[#This Row],[ActualResult]]), "_", IF(Table2[[#This Row],[ActualAwayScore]]=Table2[[#This Row],[PredictedAwayScore]], "Y", "N"))</f>
        <v>_</v>
      </c>
      <c r="Q565" s="2" t="str">
        <f>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row>
    <row r="566" spans="1:25" x14ac:dyDescent="0.25">
      <c r="B566" s="1">
        <v>45653</v>
      </c>
      <c r="C566" s="9"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IF(ISBLANK(Table2[[#This Row],[ActualResult]]), "_", IF(Table2[[#This Row],[ActualAwayScore]]=Table2[[#This Row],[PredictedAwayScore]], "Y", "N"))</f>
        <v>_</v>
      </c>
      <c r="Q566" s="2" t="str">
        <f>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row>
    <row r="567" spans="1:25" x14ac:dyDescent="0.25">
      <c r="A567" s="5"/>
      <c r="B567" s="3">
        <v>45653</v>
      </c>
      <c r="C567" s="10" t="s">
        <v>677</v>
      </c>
      <c r="D567" s="4" t="s">
        <v>27</v>
      </c>
      <c r="E567" s="4" t="s">
        <v>38</v>
      </c>
      <c r="F567" s="4"/>
      <c r="G567" s="4"/>
      <c r="H567" s="4" t="str">
        <f t="shared" si="26"/>
        <v>_</v>
      </c>
      <c r="I567" s="4"/>
      <c r="J567" s="4"/>
      <c r="K567" s="4"/>
      <c r="L567" s="4" t="str">
        <f t="shared" si="25"/>
        <v>_</v>
      </c>
      <c r="M567" s="4"/>
      <c r="N567" s="4">
        <f>IF(ISBLANK(Table2[[#This Row],[ActualResult]]), 0, 1)</f>
        <v>0</v>
      </c>
      <c r="O567" s="4" t="str">
        <f>IF(ISBLANK(Table2[[#This Row],[ActualResult]]), "_", IF(Table2[[#This Row],[ActualWinner]]=Table2[[#This Row],[PredictedWinner]], "Y", "N"))</f>
        <v>_</v>
      </c>
      <c r="P567" s="4" t="str">
        <f>IF(ISBLANK(Table2[[#This Row],[ActualResult]]), "_", IF(Table2[[#This Row],[ActualAwayScore]]=Table2[[#This Row],[PredictedAwayScore]], "Y", "N"))</f>
        <v>_</v>
      </c>
      <c r="Q567" s="4" t="str">
        <f>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row>
    <row r="568" spans="1:25" x14ac:dyDescent="0.25">
      <c r="B568" s="1">
        <v>45654</v>
      </c>
      <c r="C568" s="9"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IF(ISBLANK(Table2[[#This Row],[ActualResult]]), "_", IF(Table2[[#This Row],[ActualAwayScore]]=Table2[[#This Row],[PredictedAwayScore]], "Y", "N"))</f>
        <v>_</v>
      </c>
      <c r="Q568" s="2" t="str">
        <f>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row>
    <row r="569" spans="1:25" x14ac:dyDescent="0.25">
      <c r="B569" s="1">
        <v>45654</v>
      </c>
      <c r="C569" s="9"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IF(ISBLANK(Table2[[#This Row],[ActualResult]]), "_", IF(Table2[[#This Row],[ActualAwayScore]]=Table2[[#This Row],[PredictedAwayScore]], "Y", "N"))</f>
        <v>_</v>
      </c>
      <c r="Q569" s="2" t="str">
        <f>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row>
    <row r="570" spans="1:25" x14ac:dyDescent="0.25">
      <c r="B570" s="1">
        <v>45654</v>
      </c>
      <c r="C570" s="9"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IF(ISBLANK(Table2[[#This Row],[ActualResult]]), "_", IF(Table2[[#This Row],[ActualAwayScore]]=Table2[[#This Row],[PredictedAwayScore]], "Y", "N"))</f>
        <v>_</v>
      </c>
      <c r="Q570" s="2" t="str">
        <f>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row>
    <row r="571" spans="1:25" x14ac:dyDescent="0.25">
      <c r="B571" s="1">
        <v>45654</v>
      </c>
      <c r="C571" s="9"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IF(ISBLANK(Table2[[#This Row],[ActualResult]]), "_", IF(Table2[[#This Row],[ActualAwayScore]]=Table2[[#This Row],[PredictedAwayScore]], "Y", "N"))</f>
        <v>_</v>
      </c>
      <c r="Q571" s="2" t="str">
        <f>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row>
    <row r="572" spans="1:25" x14ac:dyDescent="0.25">
      <c r="B572" s="1">
        <v>45654</v>
      </c>
      <c r="C572" s="9"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IF(ISBLANK(Table2[[#This Row],[ActualResult]]), "_", IF(Table2[[#This Row],[ActualAwayScore]]=Table2[[#This Row],[PredictedAwayScore]], "Y", "N"))</f>
        <v>_</v>
      </c>
      <c r="Q572" s="2" t="str">
        <f>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row>
    <row r="573" spans="1:25" x14ac:dyDescent="0.25">
      <c r="B573" s="1">
        <v>45654</v>
      </c>
      <c r="C573" s="9"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IF(ISBLANK(Table2[[#This Row],[ActualResult]]), "_", IF(Table2[[#This Row],[ActualAwayScore]]=Table2[[#This Row],[PredictedAwayScore]], "Y", "N"))</f>
        <v>_</v>
      </c>
      <c r="Q573" s="2" t="str">
        <f>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row>
    <row r="574" spans="1:25" x14ac:dyDescent="0.25">
      <c r="B574" s="1">
        <v>45654</v>
      </c>
      <c r="C574" s="9"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IF(ISBLANK(Table2[[#This Row],[ActualResult]]), "_", IF(Table2[[#This Row],[ActualAwayScore]]=Table2[[#This Row],[PredictedAwayScore]], "Y", "N"))</f>
        <v>_</v>
      </c>
      <c r="Q574" s="2" t="str">
        <f>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row>
    <row r="575" spans="1:25" x14ac:dyDescent="0.25">
      <c r="B575" s="1">
        <v>45654</v>
      </c>
      <c r="C575" s="9"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IF(ISBLANK(Table2[[#This Row],[ActualResult]]), "_", IF(Table2[[#This Row],[ActualAwayScore]]=Table2[[#This Row],[PredictedAwayScore]], "Y", "N"))</f>
        <v>_</v>
      </c>
      <c r="Q575" s="2" t="str">
        <f>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row>
    <row r="576" spans="1:25" x14ac:dyDescent="0.25">
      <c r="B576" s="1">
        <v>45654</v>
      </c>
      <c r="C576" s="9"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IF(ISBLANK(Table2[[#This Row],[ActualResult]]), "_", IF(Table2[[#This Row],[ActualAwayScore]]=Table2[[#This Row],[PredictedAwayScore]], "Y", "N"))</f>
        <v>_</v>
      </c>
      <c r="Q576" s="2" t="str">
        <f>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row>
    <row r="577" spans="1:25" x14ac:dyDescent="0.25">
      <c r="B577" s="1">
        <v>45654</v>
      </c>
      <c r="C577" s="9"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IF(ISBLANK(Table2[[#This Row],[ActualResult]]), "_", IF(Table2[[#This Row],[ActualAwayScore]]=Table2[[#This Row],[PredictedAwayScore]], "Y", "N"))</f>
        <v>_</v>
      </c>
      <c r="Q577" s="2" t="str">
        <f>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row>
    <row r="578" spans="1:25" x14ac:dyDescent="0.25">
      <c r="A578" s="5"/>
      <c r="B578" s="3">
        <v>45654</v>
      </c>
      <c r="C578" s="10" t="s">
        <v>688</v>
      </c>
      <c r="D578" s="4" t="s">
        <v>24</v>
      </c>
      <c r="E578" s="4" t="s">
        <v>38</v>
      </c>
      <c r="F578" s="4"/>
      <c r="G578" s="4"/>
      <c r="H578" s="4" t="str">
        <f t="shared" si="26"/>
        <v>_</v>
      </c>
      <c r="I578" s="4"/>
      <c r="J578" s="4"/>
      <c r="K578" s="4"/>
      <c r="L578" s="2" t="str">
        <f t="shared" si="25"/>
        <v>_</v>
      </c>
      <c r="M578" s="4"/>
      <c r="N578" s="4">
        <f>IF(ISBLANK(Table2[[#This Row],[ActualResult]]), 0, 1)</f>
        <v>0</v>
      </c>
      <c r="O578" s="4" t="str">
        <f>IF(ISBLANK(Table2[[#This Row],[ActualResult]]), "_", IF(Table2[[#This Row],[ActualWinner]]=Table2[[#This Row],[PredictedWinner]], "Y", "N"))</f>
        <v>_</v>
      </c>
      <c r="P578" s="4" t="str">
        <f>IF(ISBLANK(Table2[[#This Row],[ActualResult]]), "_", IF(Table2[[#This Row],[ActualAwayScore]]=Table2[[#This Row],[PredictedAwayScore]], "Y", "N"))</f>
        <v>_</v>
      </c>
      <c r="Q578" s="4" t="str">
        <f>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row>
    <row r="579" spans="1:25" x14ac:dyDescent="0.25">
      <c r="B579" s="1">
        <v>45655</v>
      </c>
      <c r="C579" s="9" t="s">
        <v>689</v>
      </c>
      <c r="D579" s="2" t="s">
        <v>29</v>
      </c>
      <c r="E579" s="2" t="s">
        <v>13</v>
      </c>
      <c r="F579" s="2"/>
      <c r="G579" s="2"/>
      <c r="H579" s="2" t="str">
        <f t="shared" si="26"/>
        <v>_</v>
      </c>
      <c r="I579" s="2"/>
      <c r="J579" s="2"/>
      <c r="K579" s="2"/>
      <c r="L579" s="19" t="str">
        <f t="shared" si="25"/>
        <v>_</v>
      </c>
      <c r="M579" s="2"/>
      <c r="N579" s="2">
        <f>IF(ISBLANK(Table2[[#This Row],[ActualResult]]), 0, 1)</f>
        <v>0</v>
      </c>
      <c r="O579" s="2" t="str">
        <f>IF(ISBLANK(Table2[[#This Row],[ActualResult]]), "_", IF(Table2[[#This Row],[ActualWinner]]=Table2[[#This Row],[PredictedWinner]], "Y", "N"))</f>
        <v>_</v>
      </c>
      <c r="P579" s="2" t="str">
        <f>IF(ISBLANK(Table2[[#This Row],[ActualResult]]), "_", IF(Table2[[#This Row],[ActualAwayScore]]=Table2[[#This Row],[PredictedAwayScore]], "Y", "N"))</f>
        <v>_</v>
      </c>
      <c r="Q579" s="2" t="str">
        <f>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row>
    <row r="580" spans="1:25" x14ac:dyDescent="0.25">
      <c r="B580" s="1">
        <v>45655</v>
      </c>
      <c r="C580" s="9"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IF(ISBLANK(Table2[[#This Row],[ActualResult]]), "_", IF(Table2[[#This Row],[ActualAwayScore]]=Table2[[#This Row],[PredictedAwayScore]], "Y", "N"))</f>
        <v>_</v>
      </c>
      <c r="Q580" s="2" t="str">
        <f>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row>
    <row r="581" spans="1:25" x14ac:dyDescent="0.25">
      <c r="B581" s="1">
        <v>45655</v>
      </c>
      <c r="C581" s="9"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IF(ISBLANK(Table2[[#This Row],[ActualResult]]), "_", IF(Table2[[#This Row],[ActualAwayScore]]=Table2[[#This Row],[PredictedAwayScore]], "Y", "N"))</f>
        <v>_</v>
      </c>
      <c r="Q581" s="2" t="str">
        <f>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row>
    <row r="582" spans="1:25" x14ac:dyDescent="0.25">
      <c r="B582" s="1">
        <v>45655</v>
      </c>
      <c r="C582" s="9"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IF(ISBLANK(Table2[[#This Row],[ActualResult]]), "_", IF(Table2[[#This Row],[ActualAwayScore]]=Table2[[#This Row],[PredictedAwayScore]], "Y", "N"))</f>
        <v>_</v>
      </c>
      <c r="Q582" s="2" t="str">
        <f>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row>
    <row r="583" spans="1:25" x14ac:dyDescent="0.25">
      <c r="B583" s="1">
        <v>45655</v>
      </c>
      <c r="C583" s="9"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IF(ISBLANK(Table2[[#This Row],[ActualResult]]), "_", IF(Table2[[#This Row],[ActualAwayScore]]=Table2[[#This Row],[PredictedAwayScore]], "Y", "N"))</f>
        <v>_</v>
      </c>
      <c r="Q583" s="2" t="str">
        <f>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row>
    <row r="584" spans="1:25" x14ac:dyDescent="0.25">
      <c r="B584" s="1">
        <v>45655</v>
      </c>
      <c r="C584" s="9"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IF(ISBLANK(Table2[[#This Row],[ActualResult]]), "_", IF(Table2[[#This Row],[ActualAwayScore]]=Table2[[#This Row],[PredictedAwayScore]], "Y", "N"))</f>
        <v>_</v>
      </c>
      <c r="Q584" s="2" t="str">
        <f>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row>
    <row r="585" spans="1:25" x14ac:dyDescent="0.25">
      <c r="B585" s="1">
        <v>45655</v>
      </c>
      <c r="C585" s="9"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IF(ISBLANK(Table2[[#This Row],[ActualResult]]), "_", IF(Table2[[#This Row],[ActualAwayScore]]=Table2[[#This Row],[PredictedAwayScore]], "Y", "N"))</f>
        <v>_</v>
      </c>
      <c r="Q585" s="2" t="str">
        <f>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row>
    <row r="586" spans="1:25" x14ac:dyDescent="0.25">
      <c r="B586" s="1">
        <v>45655</v>
      </c>
      <c r="C586" s="9"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IF(ISBLANK(Table2[[#This Row],[ActualResult]]), "_", IF(Table2[[#This Row],[ActualAwayScore]]=Table2[[#This Row],[PredictedAwayScore]], "Y", "N"))</f>
        <v>_</v>
      </c>
      <c r="Q586" s="2" t="str">
        <f>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row>
    <row r="587" spans="1:25" x14ac:dyDescent="0.25">
      <c r="A587" s="5"/>
      <c r="B587" s="3">
        <v>45655</v>
      </c>
      <c r="C587" s="10" t="s">
        <v>697</v>
      </c>
      <c r="D587" s="4" t="s">
        <v>45</v>
      </c>
      <c r="E587" s="4" t="s">
        <v>28</v>
      </c>
      <c r="F587" s="4"/>
      <c r="G587" s="4"/>
      <c r="H587" s="4" t="str">
        <f t="shared" si="29"/>
        <v>_</v>
      </c>
      <c r="I587" s="4"/>
      <c r="J587" s="4"/>
      <c r="K587" s="4"/>
      <c r="L587" s="2" t="str">
        <f t="shared" si="28"/>
        <v>_</v>
      </c>
      <c r="M587" s="4"/>
      <c r="N587" s="4">
        <f>IF(ISBLANK(Table2[[#This Row],[ActualResult]]), 0, 1)</f>
        <v>0</v>
      </c>
      <c r="O587" s="4" t="str">
        <f>IF(ISBLANK(Table2[[#This Row],[ActualResult]]), "_", IF(Table2[[#This Row],[ActualWinner]]=Table2[[#This Row],[PredictedWinner]], "Y", "N"))</f>
        <v>_</v>
      </c>
      <c r="P587" s="4" t="str">
        <f>IF(ISBLANK(Table2[[#This Row],[ActualResult]]), "_", IF(Table2[[#This Row],[ActualAwayScore]]=Table2[[#This Row],[PredictedAwayScore]], "Y", "N"))</f>
        <v>_</v>
      </c>
      <c r="Q587" s="4" t="str">
        <f>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row>
    <row r="588" spans="1:25" x14ac:dyDescent="0.25">
      <c r="B588" s="1">
        <v>45656</v>
      </c>
      <c r="C588" s="9" t="s">
        <v>698</v>
      </c>
      <c r="D588" s="2" t="s">
        <v>20</v>
      </c>
      <c r="E588" s="2" t="s">
        <v>14</v>
      </c>
      <c r="F588" s="2"/>
      <c r="G588" s="2"/>
      <c r="H588" s="2" t="str">
        <f t="shared" si="29"/>
        <v>_</v>
      </c>
      <c r="I588" s="2"/>
      <c r="J588" s="2"/>
      <c r="K588" s="2"/>
      <c r="L588" s="19" t="str">
        <f t="shared" si="28"/>
        <v>_</v>
      </c>
      <c r="M588" s="2"/>
      <c r="N588" s="2">
        <f>IF(ISBLANK(Table2[[#This Row],[ActualResult]]), 0, 1)</f>
        <v>0</v>
      </c>
      <c r="O588" s="2" t="str">
        <f>IF(ISBLANK(Table2[[#This Row],[ActualResult]]), "_", IF(Table2[[#This Row],[ActualWinner]]=Table2[[#This Row],[PredictedWinner]], "Y", "N"))</f>
        <v>_</v>
      </c>
      <c r="P588" s="2" t="str">
        <f>IF(ISBLANK(Table2[[#This Row],[ActualResult]]), "_", IF(Table2[[#This Row],[ActualAwayScore]]=Table2[[#This Row],[PredictedAwayScore]], "Y", "N"))</f>
        <v>_</v>
      </c>
      <c r="Q588" s="2" t="str">
        <f>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row>
    <row r="589" spans="1:25" x14ac:dyDescent="0.25">
      <c r="B589" s="1">
        <v>45656</v>
      </c>
      <c r="C589" s="9"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IF(ISBLANK(Table2[[#This Row],[ActualResult]]), "_", IF(Table2[[#This Row],[ActualAwayScore]]=Table2[[#This Row],[PredictedAwayScore]], "Y", "N"))</f>
        <v>_</v>
      </c>
      <c r="Q589" s="2" t="str">
        <f>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row>
    <row r="590" spans="1:25" x14ac:dyDescent="0.25">
      <c r="A590" s="5"/>
      <c r="B590" s="3">
        <v>45656</v>
      </c>
      <c r="C590" s="10" t="s">
        <v>700</v>
      </c>
      <c r="D590" s="4" t="s">
        <v>15</v>
      </c>
      <c r="E590" s="4" t="s">
        <v>12</v>
      </c>
      <c r="F590" s="4"/>
      <c r="G590" s="4"/>
      <c r="H590" s="4" t="str">
        <f t="shared" si="29"/>
        <v>_</v>
      </c>
      <c r="I590" s="4"/>
      <c r="J590" s="4"/>
      <c r="K590" s="4"/>
      <c r="L590" s="4" t="str">
        <f t="shared" si="28"/>
        <v>_</v>
      </c>
      <c r="M590" s="4"/>
      <c r="N590" s="4">
        <f>IF(ISBLANK(Table2[[#This Row],[ActualResult]]), 0, 1)</f>
        <v>0</v>
      </c>
      <c r="O590" s="4" t="str">
        <f>IF(ISBLANK(Table2[[#This Row],[ActualResult]]), "_", IF(Table2[[#This Row],[ActualWinner]]=Table2[[#This Row],[PredictedWinner]], "Y", "N"))</f>
        <v>_</v>
      </c>
      <c r="P590" s="4" t="str">
        <f>IF(ISBLANK(Table2[[#This Row],[ActualResult]]), "_", IF(Table2[[#This Row],[ActualAwayScore]]=Table2[[#This Row],[PredictedAwayScore]], "Y", "N"))</f>
        <v>_</v>
      </c>
      <c r="Q590" s="4" t="str">
        <f>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row>
    <row r="591" spans="1:25" x14ac:dyDescent="0.25">
      <c r="B591" s="1">
        <v>45657</v>
      </c>
      <c r="C591" s="9"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IF(ISBLANK(Table2[[#This Row],[ActualResult]]), "_", IF(Table2[[#This Row],[ActualAwayScore]]=Table2[[#This Row],[PredictedAwayScore]], "Y", "N"))</f>
        <v>_</v>
      </c>
      <c r="Q591" s="2" t="str">
        <f>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row>
    <row r="592" spans="1:25" x14ac:dyDescent="0.25">
      <c r="B592" s="1">
        <v>45657</v>
      </c>
      <c r="C592" s="9"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IF(ISBLANK(Table2[[#This Row],[ActualResult]]), "_", IF(Table2[[#This Row],[ActualAwayScore]]=Table2[[#This Row],[PredictedAwayScore]], "Y", "N"))</f>
        <v>_</v>
      </c>
      <c r="Q592" s="2" t="str">
        <f>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row>
    <row r="593" spans="1:25" x14ac:dyDescent="0.25">
      <c r="B593" s="1">
        <v>45657</v>
      </c>
      <c r="C593" s="9"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IF(ISBLANK(Table2[[#This Row],[ActualResult]]), "_", IF(Table2[[#This Row],[ActualAwayScore]]=Table2[[#This Row],[PredictedAwayScore]], "Y", "N"))</f>
        <v>_</v>
      </c>
      <c r="Q593" s="2" t="str">
        <f>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row>
    <row r="594" spans="1:25" x14ac:dyDescent="0.25">
      <c r="B594" s="1">
        <v>45657</v>
      </c>
      <c r="C594" s="9"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IF(ISBLANK(Table2[[#This Row],[ActualResult]]), "_", IF(Table2[[#This Row],[ActualAwayScore]]=Table2[[#This Row],[PredictedAwayScore]], "Y", "N"))</f>
        <v>_</v>
      </c>
      <c r="Q594" s="2" t="str">
        <f>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row>
    <row r="595" spans="1:25" x14ac:dyDescent="0.25">
      <c r="B595" s="1">
        <v>45657</v>
      </c>
      <c r="C595" s="9"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IF(ISBLANK(Table2[[#This Row],[ActualResult]]), "_", IF(Table2[[#This Row],[ActualAwayScore]]=Table2[[#This Row],[PredictedAwayScore]], "Y", "N"))</f>
        <v>_</v>
      </c>
      <c r="Q595" s="2" t="str">
        <f>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row>
    <row r="596" spans="1:25" x14ac:dyDescent="0.25">
      <c r="B596" s="1">
        <v>45657</v>
      </c>
      <c r="C596" s="9"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IF(ISBLANK(Table2[[#This Row],[ActualResult]]), "_", IF(Table2[[#This Row],[ActualAwayScore]]=Table2[[#This Row],[PredictedAwayScore]], "Y", "N"))</f>
        <v>_</v>
      </c>
      <c r="Q596" s="2" t="str">
        <f>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row>
    <row r="597" spans="1:25" x14ac:dyDescent="0.25">
      <c r="B597" s="1">
        <v>45657</v>
      </c>
      <c r="C597" s="9"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IF(ISBLANK(Table2[[#This Row],[ActualResult]]), "_", IF(Table2[[#This Row],[ActualAwayScore]]=Table2[[#This Row],[PredictedAwayScore]], "Y", "N"))</f>
        <v>_</v>
      </c>
      <c r="Q597" s="2" t="str">
        <f>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row>
    <row r="598" spans="1:25" x14ac:dyDescent="0.25">
      <c r="B598" s="1">
        <v>45657</v>
      </c>
      <c r="C598" s="9"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IF(ISBLANK(Table2[[#This Row],[ActualResult]]), "_", IF(Table2[[#This Row],[ActualAwayScore]]=Table2[[#This Row],[PredictedAwayScore]], "Y", "N"))</f>
        <v>_</v>
      </c>
      <c r="Q598" s="2" t="str">
        <f>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row>
    <row r="599" spans="1:25" x14ac:dyDescent="0.25">
      <c r="B599" s="1">
        <v>45657</v>
      </c>
      <c r="C599" s="9"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IF(ISBLANK(Table2[[#This Row],[ActualResult]]), "_", IF(Table2[[#This Row],[ActualAwayScore]]=Table2[[#This Row],[PredictedAwayScore]], "Y", "N"))</f>
        <v>_</v>
      </c>
      <c r="Q599" s="2" t="str">
        <f>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row>
    <row r="600" spans="1:25" x14ac:dyDescent="0.25">
      <c r="B600" s="1">
        <v>45657</v>
      </c>
      <c r="C600" s="9"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IF(ISBLANK(Table2[[#This Row],[ActualResult]]), "_", IF(Table2[[#This Row],[ActualAwayScore]]=Table2[[#This Row],[PredictedAwayScore]], "Y", "N"))</f>
        <v>_</v>
      </c>
      <c r="Q600" s="2" t="str">
        <f>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row>
    <row r="601" spans="1:25" x14ac:dyDescent="0.25">
      <c r="B601" s="1">
        <v>45657</v>
      </c>
      <c r="C601" s="9"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IF(ISBLANK(Table2[[#This Row],[ActualResult]]), "_", IF(Table2[[#This Row],[ActualAwayScore]]=Table2[[#This Row],[PredictedAwayScore]], "Y", "N"))</f>
        <v>_</v>
      </c>
      <c r="Q601" s="2" t="str">
        <f>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row>
    <row r="602" spans="1:25" x14ac:dyDescent="0.25">
      <c r="B602" s="1">
        <v>45657</v>
      </c>
      <c r="C602" s="9"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IF(ISBLANK(Table2[[#This Row],[ActualResult]]), "_", IF(Table2[[#This Row],[ActualAwayScore]]=Table2[[#This Row],[PredictedAwayScore]], "Y", "N"))</f>
        <v>_</v>
      </c>
      <c r="Q602" s="2" t="str">
        <f>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row>
    <row r="603" spans="1:25" x14ac:dyDescent="0.25">
      <c r="A603" s="5"/>
      <c r="B603" s="3">
        <v>45657</v>
      </c>
      <c r="C603" s="10" t="s">
        <v>713</v>
      </c>
      <c r="D603" s="4" t="s">
        <v>15</v>
      </c>
      <c r="E603" s="4" t="s">
        <v>23</v>
      </c>
      <c r="F603" s="4"/>
      <c r="G603" s="4"/>
      <c r="H603" s="4" t="str">
        <f t="shared" si="29"/>
        <v>_</v>
      </c>
      <c r="I603" s="4"/>
      <c r="J603" s="4"/>
      <c r="K603" s="4"/>
      <c r="L603" s="2" t="str">
        <f t="shared" si="28"/>
        <v>_</v>
      </c>
      <c r="M603" s="4"/>
      <c r="N603" s="4">
        <f>IF(ISBLANK(Table2[[#This Row],[ActualResult]]), 0, 1)</f>
        <v>0</v>
      </c>
      <c r="O603" s="4" t="str">
        <f>IF(ISBLANK(Table2[[#This Row],[ActualResult]]), "_", IF(Table2[[#This Row],[ActualWinner]]=Table2[[#This Row],[PredictedWinner]], "Y", "N"))</f>
        <v>_</v>
      </c>
      <c r="P603" s="4" t="str">
        <f>IF(ISBLANK(Table2[[#This Row],[ActualResult]]), "_", IF(Table2[[#This Row],[ActualAwayScore]]=Table2[[#This Row],[PredictedAwayScore]], "Y", "N"))</f>
        <v>_</v>
      </c>
      <c r="Q603" s="4" t="str">
        <f>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row>
    <row r="604" spans="1:25" x14ac:dyDescent="0.25">
      <c r="A604" s="15"/>
      <c r="B604" s="16">
        <v>45658</v>
      </c>
      <c r="C604" s="17" t="s">
        <v>714</v>
      </c>
      <c r="D604" s="18" t="s">
        <v>32</v>
      </c>
      <c r="E604" s="18" t="s">
        <v>28</v>
      </c>
      <c r="F604" s="18"/>
      <c r="G604" s="18"/>
      <c r="H604" s="18" t="str">
        <f t="shared" si="29"/>
        <v>_</v>
      </c>
      <c r="I604" s="18"/>
      <c r="J604" s="18"/>
      <c r="K604" s="18"/>
      <c r="L604" s="18" t="str">
        <f t="shared" si="28"/>
        <v>_</v>
      </c>
      <c r="M604" s="18"/>
      <c r="N604" s="18">
        <f>IF(ISBLANK(Table2[[#This Row],[ActualResult]]), 0, 1)</f>
        <v>0</v>
      </c>
      <c r="O604" s="18" t="str">
        <f>IF(ISBLANK(Table2[[#This Row],[ActualResult]]), "_", IF(Table2[[#This Row],[ActualWinner]]=Table2[[#This Row],[PredictedWinner]], "Y", "N"))</f>
        <v>_</v>
      </c>
      <c r="P604" s="18" t="str">
        <f>IF(ISBLANK(Table2[[#This Row],[ActualResult]]), "_", IF(Table2[[#This Row],[ActualAwayScore]]=Table2[[#This Row],[PredictedAwayScore]], "Y", "N"))</f>
        <v>_</v>
      </c>
      <c r="Q604" s="18" t="str">
        <f>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row>
    <row r="605" spans="1:25" x14ac:dyDescent="0.25">
      <c r="B605" s="1">
        <v>45659</v>
      </c>
      <c r="C605" s="9" t="s">
        <v>715</v>
      </c>
      <c r="D605" s="2" t="s">
        <v>44</v>
      </c>
      <c r="E605" s="2" t="s">
        <v>14</v>
      </c>
      <c r="F605" s="2"/>
      <c r="G605" s="2"/>
      <c r="H605" s="2" t="str">
        <f t="shared" si="29"/>
        <v>_</v>
      </c>
      <c r="I605" s="2"/>
      <c r="J605" s="2"/>
      <c r="K605" s="2"/>
      <c r="L605" s="19" t="str">
        <f t="shared" si="28"/>
        <v>_</v>
      </c>
      <c r="M605" s="2"/>
      <c r="N605" s="2">
        <f>IF(ISBLANK(Table2[[#This Row],[ActualResult]]), 0, 1)</f>
        <v>0</v>
      </c>
      <c r="O605" s="2" t="str">
        <f>IF(ISBLANK(Table2[[#This Row],[ActualResult]]), "_", IF(Table2[[#This Row],[ActualWinner]]=Table2[[#This Row],[PredictedWinner]], "Y", "N"))</f>
        <v>_</v>
      </c>
      <c r="P605" s="2" t="str">
        <f>IF(ISBLANK(Table2[[#This Row],[ActualResult]]), "_", IF(Table2[[#This Row],[ActualAwayScore]]=Table2[[#This Row],[PredictedAwayScore]], "Y", "N"))</f>
        <v>_</v>
      </c>
      <c r="Q605" s="2" t="str">
        <f>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row>
    <row r="606" spans="1:25" x14ac:dyDescent="0.25">
      <c r="B606" s="1">
        <v>45659</v>
      </c>
      <c r="C606" s="9"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IF(ISBLANK(Table2[[#This Row],[ActualResult]]), "_", IF(Table2[[#This Row],[ActualAwayScore]]=Table2[[#This Row],[PredictedAwayScore]], "Y", "N"))</f>
        <v>_</v>
      </c>
      <c r="Q606" s="2" t="str">
        <f>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row>
    <row r="607" spans="1:25" x14ac:dyDescent="0.25">
      <c r="B607" s="1">
        <v>45659</v>
      </c>
      <c r="C607" s="9"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IF(ISBLANK(Table2[[#This Row],[ActualResult]]), "_", IF(Table2[[#This Row],[ActualAwayScore]]=Table2[[#This Row],[PredictedAwayScore]], "Y", "N"))</f>
        <v>_</v>
      </c>
      <c r="Q607" s="2" t="str">
        <f>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row>
    <row r="608" spans="1:25" x14ac:dyDescent="0.25">
      <c r="B608" s="1">
        <v>45659</v>
      </c>
      <c r="C608" s="9"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IF(ISBLANK(Table2[[#This Row],[ActualResult]]), "_", IF(Table2[[#This Row],[ActualAwayScore]]=Table2[[#This Row],[PredictedAwayScore]], "Y", "N"))</f>
        <v>_</v>
      </c>
      <c r="Q608" s="2" t="str">
        <f>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row>
    <row r="609" spans="1:25" x14ac:dyDescent="0.25">
      <c r="B609" s="1">
        <v>45659</v>
      </c>
      <c r="C609" s="9"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IF(ISBLANK(Table2[[#This Row],[ActualResult]]), "_", IF(Table2[[#This Row],[ActualAwayScore]]=Table2[[#This Row],[PredictedAwayScore]], "Y", "N"))</f>
        <v>_</v>
      </c>
      <c r="Q609" s="2" t="str">
        <f>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row>
    <row r="610" spans="1:25" x14ac:dyDescent="0.25">
      <c r="B610" s="1">
        <v>45659</v>
      </c>
      <c r="C610" s="9"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IF(ISBLANK(Table2[[#This Row],[ActualResult]]), "_", IF(Table2[[#This Row],[ActualAwayScore]]=Table2[[#This Row],[PredictedAwayScore]], "Y", "N"))</f>
        <v>_</v>
      </c>
      <c r="Q610" s="2" t="str">
        <f>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row>
    <row r="611" spans="1:25" x14ac:dyDescent="0.25">
      <c r="B611" s="1">
        <v>45659</v>
      </c>
      <c r="C611" s="9"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IF(ISBLANK(Table2[[#This Row],[ActualResult]]), "_", IF(Table2[[#This Row],[ActualAwayScore]]=Table2[[#This Row],[PredictedAwayScore]], "Y", "N"))</f>
        <v>_</v>
      </c>
      <c r="Q611" s="2" t="str">
        <f>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row>
    <row r="612" spans="1:25" x14ac:dyDescent="0.25">
      <c r="B612" s="1">
        <v>45659</v>
      </c>
      <c r="C612" s="9"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IF(ISBLANK(Table2[[#This Row],[ActualResult]]), "_", IF(Table2[[#This Row],[ActualAwayScore]]=Table2[[#This Row],[PredictedAwayScore]], "Y", "N"))</f>
        <v>_</v>
      </c>
      <c r="Q612" s="2" t="str">
        <f>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row>
    <row r="613" spans="1:25" x14ac:dyDescent="0.25">
      <c r="B613" s="1">
        <v>45659</v>
      </c>
      <c r="C613" s="9"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IF(ISBLANK(Table2[[#This Row],[ActualResult]]), "_", IF(Table2[[#This Row],[ActualAwayScore]]=Table2[[#This Row],[PredictedAwayScore]], "Y", "N"))</f>
        <v>_</v>
      </c>
      <c r="Q613" s="2" t="str">
        <f>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row>
    <row r="614" spans="1:25" x14ac:dyDescent="0.25">
      <c r="B614" s="1">
        <v>45659</v>
      </c>
      <c r="C614" s="9"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IF(ISBLANK(Table2[[#This Row],[ActualResult]]), "_", IF(Table2[[#This Row],[ActualAwayScore]]=Table2[[#This Row],[PredictedAwayScore]], "Y", "N"))</f>
        <v>_</v>
      </c>
      <c r="Q614" s="2" t="str">
        <f>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row>
    <row r="615" spans="1:25" x14ac:dyDescent="0.25">
      <c r="B615" s="1">
        <v>45659</v>
      </c>
      <c r="C615" s="9"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IF(ISBLANK(Table2[[#This Row],[ActualResult]]), "_", IF(Table2[[#This Row],[ActualAwayScore]]=Table2[[#This Row],[PredictedAwayScore]], "Y", "N"))</f>
        <v>_</v>
      </c>
      <c r="Q615" s="2" t="str">
        <f>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row>
    <row r="616" spans="1:25" x14ac:dyDescent="0.25">
      <c r="A616" s="5"/>
      <c r="B616" s="3">
        <v>45659</v>
      </c>
      <c r="C616" s="10" t="s">
        <v>726</v>
      </c>
      <c r="D616" s="4" t="s">
        <v>43</v>
      </c>
      <c r="E616" s="4" t="s">
        <v>38</v>
      </c>
      <c r="F616" s="4"/>
      <c r="G616" s="4"/>
      <c r="H616" s="4" t="str">
        <f t="shared" si="29"/>
        <v>_</v>
      </c>
      <c r="I616" s="4"/>
      <c r="J616" s="4"/>
      <c r="K616" s="4"/>
      <c r="L616" s="2" t="str">
        <f t="shared" si="28"/>
        <v>_</v>
      </c>
      <c r="M616" s="4"/>
      <c r="N616" s="4">
        <f>IF(ISBLANK(Table2[[#This Row],[ActualResult]]), 0, 1)</f>
        <v>0</v>
      </c>
      <c r="O616" s="4" t="str">
        <f>IF(ISBLANK(Table2[[#This Row],[ActualResult]]), "_", IF(Table2[[#This Row],[ActualWinner]]=Table2[[#This Row],[PredictedWinner]], "Y", "N"))</f>
        <v>_</v>
      </c>
      <c r="P616" s="4" t="str">
        <f>IF(ISBLANK(Table2[[#This Row],[ActualResult]]), "_", IF(Table2[[#This Row],[ActualAwayScore]]=Table2[[#This Row],[PredictedAwayScore]], "Y", "N"))</f>
        <v>_</v>
      </c>
      <c r="Q616" s="4" t="str">
        <f>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row>
    <row r="617" spans="1:25" x14ac:dyDescent="0.25">
      <c r="B617" s="1">
        <v>45660</v>
      </c>
      <c r="C617" s="9" t="s">
        <v>727</v>
      </c>
      <c r="D617" s="2" t="s">
        <v>21</v>
      </c>
      <c r="E617" s="2" t="s">
        <v>14</v>
      </c>
      <c r="F617" s="2"/>
      <c r="G617" s="2"/>
      <c r="H617" s="2" t="str">
        <f t="shared" si="29"/>
        <v>_</v>
      </c>
      <c r="I617" s="2"/>
      <c r="J617" s="2"/>
      <c r="K617" s="2"/>
      <c r="L617" s="19" t="str">
        <f t="shared" si="28"/>
        <v>_</v>
      </c>
      <c r="M617" s="2"/>
      <c r="N617" s="2">
        <f>IF(ISBLANK(Table2[[#This Row],[ActualResult]]), 0, 1)</f>
        <v>0</v>
      </c>
      <c r="O617" s="2" t="str">
        <f>IF(ISBLANK(Table2[[#This Row],[ActualResult]]), "_", IF(Table2[[#This Row],[ActualWinner]]=Table2[[#This Row],[PredictedWinner]], "Y", "N"))</f>
        <v>_</v>
      </c>
      <c r="P617" s="2" t="str">
        <f>IF(ISBLANK(Table2[[#This Row],[ActualResult]]), "_", IF(Table2[[#This Row],[ActualAwayScore]]=Table2[[#This Row],[PredictedAwayScore]], "Y", "N"))</f>
        <v>_</v>
      </c>
      <c r="Q617" s="2" t="str">
        <f>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row>
    <row r="618" spans="1:25" x14ac:dyDescent="0.25">
      <c r="B618" s="1">
        <v>45660</v>
      </c>
      <c r="C618" s="9"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IF(ISBLANK(Table2[[#This Row],[ActualResult]]), "_", IF(Table2[[#This Row],[ActualAwayScore]]=Table2[[#This Row],[PredictedAwayScore]], "Y", "N"))</f>
        <v>_</v>
      </c>
      <c r="Q618" s="2" t="str">
        <f>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row>
    <row r="619" spans="1:25" x14ac:dyDescent="0.25">
      <c r="B619" s="1">
        <v>45660</v>
      </c>
      <c r="C619" s="9"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IF(ISBLANK(Table2[[#This Row],[ActualResult]]), "_", IF(Table2[[#This Row],[ActualAwayScore]]=Table2[[#This Row],[PredictedAwayScore]], "Y", "N"))</f>
        <v>_</v>
      </c>
      <c r="Q619" s="2" t="str">
        <f>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row>
    <row r="620" spans="1:25" x14ac:dyDescent="0.25">
      <c r="B620" s="1">
        <v>45660</v>
      </c>
      <c r="C620" s="9"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IF(ISBLANK(Table2[[#This Row],[ActualResult]]), "_", IF(Table2[[#This Row],[ActualAwayScore]]=Table2[[#This Row],[PredictedAwayScore]], "Y", "N"))</f>
        <v>_</v>
      </c>
      <c r="Q620" s="2" t="str">
        <f>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row>
    <row r="621" spans="1:25" x14ac:dyDescent="0.25">
      <c r="A621" s="5"/>
      <c r="B621" s="3">
        <v>45660</v>
      </c>
      <c r="C621" s="10" t="s">
        <v>730</v>
      </c>
      <c r="D621" s="4" t="s">
        <v>35</v>
      </c>
      <c r="E621" s="4" t="s">
        <v>25</v>
      </c>
      <c r="F621" s="4"/>
      <c r="G621" s="4"/>
      <c r="H621" s="4" t="str">
        <f t="shared" si="29"/>
        <v>_</v>
      </c>
      <c r="I621" s="4"/>
      <c r="J621" s="4"/>
      <c r="K621" s="4"/>
      <c r="L621" s="2" t="str">
        <f t="shared" si="28"/>
        <v>_</v>
      </c>
      <c r="M621" s="4"/>
      <c r="N621" s="4">
        <f>IF(ISBLANK(Table2[[#This Row],[ActualResult]]), 0, 1)</f>
        <v>0</v>
      </c>
      <c r="O621" s="4" t="str">
        <f>IF(ISBLANK(Table2[[#This Row],[ActualResult]]), "_", IF(Table2[[#This Row],[ActualWinner]]=Table2[[#This Row],[PredictedWinner]], "Y", "N"))</f>
        <v>_</v>
      </c>
      <c r="P621" s="4" t="str">
        <f>IF(ISBLANK(Table2[[#This Row],[ActualResult]]), "_", IF(Table2[[#This Row],[ActualAwayScore]]=Table2[[#This Row],[PredictedAwayScore]], "Y", "N"))</f>
        <v>_</v>
      </c>
      <c r="Q621" s="4" t="str">
        <f>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row>
    <row r="622" spans="1:25" x14ac:dyDescent="0.25">
      <c r="B622" s="1">
        <v>45661</v>
      </c>
      <c r="C622" s="9" t="s">
        <v>731</v>
      </c>
      <c r="D622" s="2" t="s">
        <v>20</v>
      </c>
      <c r="E622" s="2" t="s">
        <v>46</v>
      </c>
      <c r="F622" s="2"/>
      <c r="G622" s="2"/>
      <c r="H622" s="2" t="str">
        <f t="shared" si="29"/>
        <v>_</v>
      </c>
      <c r="I622" s="2"/>
      <c r="J622" s="2"/>
      <c r="K622" s="2"/>
      <c r="L622" s="19" t="str">
        <f t="shared" si="28"/>
        <v>_</v>
      </c>
      <c r="M622" s="2"/>
      <c r="N622" s="2">
        <f>IF(ISBLANK(Table2[[#This Row],[ActualResult]]), 0, 1)</f>
        <v>0</v>
      </c>
      <c r="O622" s="2" t="str">
        <f>IF(ISBLANK(Table2[[#This Row],[ActualResult]]), "_", IF(Table2[[#This Row],[ActualWinner]]=Table2[[#This Row],[PredictedWinner]], "Y", "N"))</f>
        <v>_</v>
      </c>
      <c r="P622" s="2" t="str">
        <f>IF(ISBLANK(Table2[[#This Row],[ActualResult]]), "_", IF(Table2[[#This Row],[ActualAwayScore]]=Table2[[#This Row],[PredictedAwayScore]], "Y", "N"))</f>
        <v>_</v>
      </c>
      <c r="Q622" s="2" t="str">
        <f>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row>
    <row r="623" spans="1:25" x14ac:dyDescent="0.25">
      <c r="B623" s="1">
        <v>45661</v>
      </c>
      <c r="C623" s="9"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IF(ISBLANK(Table2[[#This Row],[ActualResult]]), "_", IF(Table2[[#This Row],[ActualAwayScore]]=Table2[[#This Row],[PredictedAwayScore]], "Y", "N"))</f>
        <v>_</v>
      </c>
      <c r="Q623" s="2" t="str">
        <f>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row>
    <row r="624" spans="1:25" x14ac:dyDescent="0.25">
      <c r="B624" s="1">
        <v>45661</v>
      </c>
      <c r="C624" s="9"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IF(ISBLANK(Table2[[#This Row],[ActualResult]]), "_", IF(Table2[[#This Row],[ActualAwayScore]]=Table2[[#This Row],[PredictedAwayScore]], "Y", "N"))</f>
        <v>_</v>
      </c>
      <c r="Q624" s="2" t="str">
        <f>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row>
    <row r="625" spans="1:25" x14ac:dyDescent="0.25">
      <c r="B625" s="1">
        <v>45661</v>
      </c>
      <c r="C625" s="9"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IF(ISBLANK(Table2[[#This Row],[ActualResult]]), "_", IF(Table2[[#This Row],[ActualAwayScore]]=Table2[[#This Row],[PredictedAwayScore]], "Y", "N"))</f>
        <v>_</v>
      </c>
      <c r="Q625" s="2" t="str">
        <f>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row>
    <row r="626" spans="1:25" x14ac:dyDescent="0.25">
      <c r="B626" s="1">
        <v>45661</v>
      </c>
      <c r="C626" s="9"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IF(ISBLANK(Table2[[#This Row],[ActualResult]]), "_", IF(Table2[[#This Row],[ActualAwayScore]]=Table2[[#This Row],[PredictedAwayScore]], "Y", "N"))</f>
        <v>_</v>
      </c>
      <c r="Q626" s="2" t="str">
        <f>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row>
    <row r="627" spans="1:25" x14ac:dyDescent="0.25">
      <c r="B627" s="1">
        <v>45661</v>
      </c>
      <c r="C627" s="9"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IF(ISBLANK(Table2[[#This Row],[ActualResult]]), "_", IF(Table2[[#This Row],[ActualAwayScore]]=Table2[[#This Row],[PredictedAwayScore]], "Y", "N"))</f>
        <v>_</v>
      </c>
      <c r="Q627" s="2" t="str">
        <f>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row>
    <row r="628" spans="1:25" x14ac:dyDescent="0.25">
      <c r="B628" s="1">
        <v>45661</v>
      </c>
      <c r="C628" s="9"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IF(ISBLANK(Table2[[#This Row],[ActualResult]]), "_", IF(Table2[[#This Row],[ActualAwayScore]]=Table2[[#This Row],[PredictedAwayScore]], "Y", "N"))</f>
        <v>_</v>
      </c>
      <c r="Q628" s="2" t="str">
        <f>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row>
    <row r="629" spans="1:25" x14ac:dyDescent="0.25">
      <c r="B629" s="1">
        <v>45661</v>
      </c>
      <c r="C629" s="9"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IF(ISBLANK(Table2[[#This Row],[ActualResult]]), "_", IF(Table2[[#This Row],[ActualAwayScore]]=Table2[[#This Row],[PredictedAwayScore]], "Y", "N"))</f>
        <v>_</v>
      </c>
      <c r="Q629" s="2" t="str">
        <f>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row>
    <row r="630" spans="1:25" x14ac:dyDescent="0.25">
      <c r="B630" s="1">
        <v>45661</v>
      </c>
      <c r="C630" s="9"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IF(ISBLANK(Table2[[#This Row],[ActualResult]]), "_", IF(Table2[[#This Row],[ActualAwayScore]]=Table2[[#This Row],[PredictedAwayScore]], "Y", "N"))</f>
        <v>_</v>
      </c>
      <c r="Q630" s="2" t="str">
        <f>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row>
    <row r="631" spans="1:25" x14ac:dyDescent="0.25">
      <c r="B631" s="1">
        <v>45661</v>
      </c>
      <c r="C631" s="9"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IF(ISBLANK(Table2[[#This Row],[ActualResult]]), "_", IF(Table2[[#This Row],[ActualAwayScore]]=Table2[[#This Row],[PredictedAwayScore]], "Y", "N"))</f>
        <v>_</v>
      </c>
      <c r="Q631" s="2" t="str">
        <f>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row>
    <row r="632" spans="1:25" x14ac:dyDescent="0.25">
      <c r="B632" s="1">
        <v>45661</v>
      </c>
      <c r="C632" s="9"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IF(ISBLANK(Table2[[#This Row],[ActualResult]]), "_", IF(Table2[[#This Row],[ActualAwayScore]]=Table2[[#This Row],[PredictedAwayScore]], "Y", "N"))</f>
        <v>_</v>
      </c>
      <c r="Q632" s="2" t="str">
        <f>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row>
    <row r="633" spans="1:25" x14ac:dyDescent="0.25">
      <c r="A633" s="5"/>
      <c r="B633" s="3">
        <v>45661</v>
      </c>
      <c r="C633" s="10" t="s">
        <v>742</v>
      </c>
      <c r="D633" s="4" t="s">
        <v>23</v>
      </c>
      <c r="E633" s="4" t="s">
        <v>12</v>
      </c>
      <c r="F633" s="4"/>
      <c r="G633" s="4"/>
      <c r="H633" s="4" t="str">
        <f t="shared" si="29"/>
        <v>_</v>
      </c>
      <c r="I633" s="4"/>
      <c r="J633" s="4"/>
      <c r="K633" s="4"/>
      <c r="L633" s="4" t="str">
        <f t="shared" si="28"/>
        <v>_</v>
      </c>
      <c r="M633" s="4"/>
      <c r="N633" s="4">
        <f>IF(ISBLANK(Table2[[#This Row],[ActualResult]]), 0, 1)</f>
        <v>0</v>
      </c>
      <c r="O633" s="4" t="str">
        <f>IF(ISBLANK(Table2[[#This Row],[ActualResult]]), "_", IF(Table2[[#This Row],[ActualWinner]]=Table2[[#This Row],[PredictedWinner]], "Y", "N"))</f>
        <v>_</v>
      </c>
      <c r="P633" s="4" t="str">
        <f>IF(ISBLANK(Table2[[#This Row],[ActualResult]]), "_", IF(Table2[[#This Row],[ActualAwayScore]]=Table2[[#This Row],[PredictedAwayScore]], "Y", "N"))</f>
        <v>_</v>
      </c>
      <c r="Q633" s="4" t="str">
        <f>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row>
    <row r="634" spans="1:25" x14ac:dyDescent="0.25">
      <c r="B634" s="1">
        <v>45662</v>
      </c>
      <c r="C634" s="9"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IF(ISBLANK(Table2[[#This Row],[ActualResult]]), "_", IF(Table2[[#This Row],[ActualAwayScore]]=Table2[[#This Row],[PredictedAwayScore]], "Y", "N"))</f>
        <v>_</v>
      </c>
      <c r="Q634" s="2" t="str">
        <f>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row>
    <row r="635" spans="1:25" x14ac:dyDescent="0.25">
      <c r="B635" s="1">
        <v>45662</v>
      </c>
      <c r="C635" s="9"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IF(ISBLANK(Table2[[#This Row],[ActualResult]]), "_", IF(Table2[[#This Row],[ActualAwayScore]]=Table2[[#This Row],[PredictedAwayScore]], "Y", "N"))</f>
        <v>_</v>
      </c>
      <c r="Q635" s="2" t="str">
        <f>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row>
    <row r="636" spans="1:25" x14ac:dyDescent="0.25">
      <c r="B636" s="1">
        <v>45662</v>
      </c>
      <c r="C636" s="9"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IF(ISBLANK(Table2[[#This Row],[ActualResult]]), "_", IF(Table2[[#This Row],[ActualAwayScore]]=Table2[[#This Row],[PredictedAwayScore]], "Y", "N"))</f>
        <v>_</v>
      </c>
      <c r="Q636" s="2" t="str">
        <f>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row>
    <row r="637" spans="1:25" x14ac:dyDescent="0.25">
      <c r="B637" s="1">
        <v>45662</v>
      </c>
      <c r="C637" s="9"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IF(ISBLANK(Table2[[#This Row],[ActualResult]]), "_", IF(Table2[[#This Row],[ActualAwayScore]]=Table2[[#This Row],[PredictedAwayScore]], "Y", "N"))</f>
        <v>_</v>
      </c>
      <c r="Q637" s="2" t="str">
        <f>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row>
    <row r="638" spans="1:25" x14ac:dyDescent="0.25">
      <c r="A638" s="5"/>
      <c r="B638" s="3">
        <v>45662</v>
      </c>
      <c r="C638" s="10" t="s">
        <v>747</v>
      </c>
      <c r="D638" s="4" t="s">
        <v>43</v>
      </c>
      <c r="E638" s="4" t="s">
        <v>47</v>
      </c>
      <c r="F638" s="4"/>
      <c r="G638" s="4"/>
      <c r="H638" s="4" t="str">
        <f t="shared" si="29"/>
        <v>_</v>
      </c>
      <c r="I638" s="4"/>
      <c r="J638" s="4"/>
      <c r="K638" s="4"/>
      <c r="L638" s="4" t="str">
        <f t="shared" si="28"/>
        <v>_</v>
      </c>
      <c r="M638" s="4"/>
      <c r="N638" s="4">
        <f>IF(ISBLANK(Table2[[#This Row],[ActualResult]]), 0, 1)</f>
        <v>0</v>
      </c>
      <c r="O638" s="4" t="str">
        <f>IF(ISBLANK(Table2[[#This Row],[ActualResult]]), "_", IF(Table2[[#This Row],[ActualWinner]]=Table2[[#This Row],[PredictedWinner]], "Y", "N"))</f>
        <v>_</v>
      </c>
      <c r="P638" s="4" t="str">
        <f>IF(ISBLANK(Table2[[#This Row],[ActualResult]]), "_", IF(Table2[[#This Row],[ActualAwayScore]]=Table2[[#This Row],[PredictedAwayScore]], "Y", "N"))</f>
        <v>_</v>
      </c>
      <c r="Q638" s="4" t="str">
        <f>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row>
    <row r="639" spans="1:25" x14ac:dyDescent="0.25">
      <c r="B639" s="1">
        <v>45663</v>
      </c>
      <c r="C639" s="9"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IF(ISBLANK(Table2[[#This Row],[ActualResult]]), "_", IF(Table2[[#This Row],[ActualAwayScore]]=Table2[[#This Row],[PredictedAwayScore]], "Y", "N"))</f>
        <v>_</v>
      </c>
      <c r="Q639" s="2" t="str">
        <f>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row>
    <row r="640" spans="1:25" x14ac:dyDescent="0.25">
      <c r="B640" s="1">
        <v>45663</v>
      </c>
      <c r="C640" s="9"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IF(ISBLANK(Table2[[#This Row],[ActualResult]]), "_", IF(Table2[[#This Row],[ActualAwayScore]]=Table2[[#This Row],[PredictedAwayScore]], "Y", "N"))</f>
        <v>_</v>
      </c>
      <c r="Q640" s="2" t="str">
        <f>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row>
    <row r="641" spans="1:25" x14ac:dyDescent="0.25">
      <c r="B641" s="1">
        <v>45663</v>
      </c>
      <c r="C641" s="9"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IF(ISBLANK(Table2[[#This Row],[ActualResult]]), "_", IF(Table2[[#This Row],[ActualAwayScore]]=Table2[[#This Row],[PredictedAwayScore]], "Y", "N"))</f>
        <v>_</v>
      </c>
      <c r="Q641" s="2" t="str">
        <f>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row>
    <row r="642" spans="1:25" x14ac:dyDescent="0.25">
      <c r="A642" s="5"/>
      <c r="B642" s="3">
        <v>45663</v>
      </c>
      <c r="C642" s="10" t="s">
        <v>751</v>
      </c>
      <c r="D642" s="4" t="s">
        <v>32</v>
      </c>
      <c r="E642" s="4" t="s">
        <v>12</v>
      </c>
      <c r="F642" s="4"/>
      <c r="G642" s="4"/>
      <c r="H642" s="4" t="str">
        <f t="shared" si="29"/>
        <v>_</v>
      </c>
      <c r="I642" s="4"/>
      <c r="J642" s="4"/>
      <c r="K642" s="4"/>
      <c r="L642" s="2" t="str">
        <f t="shared" si="28"/>
        <v>_</v>
      </c>
      <c r="M642" s="4"/>
      <c r="N642" s="4">
        <f>IF(ISBLANK(Table2[[#This Row],[ActualResult]]), 0, 1)</f>
        <v>0</v>
      </c>
      <c r="O642" s="4" t="str">
        <f>IF(ISBLANK(Table2[[#This Row],[ActualResult]]), "_", IF(Table2[[#This Row],[ActualWinner]]=Table2[[#This Row],[PredictedWinner]], "Y", "N"))</f>
        <v>_</v>
      </c>
      <c r="P642" s="4" t="str">
        <f>IF(ISBLANK(Table2[[#This Row],[ActualResult]]), "_", IF(Table2[[#This Row],[ActualAwayScore]]=Table2[[#This Row],[PredictedAwayScore]], "Y", "N"))</f>
        <v>_</v>
      </c>
      <c r="Q642" s="4" t="str">
        <f>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row>
    <row r="643" spans="1:25" x14ac:dyDescent="0.25">
      <c r="B643" s="1">
        <v>45664</v>
      </c>
      <c r="C643" s="9" t="s">
        <v>752</v>
      </c>
      <c r="D643" s="2" t="s">
        <v>23</v>
      </c>
      <c r="E643" s="2" t="s">
        <v>16</v>
      </c>
      <c r="F643" s="2"/>
      <c r="G643" s="2"/>
      <c r="H643" s="2" t="str">
        <f t="shared" si="29"/>
        <v>_</v>
      </c>
      <c r="I643" s="2"/>
      <c r="J643" s="2"/>
      <c r="K643" s="2"/>
      <c r="L643" s="19" t="str">
        <f t="shared" si="28"/>
        <v>_</v>
      </c>
      <c r="M643" s="2"/>
      <c r="N643" s="2">
        <f>IF(ISBLANK(Table2[[#This Row],[ActualResult]]), 0, 1)</f>
        <v>0</v>
      </c>
      <c r="O643" s="2" t="str">
        <f>IF(ISBLANK(Table2[[#This Row],[ActualResult]]), "_", IF(Table2[[#This Row],[ActualWinner]]=Table2[[#This Row],[PredictedWinner]], "Y", "N"))</f>
        <v>_</v>
      </c>
      <c r="P643" s="2" t="str">
        <f>IF(ISBLANK(Table2[[#This Row],[ActualResult]]), "_", IF(Table2[[#This Row],[ActualAwayScore]]=Table2[[#This Row],[PredictedAwayScore]], "Y", "N"))</f>
        <v>_</v>
      </c>
      <c r="Q643" s="2" t="str">
        <f>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row>
    <row r="644" spans="1:25" x14ac:dyDescent="0.25">
      <c r="B644" s="1">
        <v>45664</v>
      </c>
      <c r="C644" s="9"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IF(ISBLANK(Table2[[#This Row],[ActualResult]]), "_", IF(Table2[[#This Row],[ActualAwayScore]]=Table2[[#This Row],[PredictedAwayScore]], "Y", "N"))</f>
        <v>_</v>
      </c>
      <c r="Q644" s="2" t="str">
        <f>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row>
    <row r="645" spans="1:25" x14ac:dyDescent="0.25">
      <c r="B645" s="1">
        <v>45664</v>
      </c>
      <c r="C645" s="9"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IF(ISBLANK(Table2[[#This Row],[ActualResult]]), "_", IF(Table2[[#This Row],[ActualAwayScore]]=Table2[[#This Row],[PredictedAwayScore]], "Y", "N"))</f>
        <v>_</v>
      </c>
      <c r="Q645" s="2" t="str">
        <f>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row>
    <row r="646" spans="1:25" x14ac:dyDescent="0.25">
      <c r="B646" s="1">
        <v>45664</v>
      </c>
      <c r="C646" s="9"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IF(ISBLANK(Table2[[#This Row],[ActualResult]]), "_", IF(Table2[[#This Row],[ActualAwayScore]]=Table2[[#This Row],[PredictedAwayScore]], "Y", "N"))</f>
        <v>_</v>
      </c>
      <c r="Q646" s="2" t="str">
        <f>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row>
    <row r="647" spans="1:25" x14ac:dyDescent="0.25">
      <c r="B647" s="1">
        <v>45664</v>
      </c>
      <c r="C647" s="9"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IF(ISBLANK(Table2[[#This Row],[ActualResult]]), "_", IF(Table2[[#This Row],[ActualAwayScore]]=Table2[[#This Row],[PredictedAwayScore]], "Y", "N"))</f>
        <v>_</v>
      </c>
      <c r="Q647" s="2" t="str">
        <f>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row>
    <row r="648" spans="1:25" x14ac:dyDescent="0.25">
      <c r="B648" s="1">
        <v>45664</v>
      </c>
      <c r="C648" s="9"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IF(ISBLANK(Table2[[#This Row],[ActualResult]]), "_", IF(Table2[[#This Row],[ActualAwayScore]]=Table2[[#This Row],[PredictedAwayScore]], "Y", "N"))</f>
        <v>_</v>
      </c>
      <c r="Q648" s="2" t="str">
        <f>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row>
    <row r="649" spans="1:25" x14ac:dyDescent="0.25">
      <c r="B649" s="1">
        <v>45664</v>
      </c>
      <c r="C649" s="9"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IF(ISBLANK(Table2[[#This Row],[ActualResult]]), "_", IF(Table2[[#This Row],[ActualAwayScore]]=Table2[[#This Row],[PredictedAwayScore]], "Y", "N"))</f>
        <v>_</v>
      </c>
      <c r="Q649" s="2" t="str">
        <f>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row>
    <row r="650" spans="1:25" x14ac:dyDescent="0.25">
      <c r="B650" s="1">
        <v>45664</v>
      </c>
      <c r="C650" s="9"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IF(ISBLANK(Table2[[#This Row],[ActualResult]]), "_", IF(Table2[[#This Row],[ActualAwayScore]]=Table2[[#This Row],[PredictedAwayScore]], "Y", "N"))</f>
        <v>_</v>
      </c>
      <c r="Q650" s="2" t="str">
        <f>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row>
    <row r="651" spans="1:25" x14ac:dyDescent="0.25">
      <c r="A651" s="5"/>
      <c r="B651" s="3">
        <v>45664</v>
      </c>
      <c r="C651" s="10" t="s">
        <v>760</v>
      </c>
      <c r="D651" s="4" t="s">
        <v>27</v>
      </c>
      <c r="E651" s="4" t="s">
        <v>38</v>
      </c>
      <c r="F651" s="4"/>
      <c r="G651" s="4"/>
      <c r="H651" s="4" t="str">
        <f t="shared" si="32"/>
        <v>_</v>
      </c>
      <c r="I651" s="4"/>
      <c r="J651" s="4"/>
      <c r="K651" s="4"/>
      <c r="L651" s="2" t="str">
        <f t="shared" si="31"/>
        <v>_</v>
      </c>
      <c r="M651" s="4"/>
      <c r="N651" s="4">
        <f>IF(ISBLANK(Table2[[#This Row],[ActualResult]]), 0, 1)</f>
        <v>0</v>
      </c>
      <c r="O651" s="4" t="str">
        <f>IF(ISBLANK(Table2[[#This Row],[ActualResult]]), "_", IF(Table2[[#This Row],[ActualWinner]]=Table2[[#This Row],[PredictedWinner]], "Y", "N"))</f>
        <v>_</v>
      </c>
      <c r="P651" s="4" t="str">
        <f>IF(ISBLANK(Table2[[#This Row],[ActualResult]]), "_", IF(Table2[[#This Row],[ActualAwayScore]]=Table2[[#This Row],[PredictedAwayScore]], "Y", "N"))</f>
        <v>_</v>
      </c>
      <c r="Q651" s="4" t="str">
        <f>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row>
    <row r="652" spans="1:25" x14ac:dyDescent="0.25">
      <c r="B652" s="1">
        <v>45665</v>
      </c>
      <c r="C652" s="9" t="s">
        <v>761</v>
      </c>
      <c r="D652" s="2" t="s">
        <v>25</v>
      </c>
      <c r="E652" s="2" t="s">
        <v>46</v>
      </c>
      <c r="F652" s="2"/>
      <c r="G652" s="2"/>
      <c r="H652" s="2" t="str">
        <f t="shared" si="32"/>
        <v>_</v>
      </c>
      <c r="I652" s="2"/>
      <c r="J652" s="2"/>
      <c r="K652" s="2"/>
      <c r="L652" s="19" t="str">
        <f t="shared" si="31"/>
        <v>_</v>
      </c>
      <c r="M652" s="2"/>
      <c r="N652" s="2">
        <f>IF(ISBLANK(Table2[[#This Row],[ActualResult]]), 0, 1)</f>
        <v>0</v>
      </c>
      <c r="O652" s="2" t="str">
        <f>IF(ISBLANK(Table2[[#This Row],[ActualResult]]), "_", IF(Table2[[#This Row],[ActualWinner]]=Table2[[#This Row],[PredictedWinner]], "Y", "N"))</f>
        <v>_</v>
      </c>
      <c r="P652" s="2" t="str">
        <f>IF(ISBLANK(Table2[[#This Row],[ActualResult]]), "_", IF(Table2[[#This Row],[ActualAwayScore]]=Table2[[#This Row],[PredictedAwayScore]], "Y", "N"))</f>
        <v>_</v>
      </c>
      <c r="Q652" s="2" t="str">
        <f>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row>
    <row r="653" spans="1:25" x14ac:dyDescent="0.25">
      <c r="B653" s="1">
        <v>45665</v>
      </c>
      <c r="C653" s="9"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IF(ISBLANK(Table2[[#This Row],[ActualResult]]), "_", IF(Table2[[#This Row],[ActualAwayScore]]=Table2[[#This Row],[PredictedAwayScore]], "Y", "N"))</f>
        <v>_</v>
      </c>
      <c r="Q653" s="2" t="str">
        <f>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row>
    <row r="654" spans="1:25" x14ac:dyDescent="0.25">
      <c r="B654" s="1">
        <v>45665</v>
      </c>
      <c r="C654" s="9"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IF(ISBLANK(Table2[[#This Row],[ActualResult]]), "_", IF(Table2[[#This Row],[ActualAwayScore]]=Table2[[#This Row],[PredictedAwayScore]], "Y", "N"))</f>
        <v>_</v>
      </c>
      <c r="Q654" s="2" t="str">
        <f>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row>
    <row r="655" spans="1:25" x14ac:dyDescent="0.25">
      <c r="A655" s="5"/>
      <c r="B655" s="3">
        <v>45665</v>
      </c>
      <c r="C655" s="10" t="s">
        <v>764</v>
      </c>
      <c r="D655" s="4" t="s">
        <v>24</v>
      </c>
      <c r="E655" s="4" t="s">
        <v>28</v>
      </c>
      <c r="F655" s="4"/>
      <c r="G655" s="4"/>
      <c r="H655" s="4" t="str">
        <f t="shared" si="32"/>
        <v>_</v>
      </c>
      <c r="I655" s="4"/>
      <c r="J655" s="4"/>
      <c r="K655" s="4"/>
      <c r="L655" s="2" t="str">
        <f t="shared" si="31"/>
        <v>_</v>
      </c>
      <c r="M655" s="4"/>
      <c r="N655" s="4">
        <f>IF(ISBLANK(Table2[[#This Row],[ActualResult]]), 0, 1)</f>
        <v>0</v>
      </c>
      <c r="O655" s="4" t="str">
        <f>IF(ISBLANK(Table2[[#This Row],[ActualResult]]), "_", IF(Table2[[#This Row],[ActualWinner]]=Table2[[#This Row],[PredictedWinner]], "Y", "N"))</f>
        <v>_</v>
      </c>
      <c r="P655" s="4" t="str">
        <f>IF(ISBLANK(Table2[[#This Row],[ActualResult]]), "_", IF(Table2[[#This Row],[ActualAwayScore]]=Table2[[#This Row],[PredictedAwayScore]], "Y", "N"))</f>
        <v>_</v>
      </c>
      <c r="Q655" s="4" t="str">
        <f>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row>
    <row r="656" spans="1:25" x14ac:dyDescent="0.25">
      <c r="B656" s="1">
        <v>45666</v>
      </c>
      <c r="C656" s="9" t="s">
        <v>765</v>
      </c>
      <c r="D656" s="2" t="s">
        <v>29</v>
      </c>
      <c r="E656" s="2" t="s">
        <v>30</v>
      </c>
      <c r="F656" s="2"/>
      <c r="G656" s="2"/>
      <c r="H656" s="2" t="str">
        <f t="shared" si="32"/>
        <v>_</v>
      </c>
      <c r="I656" s="2"/>
      <c r="J656" s="2"/>
      <c r="K656" s="2"/>
      <c r="L656" s="19" t="str">
        <f t="shared" si="31"/>
        <v>_</v>
      </c>
      <c r="M656" s="2"/>
      <c r="N656" s="2">
        <f>IF(ISBLANK(Table2[[#This Row],[ActualResult]]), 0, 1)</f>
        <v>0</v>
      </c>
      <c r="O656" s="2" t="str">
        <f>IF(ISBLANK(Table2[[#This Row],[ActualResult]]), "_", IF(Table2[[#This Row],[ActualWinner]]=Table2[[#This Row],[PredictedWinner]], "Y", "N"))</f>
        <v>_</v>
      </c>
      <c r="P656" s="2" t="str">
        <f>IF(ISBLANK(Table2[[#This Row],[ActualResult]]), "_", IF(Table2[[#This Row],[ActualAwayScore]]=Table2[[#This Row],[PredictedAwayScore]], "Y", "N"))</f>
        <v>_</v>
      </c>
      <c r="Q656" s="2" t="str">
        <f>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row>
    <row r="657" spans="1:25" x14ac:dyDescent="0.25">
      <c r="B657" s="1">
        <v>45666</v>
      </c>
      <c r="C657" s="9"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IF(ISBLANK(Table2[[#This Row],[ActualResult]]), "_", IF(Table2[[#This Row],[ActualAwayScore]]=Table2[[#This Row],[PredictedAwayScore]], "Y", "N"))</f>
        <v>_</v>
      </c>
      <c r="Q657" s="2" t="str">
        <f>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row>
    <row r="658" spans="1:25" x14ac:dyDescent="0.25">
      <c r="B658" s="1">
        <v>45666</v>
      </c>
      <c r="C658" s="9"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IF(ISBLANK(Table2[[#This Row],[ActualResult]]), "_", IF(Table2[[#This Row],[ActualAwayScore]]=Table2[[#This Row],[PredictedAwayScore]], "Y", "N"))</f>
        <v>_</v>
      </c>
      <c r="Q658" s="2" t="str">
        <f>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row>
    <row r="659" spans="1:25" x14ac:dyDescent="0.25">
      <c r="B659" s="1">
        <v>45666</v>
      </c>
      <c r="C659" s="9"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IF(ISBLANK(Table2[[#This Row],[ActualResult]]), "_", IF(Table2[[#This Row],[ActualAwayScore]]=Table2[[#This Row],[PredictedAwayScore]], "Y", "N"))</f>
        <v>_</v>
      </c>
      <c r="Q659" s="2" t="str">
        <f>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row>
    <row r="660" spans="1:25" x14ac:dyDescent="0.25">
      <c r="B660" s="1">
        <v>45666</v>
      </c>
      <c r="C660" s="9"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IF(ISBLANK(Table2[[#This Row],[ActualResult]]), "_", IF(Table2[[#This Row],[ActualAwayScore]]=Table2[[#This Row],[PredictedAwayScore]], "Y", "N"))</f>
        <v>_</v>
      </c>
      <c r="Q660" s="2" t="str">
        <f>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row>
    <row r="661" spans="1:25" x14ac:dyDescent="0.25">
      <c r="B661" s="1">
        <v>45666</v>
      </c>
      <c r="C661" s="9"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IF(ISBLANK(Table2[[#This Row],[ActualResult]]), "_", IF(Table2[[#This Row],[ActualAwayScore]]=Table2[[#This Row],[PredictedAwayScore]], "Y", "N"))</f>
        <v>_</v>
      </c>
      <c r="Q661" s="2" t="str">
        <f>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row>
    <row r="662" spans="1:25" x14ac:dyDescent="0.25">
      <c r="B662" s="1">
        <v>45666</v>
      </c>
      <c r="C662" s="9"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IF(ISBLANK(Table2[[#This Row],[ActualResult]]), "_", IF(Table2[[#This Row],[ActualAwayScore]]=Table2[[#This Row],[PredictedAwayScore]], "Y", "N"))</f>
        <v>_</v>
      </c>
      <c r="Q662" s="2" t="str">
        <f>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row>
    <row r="663" spans="1:25" x14ac:dyDescent="0.25">
      <c r="B663" s="1">
        <v>45666</v>
      </c>
      <c r="C663" s="9"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IF(ISBLANK(Table2[[#This Row],[ActualResult]]), "_", IF(Table2[[#This Row],[ActualAwayScore]]=Table2[[#This Row],[PredictedAwayScore]], "Y", "N"))</f>
        <v>_</v>
      </c>
      <c r="Q663" s="2" t="str">
        <f>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row>
    <row r="664" spans="1:25" x14ac:dyDescent="0.25">
      <c r="B664" s="1">
        <v>45666</v>
      </c>
      <c r="C664" s="9"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IF(ISBLANK(Table2[[#This Row],[ActualResult]]), "_", IF(Table2[[#This Row],[ActualAwayScore]]=Table2[[#This Row],[PredictedAwayScore]], "Y", "N"))</f>
        <v>_</v>
      </c>
      <c r="Q664" s="2" t="str">
        <f>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row>
    <row r="665" spans="1:25" x14ac:dyDescent="0.25">
      <c r="A665" s="5"/>
      <c r="B665" s="3">
        <v>45666</v>
      </c>
      <c r="C665" s="10" t="s">
        <v>774</v>
      </c>
      <c r="D665" s="4" t="s">
        <v>33</v>
      </c>
      <c r="E665" s="4" t="s">
        <v>27</v>
      </c>
      <c r="F665" s="4"/>
      <c r="G665" s="4"/>
      <c r="H665" s="4" t="str">
        <f t="shared" si="32"/>
        <v>_</v>
      </c>
      <c r="I665" s="4"/>
      <c r="J665" s="4"/>
      <c r="K665" s="4"/>
      <c r="L665" s="2" t="str">
        <f t="shared" si="31"/>
        <v>_</v>
      </c>
      <c r="M665" s="4"/>
      <c r="N665" s="4">
        <f>IF(ISBLANK(Table2[[#This Row],[ActualResult]]), 0, 1)</f>
        <v>0</v>
      </c>
      <c r="O665" s="4" t="str">
        <f>IF(ISBLANK(Table2[[#This Row],[ActualResult]]), "_", IF(Table2[[#This Row],[ActualWinner]]=Table2[[#This Row],[PredictedWinner]], "Y", "N"))</f>
        <v>_</v>
      </c>
      <c r="P665" s="4" t="str">
        <f>IF(ISBLANK(Table2[[#This Row],[ActualResult]]), "_", IF(Table2[[#This Row],[ActualAwayScore]]=Table2[[#This Row],[PredictedAwayScore]], "Y", "N"))</f>
        <v>_</v>
      </c>
      <c r="Q665" s="4" t="str">
        <f>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row>
    <row r="666" spans="1:25" x14ac:dyDescent="0.25">
      <c r="B666" s="1">
        <v>45667</v>
      </c>
      <c r="C666" s="9" t="s">
        <v>775</v>
      </c>
      <c r="D666" s="2" t="s">
        <v>17</v>
      </c>
      <c r="E666" s="2" t="s">
        <v>31</v>
      </c>
      <c r="F666" s="2"/>
      <c r="G666" s="2"/>
      <c r="H666" s="2" t="str">
        <f t="shared" si="32"/>
        <v>_</v>
      </c>
      <c r="I666" s="2"/>
      <c r="J666" s="2"/>
      <c r="K666" s="2"/>
      <c r="L666" s="19" t="str">
        <f t="shared" si="31"/>
        <v>_</v>
      </c>
      <c r="M666" s="2"/>
      <c r="N666" s="2">
        <f>IF(ISBLANK(Table2[[#This Row],[ActualResult]]), 0, 1)</f>
        <v>0</v>
      </c>
      <c r="O666" s="2" t="str">
        <f>IF(ISBLANK(Table2[[#This Row],[ActualResult]]), "_", IF(Table2[[#This Row],[ActualWinner]]=Table2[[#This Row],[PredictedWinner]], "Y", "N"))</f>
        <v>_</v>
      </c>
      <c r="P666" s="2" t="str">
        <f>IF(ISBLANK(Table2[[#This Row],[ActualResult]]), "_", IF(Table2[[#This Row],[ActualAwayScore]]=Table2[[#This Row],[PredictedAwayScore]], "Y", "N"))</f>
        <v>_</v>
      </c>
      <c r="Q666" s="2" t="str">
        <f>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row>
    <row r="667" spans="1:25" x14ac:dyDescent="0.25">
      <c r="B667" s="1">
        <v>45667</v>
      </c>
      <c r="C667" s="9"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IF(ISBLANK(Table2[[#This Row],[ActualResult]]), "_", IF(Table2[[#This Row],[ActualAwayScore]]=Table2[[#This Row],[PredictedAwayScore]], "Y", "N"))</f>
        <v>_</v>
      </c>
      <c r="Q667" s="2" t="str">
        <f>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row>
    <row r="668" spans="1:25" x14ac:dyDescent="0.25">
      <c r="B668" s="1">
        <v>45667</v>
      </c>
      <c r="C668" s="9"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IF(ISBLANK(Table2[[#This Row],[ActualResult]]), "_", IF(Table2[[#This Row],[ActualAwayScore]]=Table2[[#This Row],[PredictedAwayScore]], "Y", "N"))</f>
        <v>_</v>
      </c>
      <c r="Q668" s="2" t="str">
        <f>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row>
    <row r="669" spans="1:25" x14ac:dyDescent="0.25">
      <c r="B669" s="1">
        <v>45667</v>
      </c>
      <c r="C669" s="9"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IF(ISBLANK(Table2[[#This Row],[ActualResult]]), "_", IF(Table2[[#This Row],[ActualAwayScore]]=Table2[[#This Row],[PredictedAwayScore]], "Y", "N"))</f>
        <v>_</v>
      </c>
      <c r="Q669" s="2" t="str">
        <f>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row>
    <row r="670" spans="1:25" x14ac:dyDescent="0.25">
      <c r="A670" s="5"/>
      <c r="B670" s="3">
        <v>45667</v>
      </c>
      <c r="C670" s="10" t="s">
        <v>779</v>
      </c>
      <c r="D670" s="4" t="s">
        <v>38</v>
      </c>
      <c r="E670" s="4" t="s">
        <v>15</v>
      </c>
      <c r="F670" s="4"/>
      <c r="G670" s="4"/>
      <c r="H670" s="4" t="str">
        <f t="shared" si="32"/>
        <v>_</v>
      </c>
      <c r="I670" s="4"/>
      <c r="J670" s="4"/>
      <c r="K670" s="4"/>
      <c r="L670" s="2" t="str">
        <f t="shared" si="31"/>
        <v>_</v>
      </c>
      <c r="M670" s="4"/>
      <c r="N670" s="4">
        <f>IF(ISBLANK(Table2[[#This Row],[ActualResult]]), 0, 1)</f>
        <v>0</v>
      </c>
      <c r="O670" s="4" t="str">
        <f>IF(ISBLANK(Table2[[#This Row],[ActualResult]]), "_", IF(Table2[[#This Row],[ActualWinner]]=Table2[[#This Row],[PredictedWinner]], "Y", "N"))</f>
        <v>_</v>
      </c>
      <c r="P670" s="4" t="str">
        <f>IF(ISBLANK(Table2[[#This Row],[ActualResult]]), "_", IF(Table2[[#This Row],[ActualAwayScore]]=Table2[[#This Row],[PredictedAwayScore]], "Y", "N"))</f>
        <v>_</v>
      </c>
      <c r="Q670" s="4" t="str">
        <f>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row>
    <row r="671" spans="1:25" x14ac:dyDescent="0.25">
      <c r="B671" s="1">
        <v>45668</v>
      </c>
      <c r="C671" s="9" t="s">
        <v>780</v>
      </c>
      <c r="D671" s="2" t="s">
        <v>16</v>
      </c>
      <c r="E671" s="2" t="s">
        <v>14</v>
      </c>
      <c r="F671" s="2"/>
      <c r="G671" s="2"/>
      <c r="H671" s="2" t="str">
        <f t="shared" si="32"/>
        <v>_</v>
      </c>
      <c r="I671" s="2"/>
      <c r="J671" s="2"/>
      <c r="K671" s="2"/>
      <c r="L671" s="19" t="str">
        <f t="shared" si="31"/>
        <v>_</v>
      </c>
      <c r="M671" s="2"/>
      <c r="N671" s="2">
        <f>IF(ISBLANK(Table2[[#This Row],[ActualResult]]), 0, 1)</f>
        <v>0</v>
      </c>
      <c r="O671" s="2" t="str">
        <f>IF(ISBLANK(Table2[[#This Row],[ActualResult]]), "_", IF(Table2[[#This Row],[ActualWinner]]=Table2[[#This Row],[PredictedWinner]], "Y", "N"))</f>
        <v>_</v>
      </c>
      <c r="P671" s="2" t="str">
        <f>IF(ISBLANK(Table2[[#This Row],[ActualResult]]), "_", IF(Table2[[#This Row],[ActualAwayScore]]=Table2[[#This Row],[PredictedAwayScore]], "Y", "N"))</f>
        <v>_</v>
      </c>
      <c r="Q671" s="2" t="str">
        <f>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row>
    <row r="672" spans="1:25" x14ac:dyDescent="0.25">
      <c r="B672" s="1">
        <v>45668</v>
      </c>
      <c r="C672" s="9"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IF(ISBLANK(Table2[[#This Row],[ActualResult]]), "_", IF(Table2[[#This Row],[ActualAwayScore]]=Table2[[#This Row],[PredictedAwayScore]], "Y", "N"))</f>
        <v>_</v>
      </c>
      <c r="Q672" s="2" t="str">
        <f>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row>
    <row r="673" spans="1:25" x14ac:dyDescent="0.25">
      <c r="B673" s="1">
        <v>45668</v>
      </c>
      <c r="C673" s="9"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IF(ISBLANK(Table2[[#This Row],[ActualResult]]), "_", IF(Table2[[#This Row],[ActualAwayScore]]=Table2[[#This Row],[PredictedAwayScore]], "Y", "N"))</f>
        <v>_</v>
      </c>
      <c r="Q673" s="2" t="str">
        <f>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row>
    <row r="674" spans="1:25" x14ac:dyDescent="0.25">
      <c r="B674" s="1">
        <v>45668</v>
      </c>
      <c r="C674" s="9"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IF(ISBLANK(Table2[[#This Row],[ActualResult]]), "_", IF(Table2[[#This Row],[ActualAwayScore]]=Table2[[#This Row],[PredictedAwayScore]], "Y", "N"))</f>
        <v>_</v>
      </c>
      <c r="Q674" s="2" t="str">
        <f>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row>
    <row r="675" spans="1:25" x14ac:dyDescent="0.25">
      <c r="B675" s="1">
        <v>45668</v>
      </c>
      <c r="C675" s="9"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IF(ISBLANK(Table2[[#This Row],[ActualResult]]), "_", IF(Table2[[#This Row],[ActualAwayScore]]=Table2[[#This Row],[PredictedAwayScore]], "Y", "N"))</f>
        <v>_</v>
      </c>
      <c r="Q675" s="2" t="str">
        <f>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row>
    <row r="676" spans="1:25" x14ac:dyDescent="0.25">
      <c r="B676" s="1">
        <v>45668</v>
      </c>
      <c r="C676" s="9"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IF(ISBLANK(Table2[[#This Row],[ActualResult]]), "_", IF(Table2[[#This Row],[ActualAwayScore]]=Table2[[#This Row],[PredictedAwayScore]], "Y", "N"))</f>
        <v>_</v>
      </c>
      <c r="Q676" s="2" t="str">
        <f>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row>
    <row r="677" spans="1:25" x14ac:dyDescent="0.25">
      <c r="B677" s="1">
        <v>45668</v>
      </c>
      <c r="C677" s="9"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IF(ISBLANK(Table2[[#This Row],[ActualResult]]), "_", IF(Table2[[#This Row],[ActualAwayScore]]=Table2[[#This Row],[PredictedAwayScore]], "Y", "N"))</f>
        <v>_</v>
      </c>
      <c r="Q677" s="2" t="str">
        <f>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row>
    <row r="678" spans="1:25" x14ac:dyDescent="0.25">
      <c r="B678" s="1">
        <v>45668</v>
      </c>
      <c r="C678" s="9"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IF(ISBLANK(Table2[[#This Row],[ActualResult]]), "_", IF(Table2[[#This Row],[ActualAwayScore]]=Table2[[#This Row],[PredictedAwayScore]], "Y", "N"))</f>
        <v>_</v>
      </c>
      <c r="Q678" s="2" t="str">
        <f>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row>
    <row r="679" spans="1:25" x14ac:dyDescent="0.25">
      <c r="B679" s="1">
        <v>45668</v>
      </c>
      <c r="C679" s="9"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IF(ISBLANK(Table2[[#This Row],[ActualResult]]), "_", IF(Table2[[#This Row],[ActualAwayScore]]=Table2[[#This Row],[PredictedAwayScore]], "Y", "N"))</f>
        <v>_</v>
      </c>
      <c r="Q679" s="2" t="str">
        <f>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row>
    <row r="680" spans="1:25" x14ac:dyDescent="0.25">
      <c r="B680" s="1">
        <v>45668</v>
      </c>
      <c r="C680" s="9"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IF(ISBLANK(Table2[[#This Row],[ActualResult]]), "_", IF(Table2[[#This Row],[ActualAwayScore]]=Table2[[#This Row],[PredictedAwayScore]], "Y", "N"))</f>
        <v>_</v>
      </c>
      <c r="Q680" s="2" t="str">
        <f>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row>
    <row r="681" spans="1:25" x14ac:dyDescent="0.25">
      <c r="B681" s="1">
        <v>45668</v>
      </c>
      <c r="C681" s="9"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IF(ISBLANK(Table2[[#This Row],[ActualResult]]), "_", IF(Table2[[#This Row],[ActualAwayScore]]=Table2[[#This Row],[PredictedAwayScore]], "Y", "N"))</f>
        <v>_</v>
      </c>
      <c r="Q681" s="2" t="str">
        <f>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row>
    <row r="682" spans="1:25" x14ac:dyDescent="0.25">
      <c r="B682" s="1">
        <v>45668</v>
      </c>
      <c r="C682" s="9"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IF(ISBLANK(Table2[[#This Row],[ActualResult]]), "_", IF(Table2[[#This Row],[ActualAwayScore]]=Table2[[#This Row],[PredictedAwayScore]], "Y", "N"))</f>
        <v>_</v>
      </c>
      <c r="Q682" s="2" t="str">
        <f>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row>
    <row r="683" spans="1:25" x14ac:dyDescent="0.25">
      <c r="B683" s="1">
        <v>45668</v>
      </c>
      <c r="C683" s="9"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IF(ISBLANK(Table2[[#This Row],[ActualResult]]), "_", IF(Table2[[#This Row],[ActualAwayScore]]=Table2[[#This Row],[PredictedAwayScore]], "Y", "N"))</f>
        <v>_</v>
      </c>
      <c r="Q683" s="2" t="str">
        <f>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row>
    <row r="684" spans="1:25" x14ac:dyDescent="0.25">
      <c r="B684" s="1">
        <v>45668</v>
      </c>
      <c r="C684" s="9"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IF(ISBLANK(Table2[[#This Row],[ActualResult]]), "_", IF(Table2[[#This Row],[ActualAwayScore]]=Table2[[#This Row],[PredictedAwayScore]], "Y", "N"))</f>
        <v>_</v>
      </c>
      <c r="Q684" s="2" t="str">
        <f>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row>
    <row r="685" spans="1:25" x14ac:dyDescent="0.25">
      <c r="A685" s="5"/>
      <c r="B685" s="3">
        <v>45668</v>
      </c>
      <c r="C685" s="10" t="s">
        <v>794</v>
      </c>
      <c r="D685" s="4" t="s">
        <v>37</v>
      </c>
      <c r="E685" s="4" t="s">
        <v>38</v>
      </c>
      <c r="F685" s="4"/>
      <c r="G685" s="4"/>
      <c r="H685" s="4" t="str">
        <f t="shared" si="32"/>
        <v>_</v>
      </c>
      <c r="I685" s="4"/>
      <c r="J685" s="4"/>
      <c r="K685" s="4"/>
      <c r="L685" s="2" t="str">
        <f t="shared" si="31"/>
        <v>_</v>
      </c>
      <c r="M685" s="4"/>
      <c r="N685" s="4">
        <f>IF(ISBLANK(Table2[[#This Row],[ActualResult]]), 0, 1)</f>
        <v>0</v>
      </c>
      <c r="O685" s="4" t="str">
        <f>IF(ISBLANK(Table2[[#This Row],[ActualResult]]), "_", IF(Table2[[#This Row],[ActualWinner]]=Table2[[#This Row],[PredictedWinner]], "Y", "N"))</f>
        <v>_</v>
      </c>
      <c r="P685" s="4" t="str">
        <f>IF(ISBLANK(Table2[[#This Row],[ActualResult]]), "_", IF(Table2[[#This Row],[ActualAwayScore]]=Table2[[#This Row],[PredictedAwayScore]], "Y", "N"))</f>
        <v>_</v>
      </c>
      <c r="Q685" s="4" t="str">
        <f>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row>
    <row r="686" spans="1:25" x14ac:dyDescent="0.25">
      <c r="B686" s="1">
        <v>45669</v>
      </c>
      <c r="C686" s="9" t="s">
        <v>795</v>
      </c>
      <c r="D686" s="2" t="s">
        <v>12</v>
      </c>
      <c r="E686" s="2" t="s">
        <v>31</v>
      </c>
      <c r="F686" s="2"/>
      <c r="G686" s="2"/>
      <c r="H686" s="2" t="str">
        <f t="shared" si="32"/>
        <v>_</v>
      </c>
      <c r="I686" s="2"/>
      <c r="J686" s="2"/>
      <c r="K686" s="2"/>
      <c r="L686" s="19" t="str">
        <f t="shared" si="31"/>
        <v>_</v>
      </c>
      <c r="M686" s="2"/>
      <c r="N686" s="2">
        <f>IF(ISBLANK(Table2[[#This Row],[ActualResult]]), 0, 1)</f>
        <v>0</v>
      </c>
      <c r="O686" s="2" t="str">
        <f>IF(ISBLANK(Table2[[#This Row],[ActualResult]]), "_", IF(Table2[[#This Row],[ActualWinner]]=Table2[[#This Row],[PredictedWinner]], "Y", "N"))</f>
        <v>_</v>
      </c>
      <c r="P686" s="2" t="str">
        <f>IF(ISBLANK(Table2[[#This Row],[ActualResult]]), "_", IF(Table2[[#This Row],[ActualAwayScore]]=Table2[[#This Row],[PredictedAwayScore]], "Y", "N"))</f>
        <v>_</v>
      </c>
      <c r="Q686" s="2" t="str">
        <f>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row>
    <row r="687" spans="1:25" x14ac:dyDescent="0.25">
      <c r="B687" s="1">
        <v>45669</v>
      </c>
      <c r="C687" s="9"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IF(ISBLANK(Table2[[#This Row],[ActualResult]]), "_", IF(Table2[[#This Row],[ActualAwayScore]]=Table2[[#This Row],[PredictedAwayScore]], "Y", "N"))</f>
        <v>_</v>
      </c>
      <c r="Q687" s="2" t="str">
        <f>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row>
    <row r="688" spans="1:25" x14ac:dyDescent="0.25">
      <c r="B688" s="1">
        <v>45669</v>
      </c>
      <c r="C688" s="9"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IF(ISBLANK(Table2[[#This Row],[ActualResult]]), "_", IF(Table2[[#This Row],[ActualAwayScore]]=Table2[[#This Row],[PredictedAwayScore]], "Y", "N"))</f>
        <v>_</v>
      </c>
      <c r="Q688" s="2" t="str">
        <f>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row>
    <row r="689" spans="1:25" x14ac:dyDescent="0.25">
      <c r="B689" s="1">
        <v>45669</v>
      </c>
      <c r="C689" s="9"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IF(ISBLANK(Table2[[#This Row],[ActualResult]]), "_", IF(Table2[[#This Row],[ActualAwayScore]]=Table2[[#This Row],[PredictedAwayScore]], "Y", "N"))</f>
        <v>_</v>
      </c>
      <c r="Q689" s="2" t="str">
        <f>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row>
    <row r="690" spans="1:25" x14ac:dyDescent="0.25">
      <c r="A690" s="5"/>
      <c r="B690" s="3">
        <v>45669</v>
      </c>
      <c r="C690" s="10" t="s">
        <v>799</v>
      </c>
      <c r="D690" s="4" t="s">
        <v>37</v>
      </c>
      <c r="E690" s="4" t="s">
        <v>27</v>
      </c>
      <c r="F690" s="4"/>
      <c r="G690" s="4"/>
      <c r="H690" s="4" t="str">
        <f t="shared" si="32"/>
        <v>_</v>
      </c>
      <c r="I690" s="4"/>
      <c r="J690" s="4"/>
      <c r="K690" s="4"/>
      <c r="L690" s="2" t="str">
        <f t="shared" si="31"/>
        <v>_</v>
      </c>
      <c r="M690" s="4"/>
      <c r="N690" s="4">
        <f>IF(ISBLANK(Table2[[#This Row],[ActualResult]]), 0, 1)</f>
        <v>0</v>
      </c>
      <c r="O690" s="4" t="str">
        <f>IF(ISBLANK(Table2[[#This Row],[ActualResult]]), "_", IF(Table2[[#This Row],[ActualWinner]]=Table2[[#This Row],[PredictedWinner]], "Y", "N"))</f>
        <v>_</v>
      </c>
      <c r="P690" s="4" t="str">
        <f>IF(ISBLANK(Table2[[#This Row],[ActualResult]]), "_", IF(Table2[[#This Row],[ActualAwayScore]]=Table2[[#This Row],[PredictedAwayScore]], "Y", "N"))</f>
        <v>_</v>
      </c>
      <c r="Q690" s="4" t="str">
        <f>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row>
    <row r="691" spans="1:25" x14ac:dyDescent="0.25">
      <c r="B691" s="1">
        <v>45670</v>
      </c>
      <c r="C691" s="9" t="s">
        <v>800</v>
      </c>
      <c r="D691" s="2" t="s">
        <v>14</v>
      </c>
      <c r="E691" s="2" t="s">
        <v>45</v>
      </c>
      <c r="F691" s="2"/>
      <c r="G691" s="2"/>
      <c r="H691" s="2" t="str">
        <f t="shared" si="32"/>
        <v>_</v>
      </c>
      <c r="I691" s="2"/>
      <c r="J691" s="2"/>
      <c r="K691" s="2"/>
      <c r="L691" s="19" t="str">
        <f t="shared" si="31"/>
        <v>_</v>
      </c>
      <c r="M691" s="2"/>
      <c r="N691" s="2">
        <f>IF(ISBLANK(Table2[[#This Row],[ActualResult]]), 0, 1)</f>
        <v>0</v>
      </c>
      <c r="O691" s="2" t="str">
        <f>IF(ISBLANK(Table2[[#This Row],[ActualResult]]), "_", IF(Table2[[#This Row],[ActualWinner]]=Table2[[#This Row],[PredictedWinner]], "Y", "N"))</f>
        <v>_</v>
      </c>
      <c r="P691" s="2" t="str">
        <f>IF(ISBLANK(Table2[[#This Row],[ActualResult]]), "_", IF(Table2[[#This Row],[ActualAwayScore]]=Table2[[#This Row],[PredictedAwayScore]], "Y", "N"))</f>
        <v>_</v>
      </c>
      <c r="Q691" s="2" t="str">
        <f>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row>
    <row r="692" spans="1:25" x14ac:dyDescent="0.25">
      <c r="B692" s="1">
        <v>45670</v>
      </c>
      <c r="C692" s="9"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IF(ISBLANK(Table2[[#This Row],[ActualResult]]), "_", IF(Table2[[#This Row],[ActualAwayScore]]=Table2[[#This Row],[PredictedAwayScore]], "Y", "N"))</f>
        <v>_</v>
      </c>
      <c r="Q692" s="2" t="str">
        <f>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row>
    <row r="693" spans="1:25" x14ac:dyDescent="0.25">
      <c r="A693" s="5"/>
      <c r="B693" s="3">
        <v>45670</v>
      </c>
      <c r="C693" s="10" t="s">
        <v>802</v>
      </c>
      <c r="D693" s="4" t="s">
        <v>28</v>
      </c>
      <c r="E693" s="4" t="s">
        <v>23</v>
      </c>
      <c r="F693" s="4"/>
      <c r="G693" s="4"/>
      <c r="H693" s="4" t="str">
        <f t="shared" si="32"/>
        <v>_</v>
      </c>
      <c r="I693" s="4"/>
      <c r="J693" s="4"/>
      <c r="K693" s="4"/>
      <c r="L693" s="2" t="str">
        <f t="shared" si="31"/>
        <v>_</v>
      </c>
      <c r="M693" s="4"/>
      <c r="N693" s="4">
        <f>IF(ISBLANK(Table2[[#This Row],[ActualResult]]), 0, 1)</f>
        <v>0</v>
      </c>
      <c r="O693" s="4" t="str">
        <f>IF(ISBLANK(Table2[[#This Row],[ActualResult]]), "_", IF(Table2[[#This Row],[ActualWinner]]=Table2[[#This Row],[PredictedWinner]], "Y", "N"))</f>
        <v>_</v>
      </c>
      <c r="P693" s="4" t="str">
        <f>IF(ISBLANK(Table2[[#This Row],[ActualResult]]), "_", IF(Table2[[#This Row],[ActualAwayScore]]=Table2[[#This Row],[PredictedAwayScore]], "Y", "N"))</f>
        <v>_</v>
      </c>
      <c r="Q693" s="4" t="str">
        <f>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row>
    <row r="694" spans="1:25" x14ac:dyDescent="0.25">
      <c r="B694" s="1">
        <v>45671</v>
      </c>
      <c r="C694" s="9" t="s">
        <v>803</v>
      </c>
      <c r="D694" s="2" t="s">
        <v>43</v>
      </c>
      <c r="E694" s="2" t="s">
        <v>16</v>
      </c>
      <c r="F694" s="2"/>
      <c r="G694" s="2"/>
      <c r="H694" s="2" t="str">
        <f t="shared" si="32"/>
        <v>_</v>
      </c>
      <c r="I694" s="2"/>
      <c r="J694" s="2"/>
      <c r="K694" s="2"/>
      <c r="L694" s="19" t="str">
        <f t="shared" si="31"/>
        <v>_</v>
      </c>
      <c r="M694" s="2"/>
      <c r="N694" s="2">
        <f>IF(ISBLANK(Table2[[#This Row],[ActualResult]]), 0, 1)</f>
        <v>0</v>
      </c>
      <c r="O694" s="2" t="str">
        <f>IF(ISBLANK(Table2[[#This Row],[ActualResult]]), "_", IF(Table2[[#This Row],[ActualWinner]]=Table2[[#This Row],[PredictedWinner]], "Y", "N"))</f>
        <v>_</v>
      </c>
      <c r="P694" s="2" t="str">
        <f>IF(ISBLANK(Table2[[#This Row],[ActualResult]]), "_", IF(Table2[[#This Row],[ActualAwayScore]]=Table2[[#This Row],[PredictedAwayScore]], "Y", "N"))</f>
        <v>_</v>
      </c>
      <c r="Q694" s="2" t="str">
        <f>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row>
    <row r="695" spans="1:25" x14ac:dyDescent="0.25">
      <c r="B695" s="1">
        <v>45671</v>
      </c>
      <c r="C695" s="9"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IF(ISBLANK(Table2[[#This Row],[ActualResult]]), "_", IF(Table2[[#This Row],[ActualAwayScore]]=Table2[[#This Row],[PredictedAwayScore]], "Y", "N"))</f>
        <v>_</v>
      </c>
      <c r="Q695" s="2" t="str">
        <f>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row>
    <row r="696" spans="1:25" x14ac:dyDescent="0.25">
      <c r="B696" s="1">
        <v>45671</v>
      </c>
      <c r="C696" s="9"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IF(ISBLANK(Table2[[#This Row],[ActualResult]]), "_", IF(Table2[[#This Row],[ActualAwayScore]]=Table2[[#This Row],[PredictedAwayScore]], "Y", "N"))</f>
        <v>_</v>
      </c>
      <c r="Q696" s="2" t="str">
        <f>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row>
    <row r="697" spans="1:25" x14ac:dyDescent="0.25">
      <c r="B697" s="1">
        <v>45671</v>
      </c>
      <c r="C697" s="9"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IF(ISBLANK(Table2[[#This Row],[ActualResult]]), "_", IF(Table2[[#This Row],[ActualAwayScore]]=Table2[[#This Row],[PredictedAwayScore]], "Y", "N"))</f>
        <v>_</v>
      </c>
      <c r="Q697" s="2" t="str">
        <f>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row>
    <row r="698" spans="1:25" x14ac:dyDescent="0.25">
      <c r="B698" s="1">
        <v>45671</v>
      </c>
      <c r="C698" s="9"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IF(ISBLANK(Table2[[#This Row],[ActualResult]]), "_", IF(Table2[[#This Row],[ActualAwayScore]]=Table2[[#This Row],[PredictedAwayScore]], "Y", "N"))</f>
        <v>_</v>
      </c>
      <c r="Q698" s="2" t="str">
        <f>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row>
    <row r="699" spans="1:25" x14ac:dyDescent="0.25">
      <c r="B699" s="1">
        <v>45671</v>
      </c>
      <c r="C699" s="9"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IF(ISBLANK(Table2[[#This Row],[ActualResult]]), "_", IF(Table2[[#This Row],[ActualAwayScore]]=Table2[[#This Row],[PredictedAwayScore]], "Y", "N"))</f>
        <v>_</v>
      </c>
      <c r="Q699" s="2" t="str">
        <f>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row>
    <row r="700" spans="1:25" x14ac:dyDescent="0.25">
      <c r="B700" s="1">
        <v>45671</v>
      </c>
      <c r="C700" s="9"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IF(ISBLANK(Table2[[#This Row],[ActualResult]]), "_", IF(Table2[[#This Row],[ActualAwayScore]]=Table2[[#This Row],[PredictedAwayScore]], "Y", "N"))</f>
        <v>_</v>
      </c>
      <c r="Q700" s="2" t="str">
        <f>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row>
    <row r="701" spans="1:25" x14ac:dyDescent="0.25">
      <c r="B701" s="1">
        <v>45671</v>
      </c>
      <c r="C701" s="9"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IF(ISBLANK(Table2[[#This Row],[ActualResult]]), "_", IF(Table2[[#This Row],[ActualAwayScore]]=Table2[[#This Row],[PredictedAwayScore]], "Y", "N"))</f>
        <v>_</v>
      </c>
      <c r="Q701" s="2" t="str">
        <f>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row>
    <row r="702" spans="1:25" x14ac:dyDescent="0.25">
      <c r="B702" s="1">
        <v>45671</v>
      </c>
      <c r="C702" s="9"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IF(ISBLANK(Table2[[#This Row],[ActualResult]]), "_", IF(Table2[[#This Row],[ActualAwayScore]]=Table2[[#This Row],[PredictedAwayScore]], "Y", "N"))</f>
        <v>_</v>
      </c>
      <c r="Q702" s="2" t="str">
        <f>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row>
    <row r="703" spans="1:25" x14ac:dyDescent="0.25">
      <c r="B703" s="1">
        <v>45671</v>
      </c>
      <c r="C703" s="9"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IF(ISBLANK(Table2[[#This Row],[ActualResult]]), "_", IF(Table2[[#This Row],[ActualAwayScore]]=Table2[[#This Row],[PredictedAwayScore]], "Y", "N"))</f>
        <v>_</v>
      </c>
      <c r="Q703" s="2" t="str">
        <f>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row>
    <row r="704" spans="1:25" x14ac:dyDescent="0.25">
      <c r="B704" s="1">
        <v>45671</v>
      </c>
      <c r="C704" s="9"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IF(ISBLANK(Table2[[#This Row],[ActualResult]]), "_", IF(Table2[[#This Row],[ActualAwayScore]]=Table2[[#This Row],[PredictedAwayScore]], "Y", "N"))</f>
        <v>_</v>
      </c>
      <c r="Q704" s="2" t="str">
        <f>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row>
    <row r="705" spans="1:25" x14ac:dyDescent="0.25">
      <c r="B705" s="1">
        <v>45671</v>
      </c>
      <c r="C705" s="9"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IF(ISBLANK(Table2[[#This Row],[ActualResult]]), "_", IF(Table2[[#This Row],[ActualAwayScore]]=Table2[[#This Row],[PredictedAwayScore]], "Y", "N"))</f>
        <v>_</v>
      </c>
      <c r="Q705" s="2" t="str">
        <f>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row>
    <row r="706" spans="1:25" x14ac:dyDescent="0.25">
      <c r="A706" s="5"/>
      <c r="B706" s="3">
        <v>45671</v>
      </c>
      <c r="C706" s="10" t="s">
        <v>815</v>
      </c>
      <c r="D706" s="4" t="s">
        <v>19</v>
      </c>
      <c r="E706" s="4" t="s">
        <v>15</v>
      </c>
      <c r="F706" s="4"/>
      <c r="G706" s="4"/>
      <c r="H706" s="4" t="str">
        <f t="shared" si="32"/>
        <v>_</v>
      </c>
      <c r="I706" s="4"/>
      <c r="J706" s="4"/>
      <c r="K706" s="4"/>
      <c r="L706" s="2" t="str">
        <f t="shared" si="31"/>
        <v>_</v>
      </c>
      <c r="M706" s="4"/>
      <c r="N706" s="4">
        <f>IF(ISBLANK(Table2[[#This Row],[ActualResult]]), 0, 1)</f>
        <v>0</v>
      </c>
      <c r="O706" s="4" t="str">
        <f>IF(ISBLANK(Table2[[#This Row],[ActualResult]]), "_", IF(Table2[[#This Row],[ActualWinner]]=Table2[[#This Row],[PredictedWinner]], "Y", "N"))</f>
        <v>_</v>
      </c>
      <c r="P706" s="4" t="str">
        <f>IF(ISBLANK(Table2[[#This Row],[ActualResult]]), "_", IF(Table2[[#This Row],[ActualAwayScore]]=Table2[[#This Row],[PredictedAwayScore]], "Y", "N"))</f>
        <v>_</v>
      </c>
      <c r="Q706" s="4" t="str">
        <f>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row>
    <row r="707" spans="1:25" x14ac:dyDescent="0.25">
      <c r="B707" s="1">
        <v>45672</v>
      </c>
      <c r="C707" s="9" t="s">
        <v>816</v>
      </c>
      <c r="D707" s="2" t="s">
        <v>44</v>
      </c>
      <c r="E707" s="2" t="s">
        <v>29</v>
      </c>
      <c r="F707" s="2"/>
      <c r="G707" s="2"/>
      <c r="H707" s="2" t="str">
        <f t="shared" si="32"/>
        <v>_</v>
      </c>
      <c r="I707" s="2"/>
      <c r="J707" s="2"/>
      <c r="K707" s="2"/>
      <c r="L707" s="19" t="str">
        <f t="shared" si="31"/>
        <v>_</v>
      </c>
      <c r="M707" s="2"/>
      <c r="N707" s="2">
        <f>IF(ISBLANK(Table2[[#This Row],[ActualResult]]), 0, 1)</f>
        <v>0</v>
      </c>
      <c r="O707" s="2" t="str">
        <f>IF(ISBLANK(Table2[[#This Row],[ActualResult]]), "_", IF(Table2[[#This Row],[ActualWinner]]=Table2[[#This Row],[PredictedWinner]], "Y", "N"))</f>
        <v>_</v>
      </c>
      <c r="P707" s="2" t="str">
        <f>IF(ISBLANK(Table2[[#This Row],[ActualResult]]), "_", IF(Table2[[#This Row],[ActualAwayScore]]=Table2[[#This Row],[PredictedAwayScore]], "Y", "N"))</f>
        <v>_</v>
      </c>
      <c r="Q707" s="2" t="str">
        <f>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row>
    <row r="708" spans="1:25" x14ac:dyDescent="0.25">
      <c r="A708" s="5"/>
      <c r="B708" s="3">
        <v>45672</v>
      </c>
      <c r="C708" s="10" t="s">
        <v>817</v>
      </c>
      <c r="D708" s="4" t="s">
        <v>23</v>
      </c>
      <c r="E708" s="4" t="s">
        <v>37</v>
      </c>
      <c r="F708" s="4"/>
      <c r="G708" s="4"/>
      <c r="H708" s="4" t="str">
        <f t="shared" si="32"/>
        <v>_</v>
      </c>
      <c r="I708" s="4"/>
      <c r="J708" s="4"/>
      <c r="K708" s="4"/>
      <c r="L708" s="2" t="str">
        <f t="shared" ref="L708:L771" si="34">IF(OR($J708=$K708,AND(ISBLANK($J708),ISBLANK($K708))),"_",IF($J708&gt;$K708,$D708,$E708))</f>
        <v>_</v>
      </c>
      <c r="M708" s="4"/>
      <c r="N708" s="4">
        <f>IF(ISBLANK(Table2[[#This Row],[ActualResult]]), 0, 1)</f>
        <v>0</v>
      </c>
      <c r="O708" s="4" t="str">
        <f>IF(ISBLANK(Table2[[#This Row],[ActualResult]]), "_", IF(Table2[[#This Row],[ActualWinner]]=Table2[[#This Row],[PredictedWinner]], "Y", "N"))</f>
        <v>_</v>
      </c>
      <c r="P708" s="4" t="str">
        <f>IF(ISBLANK(Table2[[#This Row],[ActualResult]]), "_", IF(Table2[[#This Row],[ActualAwayScore]]=Table2[[#This Row],[PredictedAwayScore]], "Y", "N"))</f>
        <v>_</v>
      </c>
      <c r="Q708" s="4" t="str">
        <f>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row>
    <row r="709" spans="1:25" x14ac:dyDescent="0.25">
      <c r="B709" s="1">
        <v>45673</v>
      </c>
      <c r="C709" s="9" t="s">
        <v>818</v>
      </c>
      <c r="D709" s="2" t="s">
        <v>32</v>
      </c>
      <c r="E709" s="2" t="s">
        <v>18</v>
      </c>
      <c r="F709" s="2"/>
      <c r="G709" s="2"/>
      <c r="H709" s="2" t="str">
        <f t="shared" si="32"/>
        <v>_</v>
      </c>
      <c r="I709" s="2"/>
      <c r="J709" s="2"/>
      <c r="K709" s="2"/>
      <c r="L709" s="19" t="str">
        <f t="shared" si="34"/>
        <v>_</v>
      </c>
      <c r="M709" s="2"/>
      <c r="N709" s="2">
        <f>IF(ISBLANK(Table2[[#This Row],[ActualResult]]), 0, 1)</f>
        <v>0</v>
      </c>
      <c r="O709" s="2" t="str">
        <f>IF(ISBLANK(Table2[[#This Row],[ActualResult]]), "_", IF(Table2[[#This Row],[ActualWinner]]=Table2[[#This Row],[PredictedWinner]], "Y", "N"))</f>
        <v>_</v>
      </c>
      <c r="P709" s="2" t="str">
        <f>IF(ISBLANK(Table2[[#This Row],[ActualResult]]), "_", IF(Table2[[#This Row],[ActualAwayScore]]=Table2[[#This Row],[PredictedAwayScore]], "Y", "N"))</f>
        <v>_</v>
      </c>
      <c r="Q709" s="2" t="str">
        <f>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row>
    <row r="710" spans="1:25" x14ac:dyDescent="0.25">
      <c r="B710" s="1">
        <v>45673</v>
      </c>
      <c r="C710" s="9"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IF(ISBLANK(Table2[[#This Row],[ActualResult]]), "_", IF(Table2[[#This Row],[ActualAwayScore]]=Table2[[#This Row],[PredictedAwayScore]], "Y", "N"))</f>
        <v>_</v>
      </c>
      <c r="Q710" s="2" t="str">
        <f>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row>
    <row r="711" spans="1:25" x14ac:dyDescent="0.25">
      <c r="B711" s="1">
        <v>45673</v>
      </c>
      <c r="C711" s="9"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IF(ISBLANK(Table2[[#This Row],[ActualResult]]), "_", IF(Table2[[#This Row],[ActualAwayScore]]=Table2[[#This Row],[PredictedAwayScore]], "Y", "N"))</f>
        <v>_</v>
      </c>
      <c r="Q711" s="2" t="str">
        <f>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row>
    <row r="712" spans="1:25" x14ac:dyDescent="0.25">
      <c r="B712" s="1">
        <v>45673</v>
      </c>
      <c r="C712" s="9"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IF(ISBLANK(Table2[[#This Row],[ActualResult]]), "_", IF(Table2[[#This Row],[ActualAwayScore]]=Table2[[#This Row],[PredictedAwayScore]], "Y", "N"))</f>
        <v>_</v>
      </c>
      <c r="Q712" s="2" t="str">
        <f>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row>
    <row r="713" spans="1:25" x14ac:dyDescent="0.25">
      <c r="B713" s="1">
        <v>45673</v>
      </c>
      <c r="C713" s="9"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IF(ISBLANK(Table2[[#This Row],[ActualResult]]), "_", IF(Table2[[#This Row],[ActualAwayScore]]=Table2[[#This Row],[PredictedAwayScore]], "Y", "N"))</f>
        <v>_</v>
      </c>
      <c r="Q713" s="2" t="str">
        <f>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row>
    <row r="714" spans="1:25" x14ac:dyDescent="0.25">
      <c r="B714" s="1">
        <v>45673</v>
      </c>
      <c r="C714" s="9"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IF(ISBLANK(Table2[[#This Row],[ActualResult]]), "_", IF(Table2[[#This Row],[ActualAwayScore]]=Table2[[#This Row],[PredictedAwayScore]], "Y", "N"))</f>
        <v>_</v>
      </c>
      <c r="Q714" s="2" t="str">
        <f>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row>
    <row r="715" spans="1:25" x14ac:dyDescent="0.25">
      <c r="B715" s="1">
        <v>45673</v>
      </c>
      <c r="C715" s="9"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IF(ISBLANK(Table2[[#This Row],[ActualResult]]), "_", IF(Table2[[#This Row],[ActualAwayScore]]=Table2[[#This Row],[PredictedAwayScore]], "Y", "N"))</f>
        <v>_</v>
      </c>
      <c r="Q715" s="2" t="str">
        <f>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row>
    <row r="716" spans="1:25" x14ac:dyDescent="0.25">
      <c r="B716" s="1">
        <v>45673</v>
      </c>
      <c r="C716" s="9"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IF(ISBLANK(Table2[[#This Row],[ActualResult]]), "_", IF(Table2[[#This Row],[ActualAwayScore]]=Table2[[#This Row],[PredictedAwayScore]], "Y", "N"))</f>
        <v>_</v>
      </c>
      <c r="Q716" s="2" t="str">
        <f>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row>
    <row r="717" spans="1:25" x14ac:dyDescent="0.25">
      <c r="B717" s="1">
        <v>45673</v>
      </c>
      <c r="C717" s="9"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IF(ISBLANK(Table2[[#This Row],[ActualResult]]), "_", IF(Table2[[#This Row],[ActualAwayScore]]=Table2[[#This Row],[PredictedAwayScore]], "Y", "N"))</f>
        <v>_</v>
      </c>
      <c r="Q717" s="2" t="str">
        <f>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row>
    <row r="718" spans="1:25" x14ac:dyDescent="0.25">
      <c r="B718" s="1">
        <v>45673</v>
      </c>
      <c r="C718" s="9"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IF(ISBLANK(Table2[[#This Row],[ActualResult]]), "_", IF(Table2[[#This Row],[ActualAwayScore]]=Table2[[#This Row],[PredictedAwayScore]], "Y", "N"))</f>
        <v>_</v>
      </c>
      <c r="Q718" s="2" t="str">
        <f>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row>
    <row r="719" spans="1:25" x14ac:dyDescent="0.25">
      <c r="B719" s="1">
        <v>45673</v>
      </c>
      <c r="C719" s="9"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IF(ISBLANK(Table2[[#This Row],[ActualResult]]), "_", IF(Table2[[#This Row],[ActualAwayScore]]=Table2[[#This Row],[PredictedAwayScore]], "Y", "N"))</f>
        <v>_</v>
      </c>
      <c r="Q719" s="2" t="str">
        <f>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row>
    <row r="720" spans="1:25" x14ac:dyDescent="0.25">
      <c r="B720" s="1">
        <v>45673</v>
      </c>
      <c r="C720" s="9"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IF(ISBLANK(Table2[[#This Row],[ActualResult]]), "_", IF(Table2[[#This Row],[ActualAwayScore]]=Table2[[#This Row],[PredictedAwayScore]], "Y", "N"))</f>
        <v>_</v>
      </c>
      <c r="Q720" s="2" t="str">
        <f>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row>
    <row r="721" spans="1:25" x14ac:dyDescent="0.25">
      <c r="A721" s="5"/>
      <c r="B721" s="3">
        <v>45673</v>
      </c>
      <c r="C721" s="10" t="s">
        <v>830</v>
      </c>
      <c r="D721" s="4" t="s">
        <v>28</v>
      </c>
      <c r="E721" s="4" t="s">
        <v>25</v>
      </c>
      <c r="F721" s="4"/>
      <c r="G721" s="4"/>
      <c r="H721" s="4" t="str">
        <f t="shared" si="35"/>
        <v>_</v>
      </c>
      <c r="I721" s="4"/>
      <c r="J721" s="4"/>
      <c r="K721" s="4"/>
      <c r="L721" s="2" t="str">
        <f t="shared" si="34"/>
        <v>_</v>
      </c>
      <c r="M721" s="4"/>
      <c r="N721" s="4">
        <f>IF(ISBLANK(Table2[[#This Row],[ActualResult]]), 0, 1)</f>
        <v>0</v>
      </c>
      <c r="O721" s="4" t="str">
        <f>IF(ISBLANK(Table2[[#This Row],[ActualResult]]), "_", IF(Table2[[#This Row],[ActualWinner]]=Table2[[#This Row],[PredictedWinner]], "Y", "N"))</f>
        <v>_</v>
      </c>
      <c r="P721" s="4" t="str">
        <f>IF(ISBLANK(Table2[[#This Row],[ActualResult]]), "_", IF(Table2[[#This Row],[ActualAwayScore]]=Table2[[#This Row],[PredictedAwayScore]], "Y", "N"))</f>
        <v>_</v>
      </c>
      <c r="Q721" s="4" t="str">
        <f>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row>
    <row r="722" spans="1:25" x14ac:dyDescent="0.25">
      <c r="B722" s="1">
        <v>45674</v>
      </c>
      <c r="C722" s="9" t="s">
        <v>831</v>
      </c>
      <c r="D722" s="2" t="s">
        <v>21</v>
      </c>
      <c r="E722" s="2" t="s">
        <v>29</v>
      </c>
      <c r="F722" s="2"/>
      <c r="G722" s="2"/>
      <c r="H722" s="2" t="str">
        <f t="shared" si="35"/>
        <v>_</v>
      </c>
      <c r="I722" s="2"/>
      <c r="J722" s="2"/>
      <c r="K722" s="2"/>
      <c r="L722" s="19" t="str">
        <f t="shared" si="34"/>
        <v>_</v>
      </c>
      <c r="M722" s="2"/>
      <c r="N722" s="2">
        <f>IF(ISBLANK(Table2[[#This Row],[ActualResult]]), 0, 1)</f>
        <v>0</v>
      </c>
      <c r="O722" s="2" t="str">
        <f>IF(ISBLANK(Table2[[#This Row],[ActualResult]]), "_", IF(Table2[[#This Row],[ActualWinner]]=Table2[[#This Row],[PredictedWinner]], "Y", "N"))</f>
        <v>_</v>
      </c>
      <c r="P722" s="2" t="str">
        <f>IF(ISBLANK(Table2[[#This Row],[ActualResult]]), "_", IF(Table2[[#This Row],[ActualAwayScore]]=Table2[[#This Row],[PredictedAwayScore]], "Y", "N"))</f>
        <v>_</v>
      </c>
      <c r="Q722" s="2" t="str">
        <f>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row>
    <row r="723" spans="1:25" x14ac:dyDescent="0.25">
      <c r="A723" s="5"/>
      <c r="B723" s="3">
        <v>45674</v>
      </c>
      <c r="C723" s="10" t="s">
        <v>832</v>
      </c>
      <c r="D723" s="4" t="s">
        <v>27</v>
      </c>
      <c r="E723" s="4" t="s">
        <v>44</v>
      </c>
      <c r="F723" s="4"/>
      <c r="G723" s="4"/>
      <c r="H723" s="4" t="str">
        <f t="shared" si="35"/>
        <v>_</v>
      </c>
      <c r="I723" s="4"/>
      <c r="J723" s="4"/>
      <c r="K723" s="4"/>
      <c r="L723" s="2" t="str">
        <f t="shared" si="34"/>
        <v>_</v>
      </c>
      <c r="M723" s="4"/>
      <c r="N723" s="4">
        <f>IF(ISBLANK(Table2[[#This Row],[ActualResult]]), 0, 1)</f>
        <v>0</v>
      </c>
      <c r="O723" s="4" t="str">
        <f>IF(ISBLANK(Table2[[#This Row],[ActualResult]]), "_", IF(Table2[[#This Row],[ActualWinner]]=Table2[[#This Row],[PredictedWinner]], "Y", "N"))</f>
        <v>_</v>
      </c>
      <c r="P723" s="4" t="str">
        <f>IF(ISBLANK(Table2[[#This Row],[ActualResult]]), "_", IF(Table2[[#This Row],[ActualAwayScore]]=Table2[[#This Row],[PredictedAwayScore]], "Y", "N"))</f>
        <v>_</v>
      </c>
      <c r="Q723" s="4" t="str">
        <f>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row>
    <row r="724" spans="1:25" x14ac:dyDescent="0.25">
      <c r="B724" s="1">
        <v>45675</v>
      </c>
      <c r="C724" s="9" t="s">
        <v>833</v>
      </c>
      <c r="D724" s="2" t="s">
        <v>45</v>
      </c>
      <c r="E724" s="2" t="s">
        <v>32</v>
      </c>
      <c r="F724" s="2"/>
      <c r="G724" s="2"/>
      <c r="H724" s="2" t="str">
        <f t="shared" si="35"/>
        <v>_</v>
      </c>
      <c r="I724" s="2"/>
      <c r="J724" s="2"/>
      <c r="K724" s="2"/>
      <c r="L724" s="19" t="str">
        <f t="shared" si="34"/>
        <v>_</v>
      </c>
      <c r="M724" s="2"/>
      <c r="N724" s="2">
        <f>IF(ISBLANK(Table2[[#This Row],[ActualResult]]), 0, 1)</f>
        <v>0</v>
      </c>
      <c r="O724" s="2" t="str">
        <f>IF(ISBLANK(Table2[[#This Row],[ActualResult]]), "_", IF(Table2[[#This Row],[ActualWinner]]=Table2[[#This Row],[PredictedWinner]], "Y", "N"))</f>
        <v>_</v>
      </c>
      <c r="P724" s="2" t="str">
        <f>IF(ISBLANK(Table2[[#This Row],[ActualResult]]), "_", IF(Table2[[#This Row],[ActualAwayScore]]=Table2[[#This Row],[PredictedAwayScore]], "Y", "N"))</f>
        <v>_</v>
      </c>
      <c r="Q724" s="2" t="str">
        <f>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row>
    <row r="725" spans="1:25" x14ac:dyDescent="0.25">
      <c r="B725" s="1">
        <v>45675</v>
      </c>
      <c r="C725" s="9"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IF(ISBLANK(Table2[[#This Row],[ActualResult]]), "_", IF(Table2[[#This Row],[ActualAwayScore]]=Table2[[#This Row],[PredictedAwayScore]], "Y", "N"))</f>
        <v>_</v>
      </c>
      <c r="Q725" s="2" t="str">
        <f>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row>
    <row r="726" spans="1:25" x14ac:dyDescent="0.25">
      <c r="B726" s="1">
        <v>45675</v>
      </c>
      <c r="C726" s="9"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IF(ISBLANK(Table2[[#This Row],[ActualResult]]), "_", IF(Table2[[#This Row],[ActualAwayScore]]=Table2[[#This Row],[PredictedAwayScore]], "Y", "N"))</f>
        <v>_</v>
      </c>
      <c r="Q726" s="2" t="str">
        <f>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row>
    <row r="727" spans="1:25" x14ac:dyDescent="0.25">
      <c r="B727" s="1">
        <v>45675</v>
      </c>
      <c r="C727" s="9"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IF(ISBLANK(Table2[[#This Row],[ActualResult]]), "_", IF(Table2[[#This Row],[ActualAwayScore]]=Table2[[#This Row],[PredictedAwayScore]], "Y", "N"))</f>
        <v>_</v>
      </c>
      <c r="Q727" s="2" t="str">
        <f>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row>
    <row r="728" spans="1:25" x14ac:dyDescent="0.25">
      <c r="B728" s="1">
        <v>45675</v>
      </c>
      <c r="C728" s="9"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IF(ISBLANK(Table2[[#This Row],[ActualResult]]), "_", IF(Table2[[#This Row],[ActualAwayScore]]=Table2[[#This Row],[PredictedAwayScore]], "Y", "N"))</f>
        <v>_</v>
      </c>
      <c r="Q728" s="2" t="str">
        <f>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row>
    <row r="729" spans="1:25" x14ac:dyDescent="0.25">
      <c r="B729" s="1">
        <v>45675</v>
      </c>
      <c r="C729" s="9"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IF(ISBLANK(Table2[[#This Row],[ActualResult]]), "_", IF(Table2[[#This Row],[ActualAwayScore]]=Table2[[#This Row],[PredictedAwayScore]], "Y", "N"))</f>
        <v>_</v>
      </c>
      <c r="Q729" s="2" t="str">
        <f>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row>
    <row r="730" spans="1:25" x14ac:dyDescent="0.25">
      <c r="B730" s="1">
        <v>45675</v>
      </c>
      <c r="C730" s="9"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IF(ISBLANK(Table2[[#This Row],[ActualResult]]), "_", IF(Table2[[#This Row],[ActualAwayScore]]=Table2[[#This Row],[PredictedAwayScore]], "Y", "N"))</f>
        <v>_</v>
      </c>
      <c r="Q730" s="2" t="str">
        <f>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row>
    <row r="731" spans="1:25" x14ac:dyDescent="0.25">
      <c r="B731" s="1">
        <v>45675</v>
      </c>
      <c r="C731" s="9"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IF(ISBLANK(Table2[[#This Row],[ActualResult]]), "_", IF(Table2[[#This Row],[ActualAwayScore]]=Table2[[#This Row],[PredictedAwayScore]], "Y", "N"))</f>
        <v>_</v>
      </c>
      <c r="Q731" s="2" t="str">
        <f>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row>
    <row r="732" spans="1:25" x14ac:dyDescent="0.25">
      <c r="B732" s="1">
        <v>45675</v>
      </c>
      <c r="C732" s="9"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IF(ISBLANK(Table2[[#This Row],[ActualResult]]), "_", IF(Table2[[#This Row],[ActualAwayScore]]=Table2[[#This Row],[PredictedAwayScore]], "Y", "N"))</f>
        <v>_</v>
      </c>
      <c r="Q732" s="2" t="str">
        <f>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row>
    <row r="733" spans="1:25" x14ac:dyDescent="0.25">
      <c r="B733" s="1">
        <v>45675</v>
      </c>
      <c r="C733" s="9"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IF(ISBLANK(Table2[[#This Row],[ActualResult]]), "_", IF(Table2[[#This Row],[ActualAwayScore]]=Table2[[#This Row],[PredictedAwayScore]], "Y", "N"))</f>
        <v>_</v>
      </c>
      <c r="Q733" s="2" t="str">
        <f>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row>
    <row r="734" spans="1:25" x14ac:dyDescent="0.25">
      <c r="B734" s="1">
        <v>45675</v>
      </c>
      <c r="C734" s="9"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IF(ISBLANK(Table2[[#This Row],[ActualResult]]), "_", IF(Table2[[#This Row],[ActualAwayScore]]=Table2[[#This Row],[PredictedAwayScore]], "Y", "N"))</f>
        <v>_</v>
      </c>
      <c r="Q734" s="2" t="str">
        <f>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row>
    <row r="735" spans="1:25" x14ac:dyDescent="0.25">
      <c r="B735" s="1">
        <v>45675</v>
      </c>
      <c r="C735" s="9"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IF(ISBLANK(Table2[[#This Row],[ActualResult]]), "_", IF(Table2[[#This Row],[ActualAwayScore]]=Table2[[#This Row],[PredictedAwayScore]], "Y", "N"))</f>
        <v>_</v>
      </c>
      <c r="Q735" s="2" t="str">
        <f>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row>
    <row r="736" spans="1:25" x14ac:dyDescent="0.25">
      <c r="B736" s="1">
        <v>45675</v>
      </c>
      <c r="C736" s="9"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IF(ISBLANK(Table2[[#This Row],[ActualResult]]), "_", IF(Table2[[#This Row],[ActualAwayScore]]=Table2[[#This Row],[PredictedAwayScore]], "Y", "N"))</f>
        <v>_</v>
      </c>
      <c r="Q736" s="2" t="str">
        <f>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row>
    <row r="737" spans="1:25" x14ac:dyDescent="0.25">
      <c r="B737" s="1">
        <v>45675</v>
      </c>
      <c r="C737" s="9"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IF(ISBLANK(Table2[[#This Row],[ActualResult]]), "_", IF(Table2[[#This Row],[ActualAwayScore]]=Table2[[#This Row],[PredictedAwayScore]], "Y", "N"))</f>
        <v>_</v>
      </c>
      <c r="Q737" s="2" t="str">
        <f>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row>
    <row r="738" spans="1:25" x14ac:dyDescent="0.25">
      <c r="A738" s="5"/>
      <c r="B738" s="3">
        <v>45675</v>
      </c>
      <c r="C738" s="10" t="s">
        <v>847</v>
      </c>
      <c r="D738" s="4" t="s">
        <v>28</v>
      </c>
      <c r="E738" s="4" t="s">
        <v>12</v>
      </c>
      <c r="F738" s="4"/>
      <c r="G738" s="4"/>
      <c r="H738" s="4" t="str">
        <f t="shared" si="35"/>
        <v>_</v>
      </c>
      <c r="I738" s="4"/>
      <c r="J738" s="4"/>
      <c r="K738" s="4"/>
      <c r="L738" s="2" t="str">
        <f t="shared" si="34"/>
        <v>_</v>
      </c>
      <c r="M738" s="4"/>
      <c r="N738" s="4">
        <f>IF(ISBLANK(Table2[[#This Row],[ActualResult]]), 0, 1)</f>
        <v>0</v>
      </c>
      <c r="O738" s="4" t="str">
        <f>IF(ISBLANK(Table2[[#This Row],[ActualResult]]), "_", IF(Table2[[#This Row],[ActualWinner]]=Table2[[#This Row],[PredictedWinner]], "Y", "N"))</f>
        <v>_</v>
      </c>
      <c r="P738" s="4" t="str">
        <f>IF(ISBLANK(Table2[[#This Row],[ActualResult]]), "_", IF(Table2[[#This Row],[ActualAwayScore]]=Table2[[#This Row],[PredictedAwayScore]], "Y", "N"))</f>
        <v>_</v>
      </c>
      <c r="Q738" s="4" t="str">
        <f>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row>
    <row r="739" spans="1:25" x14ac:dyDescent="0.25">
      <c r="B739" s="1">
        <v>45676</v>
      </c>
      <c r="C739" s="9" t="s">
        <v>848</v>
      </c>
      <c r="D739" s="2" t="s">
        <v>30</v>
      </c>
      <c r="E739" s="2" t="s">
        <v>32</v>
      </c>
      <c r="F739" s="2"/>
      <c r="G739" s="2"/>
      <c r="H739" s="2" t="str">
        <f t="shared" si="35"/>
        <v>_</v>
      </c>
      <c r="I739" s="2"/>
      <c r="J739" s="2"/>
      <c r="K739" s="2"/>
      <c r="L739" s="19" t="str">
        <f t="shared" si="34"/>
        <v>_</v>
      </c>
      <c r="M739" s="2"/>
      <c r="N739" s="2">
        <f>IF(ISBLANK(Table2[[#This Row],[ActualResult]]), 0, 1)</f>
        <v>0</v>
      </c>
      <c r="O739" s="2" t="str">
        <f>IF(ISBLANK(Table2[[#This Row],[ActualResult]]), "_", IF(Table2[[#This Row],[ActualWinner]]=Table2[[#This Row],[PredictedWinner]], "Y", "N"))</f>
        <v>_</v>
      </c>
      <c r="P739" s="2" t="str">
        <f>IF(ISBLANK(Table2[[#This Row],[ActualResult]]), "_", IF(Table2[[#This Row],[ActualAwayScore]]=Table2[[#This Row],[PredictedAwayScore]], "Y", "N"))</f>
        <v>_</v>
      </c>
      <c r="Q739" s="2" t="str">
        <f>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row>
    <row r="740" spans="1:25" x14ac:dyDescent="0.25">
      <c r="B740" s="1">
        <v>45676</v>
      </c>
      <c r="C740" s="9"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IF(ISBLANK(Table2[[#This Row],[ActualResult]]), "_", IF(Table2[[#This Row],[ActualAwayScore]]=Table2[[#This Row],[PredictedAwayScore]], "Y", "N"))</f>
        <v>_</v>
      </c>
      <c r="Q740" s="2" t="str">
        <f>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row>
    <row r="741" spans="1:25" x14ac:dyDescent="0.25">
      <c r="A741" s="5"/>
      <c r="B741" s="3">
        <v>45676</v>
      </c>
      <c r="C741" s="10" t="s">
        <v>850</v>
      </c>
      <c r="D741" s="4" t="s">
        <v>31</v>
      </c>
      <c r="E741" s="4" t="s">
        <v>34</v>
      </c>
      <c r="F741" s="4"/>
      <c r="G741" s="4"/>
      <c r="H741" s="4" t="str">
        <f t="shared" si="35"/>
        <v>_</v>
      </c>
      <c r="I741" s="4"/>
      <c r="J741" s="4"/>
      <c r="K741" s="4"/>
      <c r="L741" s="2" t="str">
        <f t="shared" si="34"/>
        <v>_</v>
      </c>
      <c r="M741" s="4"/>
      <c r="N741" s="4">
        <f>IF(ISBLANK(Table2[[#This Row],[ActualResult]]), 0, 1)</f>
        <v>0</v>
      </c>
      <c r="O741" s="4" t="str">
        <f>IF(ISBLANK(Table2[[#This Row],[ActualResult]]), "_", IF(Table2[[#This Row],[ActualWinner]]=Table2[[#This Row],[PredictedWinner]], "Y", "N"))</f>
        <v>_</v>
      </c>
      <c r="P741" s="4" t="str">
        <f>IF(ISBLANK(Table2[[#This Row],[ActualResult]]), "_", IF(Table2[[#This Row],[ActualAwayScore]]=Table2[[#This Row],[PredictedAwayScore]], "Y", "N"))</f>
        <v>_</v>
      </c>
      <c r="Q741" s="4" t="str">
        <f>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row>
    <row r="742" spans="1:25" x14ac:dyDescent="0.25">
      <c r="B742" s="1">
        <v>45677</v>
      </c>
      <c r="C742" s="9" t="s">
        <v>851</v>
      </c>
      <c r="D742" s="2" t="s">
        <v>38</v>
      </c>
      <c r="E742" s="2" t="s">
        <v>16</v>
      </c>
      <c r="F742" s="2"/>
      <c r="G742" s="2"/>
      <c r="H742" s="2" t="str">
        <f t="shared" si="35"/>
        <v>_</v>
      </c>
      <c r="I742" s="2"/>
      <c r="J742" s="2"/>
      <c r="K742" s="2"/>
      <c r="L742" s="19" t="str">
        <f t="shared" si="34"/>
        <v>_</v>
      </c>
      <c r="M742" s="2"/>
      <c r="N742" s="2">
        <f>IF(ISBLANK(Table2[[#This Row],[ActualResult]]), 0, 1)</f>
        <v>0</v>
      </c>
      <c r="O742" s="2" t="str">
        <f>IF(ISBLANK(Table2[[#This Row],[ActualResult]]), "_", IF(Table2[[#This Row],[ActualWinner]]=Table2[[#This Row],[PredictedWinner]], "Y", "N"))</f>
        <v>_</v>
      </c>
      <c r="P742" s="2" t="str">
        <f>IF(ISBLANK(Table2[[#This Row],[ActualResult]]), "_", IF(Table2[[#This Row],[ActualAwayScore]]=Table2[[#This Row],[PredictedAwayScore]], "Y", "N"))</f>
        <v>_</v>
      </c>
      <c r="Q742" s="2" t="str">
        <f>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row>
    <row r="743" spans="1:25" x14ac:dyDescent="0.25">
      <c r="B743" s="1">
        <v>45677</v>
      </c>
      <c r="C743" s="9"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IF(ISBLANK(Table2[[#This Row],[ActualResult]]), "_", IF(Table2[[#This Row],[ActualAwayScore]]=Table2[[#This Row],[PredictedAwayScore]], "Y", "N"))</f>
        <v>_</v>
      </c>
      <c r="Q743" s="2" t="str">
        <f>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row>
    <row r="744" spans="1:25" x14ac:dyDescent="0.25">
      <c r="B744" s="1">
        <v>45677</v>
      </c>
      <c r="C744" s="9"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IF(ISBLANK(Table2[[#This Row],[ActualResult]]), "_", IF(Table2[[#This Row],[ActualAwayScore]]=Table2[[#This Row],[PredictedAwayScore]], "Y", "N"))</f>
        <v>_</v>
      </c>
      <c r="Q744" s="2" t="str">
        <f>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row>
    <row r="745" spans="1:25" x14ac:dyDescent="0.25">
      <c r="B745" s="1">
        <v>45677</v>
      </c>
      <c r="C745" s="9"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IF(ISBLANK(Table2[[#This Row],[ActualResult]]), "_", IF(Table2[[#This Row],[ActualAwayScore]]=Table2[[#This Row],[PredictedAwayScore]], "Y", "N"))</f>
        <v>_</v>
      </c>
      <c r="Q745" s="2" t="str">
        <f>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row>
    <row r="746" spans="1:25" x14ac:dyDescent="0.25">
      <c r="B746" s="1">
        <v>45677</v>
      </c>
      <c r="C746" s="9"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IF(ISBLANK(Table2[[#This Row],[ActualResult]]), "_", IF(Table2[[#This Row],[ActualAwayScore]]=Table2[[#This Row],[PredictedAwayScore]], "Y", "N"))</f>
        <v>_</v>
      </c>
      <c r="Q746" s="2" t="str">
        <f>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row>
    <row r="747" spans="1:25" x14ac:dyDescent="0.25">
      <c r="B747" s="1">
        <v>45677</v>
      </c>
      <c r="C747" s="9"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IF(ISBLANK(Table2[[#This Row],[ActualResult]]), "_", IF(Table2[[#This Row],[ActualAwayScore]]=Table2[[#This Row],[PredictedAwayScore]], "Y", "N"))</f>
        <v>_</v>
      </c>
      <c r="Q747" s="2" t="str">
        <f>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row>
    <row r="748" spans="1:25" x14ac:dyDescent="0.25">
      <c r="B748" s="1">
        <v>45677</v>
      </c>
      <c r="C748" s="9"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IF(ISBLANK(Table2[[#This Row],[ActualResult]]), "_", IF(Table2[[#This Row],[ActualAwayScore]]=Table2[[#This Row],[PredictedAwayScore]], "Y", "N"))</f>
        <v>_</v>
      </c>
      <c r="Q748" s="2" t="str">
        <f>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row>
    <row r="749" spans="1:25" x14ac:dyDescent="0.25">
      <c r="B749" s="1">
        <v>45677</v>
      </c>
      <c r="C749" s="9"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IF(ISBLANK(Table2[[#This Row],[ActualResult]]), "_", IF(Table2[[#This Row],[ActualAwayScore]]=Table2[[#This Row],[PredictedAwayScore]], "Y", "N"))</f>
        <v>_</v>
      </c>
      <c r="Q749" s="2" t="str">
        <f>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row>
    <row r="750" spans="1:25" x14ac:dyDescent="0.25">
      <c r="A750" s="5"/>
      <c r="B750" s="3">
        <v>45677</v>
      </c>
      <c r="C750" s="10" t="s">
        <v>859</v>
      </c>
      <c r="D750" s="4" t="s">
        <v>21</v>
      </c>
      <c r="E750" s="4" t="s">
        <v>28</v>
      </c>
      <c r="F750" s="4"/>
      <c r="G750" s="4"/>
      <c r="H750" s="4" t="str">
        <f t="shared" si="35"/>
        <v>_</v>
      </c>
      <c r="I750" s="4"/>
      <c r="J750" s="4"/>
      <c r="K750" s="4"/>
      <c r="L750" s="2" t="str">
        <f t="shared" si="34"/>
        <v>_</v>
      </c>
      <c r="M750" s="4"/>
      <c r="N750" s="4">
        <f>IF(ISBLANK(Table2[[#This Row],[ActualResult]]), 0, 1)</f>
        <v>0</v>
      </c>
      <c r="O750" s="4" t="str">
        <f>IF(ISBLANK(Table2[[#This Row],[ActualResult]]), "_", IF(Table2[[#This Row],[ActualWinner]]=Table2[[#This Row],[PredictedWinner]], "Y", "N"))</f>
        <v>_</v>
      </c>
      <c r="P750" s="4" t="str">
        <f>IF(ISBLANK(Table2[[#This Row],[ActualResult]]), "_", IF(Table2[[#This Row],[ActualAwayScore]]=Table2[[#This Row],[PredictedAwayScore]], "Y", "N"))</f>
        <v>_</v>
      </c>
      <c r="Q750" s="4" t="str">
        <f>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row>
    <row r="751" spans="1:25" x14ac:dyDescent="0.25">
      <c r="B751" s="1">
        <v>45678</v>
      </c>
      <c r="C751" s="9" t="s">
        <v>860</v>
      </c>
      <c r="D751" s="2" t="s">
        <v>43</v>
      </c>
      <c r="E751" s="2" t="s">
        <v>19</v>
      </c>
      <c r="F751" s="2"/>
      <c r="G751" s="2"/>
      <c r="H751" s="2" t="str">
        <f t="shared" si="35"/>
        <v>_</v>
      </c>
      <c r="I751" s="2"/>
      <c r="J751" s="2"/>
      <c r="K751" s="2"/>
      <c r="L751" s="19" t="str">
        <f t="shared" si="34"/>
        <v>_</v>
      </c>
      <c r="M751" s="2"/>
      <c r="N751" s="2">
        <f>IF(ISBLANK(Table2[[#This Row],[ActualResult]]), 0, 1)</f>
        <v>0</v>
      </c>
      <c r="O751" s="2" t="str">
        <f>IF(ISBLANK(Table2[[#This Row],[ActualResult]]), "_", IF(Table2[[#This Row],[ActualWinner]]=Table2[[#This Row],[PredictedWinner]], "Y", "N"))</f>
        <v>_</v>
      </c>
      <c r="P751" s="2" t="str">
        <f>IF(ISBLANK(Table2[[#This Row],[ActualResult]]), "_", IF(Table2[[#This Row],[ActualAwayScore]]=Table2[[#This Row],[PredictedAwayScore]], "Y", "N"))</f>
        <v>_</v>
      </c>
      <c r="Q751" s="2" t="str">
        <f>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row>
    <row r="752" spans="1:25" x14ac:dyDescent="0.25">
      <c r="B752" s="1">
        <v>45678</v>
      </c>
      <c r="C752" s="9"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IF(ISBLANK(Table2[[#This Row],[ActualResult]]), "_", IF(Table2[[#This Row],[ActualAwayScore]]=Table2[[#This Row],[PredictedAwayScore]], "Y", "N"))</f>
        <v>_</v>
      </c>
      <c r="Q752" s="2" t="str">
        <f>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row>
    <row r="753" spans="1:25" x14ac:dyDescent="0.25">
      <c r="B753" s="1">
        <v>45678</v>
      </c>
      <c r="C753" s="9"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IF(ISBLANK(Table2[[#This Row],[ActualResult]]), "_", IF(Table2[[#This Row],[ActualAwayScore]]=Table2[[#This Row],[PredictedAwayScore]], "Y", "N"))</f>
        <v>_</v>
      </c>
      <c r="Q753" s="2" t="str">
        <f>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row>
    <row r="754" spans="1:25" x14ac:dyDescent="0.25">
      <c r="B754" s="1">
        <v>45678</v>
      </c>
      <c r="C754" s="9"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IF(ISBLANK(Table2[[#This Row],[ActualResult]]), "_", IF(Table2[[#This Row],[ActualAwayScore]]=Table2[[#This Row],[PredictedAwayScore]], "Y", "N"))</f>
        <v>_</v>
      </c>
      <c r="Q754" s="2" t="str">
        <f>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row>
    <row r="755" spans="1:25" x14ac:dyDescent="0.25">
      <c r="B755" s="1">
        <v>45678</v>
      </c>
      <c r="C755" s="9"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IF(ISBLANK(Table2[[#This Row],[ActualResult]]), "_", IF(Table2[[#This Row],[ActualAwayScore]]=Table2[[#This Row],[PredictedAwayScore]], "Y", "N"))</f>
        <v>_</v>
      </c>
      <c r="Q755" s="2" t="str">
        <f>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row>
    <row r="756" spans="1:25" x14ac:dyDescent="0.25">
      <c r="B756" s="1">
        <v>45678</v>
      </c>
      <c r="C756" s="9"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IF(ISBLANK(Table2[[#This Row],[ActualResult]]), "_", IF(Table2[[#This Row],[ActualAwayScore]]=Table2[[#This Row],[PredictedAwayScore]], "Y", "N"))</f>
        <v>_</v>
      </c>
      <c r="Q756" s="2" t="str">
        <f>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row>
    <row r="757" spans="1:25" x14ac:dyDescent="0.25">
      <c r="B757" s="1">
        <v>45678</v>
      </c>
      <c r="C757" s="9"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IF(ISBLANK(Table2[[#This Row],[ActualResult]]), "_", IF(Table2[[#This Row],[ActualAwayScore]]=Table2[[#This Row],[PredictedAwayScore]], "Y", "N"))</f>
        <v>_</v>
      </c>
      <c r="Q757" s="2" t="str">
        <f>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row>
    <row r="758" spans="1:25" x14ac:dyDescent="0.25">
      <c r="A758" s="5"/>
      <c r="B758" s="3">
        <v>45678</v>
      </c>
      <c r="C758" s="10" t="s">
        <v>867</v>
      </c>
      <c r="D758" s="4" t="s">
        <v>14</v>
      </c>
      <c r="E758" s="4" t="s">
        <v>47</v>
      </c>
      <c r="F758" s="4"/>
      <c r="G758" s="4"/>
      <c r="H758" s="4" t="str">
        <f t="shared" si="35"/>
        <v>_</v>
      </c>
      <c r="I758" s="4"/>
      <c r="J758" s="4"/>
      <c r="K758" s="4"/>
      <c r="L758" s="2" t="str">
        <f t="shared" si="34"/>
        <v>_</v>
      </c>
      <c r="M758" s="4"/>
      <c r="N758" s="4">
        <f>IF(ISBLANK(Table2[[#This Row],[ActualResult]]), 0, 1)</f>
        <v>0</v>
      </c>
      <c r="O758" s="4" t="str">
        <f>IF(ISBLANK(Table2[[#This Row],[ActualResult]]), "_", IF(Table2[[#This Row],[ActualWinner]]=Table2[[#This Row],[PredictedWinner]], "Y", "N"))</f>
        <v>_</v>
      </c>
      <c r="P758" s="4" t="str">
        <f>IF(ISBLANK(Table2[[#This Row],[ActualResult]]), "_", IF(Table2[[#This Row],[ActualAwayScore]]=Table2[[#This Row],[PredictedAwayScore]], "Y", "N"))</f>
        <v>_</v>
      </c>
      <c r="Q758" s="4" t="str">
        <f>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row>
    <row r="759" spans="1:25" x14ac:dyDescent="0.25">
      <c r="B759" s="1">
        <v>45679</v>
      </c>
      <c r="C759" s="9" t="s">
        <v>868</v>
      </c>
      <c r="D759" s="2" t="s">
        <v>16</v>
      </c>
      <c r="E759" s="2" t="s">
        <v>32</v>
      </c>
      <c r="F759" s="2"/>
      <c r="G759" s="2"/>
      <c r="H759" s="2" t="str">
        <f t="shared" si="35"/>
        <v>_</v>
      </c>
      <c r="I759" s="2"/>
      <c r="J759" s="2"/>
      <c r="K759" s="2"/>
      <c r="L759" s="19" t="str">
        <f t="shared" si="34"/>
        <v>_</v>
      </c>
      <c r="M759" s="2"/>
      <c r="N759" s="2">
        <f>IF(ISBLANK(Table2[[#This Row],[ActualResult]]), 0, 1)</f>
        <v>0</v>
      </c>
      <c r="O759" s="2" t="str">
        <f>IF(ISBLANK(Table2[[#This Row],[ActualResult]]), "_", IF(Table2[[#This Row],[ActualWinner]]=Table2[[#This Row],[PredictedWinner]], "Y", "N"))</f>
        <v>_</v>
      </c>
      <c r="P759" s="2" t="str">
        <f>IF(ISBLANK(Table2[[#This Row],[ActualResult]]), "_", IF(Table2[[#This Row],[ActualAwayScore]]=Table2[[#This Row],[PredictedAwayScore]], "Y", "N"))</f>
        <v>_</v>
      </c>
      <c r="Q759" s="2" t="str">
        <f>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row>
    <row r="760" spans="1:25" x14ac:dyDescent="0.25">
      <c r="B760" s="1">
        <v>45679</v>
      </c>
      <c r="C760" s="9"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IF(ISBLANK(Table2[[#This Row],[ActualResult]]), "_", IF(Table2[[#This Row],[ActualAwayScore]]=Table2[[#This Row],[PredictedAwayScore]], "Y", "N"))</f>
        <v>_</v>
      </c>
      <c r="Q760" s="2" t="str">
        <f>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row>
    <row r="761" spans="1:25" x14ac:dyDescent="0.25">
      <c r="B761" s="1">
        <v>45679</v>
      </c>
      <c r="C761" s="9"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IF(ISBLANK(Table2[[#This Row],[ActualResult]]), "_", IF(Table2[[#This Row],[ActualAwayScore]]=Table2[[#This Row],[PredictedAwayScore]], "Y", "N"))</f>
        <v>_</v>
      </c>
      <c r="Q761" s="2" t="str">
        <f>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row>
    <row r="762" spans="1:25" x14ac:dyDescent="0.25">
      <c r="A762" s="5"/>
      <c r="B762" s="3">
        <v>45679</v>
      </c>
      <c r="C762" s="10" t="s">
        <v>871</v>
      </c>
      <c r="D762" s="4" t="s">
        <v>14</v>
      </c>
      <c r="E762" s="4" t="s">
        <v>28</v>
      </c>
      <c r="F762" s="4"/>
      <c r="G762" s="4"/>
      <c r="H762" s="4" t="str">
        <f t="shared" si="35"/>
        <v>_</v>
      </c>
      <c r="I762" s="4"/>
      <c r="J762" s="4"/>
      <c r="K762" s="4"/>
      <c r="L762" s="4" t="str">
        <f t="shared" si="34"/>
        <v>_</v>
      </c>
      <c r="M762" s="4"/>
      <c r="N762" s="4">
        <f>IF(ISBLANK(Table2[[#This Row],[ActualResult]]), 0, 1)</f>
        <v>0</v>
      </c>
      <c r="O762" s="4" t="str">
        <f>IF(ISBLANK(Table2[[#This Row],[ActualResult]]), "_", IF(Table2[[#This Row],[ActualWinner]]=Table2[[#This Row],[PredictedWinner]], "Y", "N"))</f>
        <v>_</v>
      </c>
      <c r="P762" s="4" t="str">
        <f>IF(ISBLANK(Table2[[#This Row],[ActualResult]]), "_", IF(Table2[[#This Row],[ActualAwayScore]]=Table2[[#This Row],[PredictedAwayScore]], "Y", "N"))</f>
        <v>_</v>
      </c>
      <c r="Q762" s="4" t="str">
        <f>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row>
    <row r="763" spans="1:25" x14ac:dyDescent="0.25">
      <c r="B763" s="1">
        <v>45680</v>
      </c>
      <c r="C763" s="9"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IF(ISBLANK(Table2[[#This Row],[ActualResult]]), "_", IF(Table2[[#This Row],[ActualAwayScore]]=Table2[[#This Row],[PredictedAwayScore]], "Y", "N"))</f>
        <v>_</v>
      </c>
      <c r="Q763" s="2" t="str">
        <f>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row>
    <row r="764" spans="1:25" x14ac:dyDescent="0.25">
      <c r="B764" s="1">
        <v>45680</v>
      </c>
      <c r="C764" s="9"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IF(ISBLANK(Table2[[#This Row],[ActualResult]]), "_", IF(Table2[[#This Row],[ActualAwayScore]]=Table2[[#This Row],[PredictedAwayScore]], "Y", "N"))</f>
        <v>_</v>
      </c>
      <c r="Q764" s="2" t="str">
        <f>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row>
    <row r="765" spans="1:25" x14ac:dyDescent="0.25">
      <c r="B765" s="1">
        <v>45680</v>
      </c>
      <c r="C765" s="9"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IF(ISBLANK(Table2[[#This Row],[ActualResult]]), "_", IF(Table2[[#This Row],[ActualAwayScore]]=Table2[[#This Row],[PredictedAwayScore]], "Y", "N"))</f>
        <v>_</v>
      </c>
      <c r="Q765" s="2" t="str">
        <f>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row>
    <row r="766" spans="1:25" x14ac:dyDescent="0.25">
      <c r="B766" s="1">
        <v>45680</v>
      </c>
      <c r="C766" s="9"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IF(ISBLANK(Table2[[#This Row],[ActualResult]]), "_", IF(Table2[[#This Row],[ActualAwayScore]]=Table2[[#This Row],[PredictedAwayScore]], "Y", "N"))</f>
        <v>_</v>
      </c>
      <c r="Q766" s="2" t="str">
        <f>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row>
    <row r="767" spans="1:25" x14ac:dyDescent="0.25">
      <c r="B767" s="1">
        <v>45680</v>
      </c>
      <c r="C767" s="9"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IF(ISBLANK(Table2[[#This Row],[ActualResult]]), "_", IF(Table2[[#This Row],[ActualAwayScore]]=Table2[[#This Row],[PredictedAwayScore]], "Y", "N"))</f>
        <v>_</v>
      </c>
      <c r="Q767" s="2" t="str">
        <f>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row>
    <row r="768" spans="1:25" x14ac:dyDescent="0.25">
      <c r="B768" s="1">
        <v>45680</v>
      </c>
      <c r="C768" s="9"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IF(ISBLANK(Table2[[#This Row],[ActualResult]]), "_", IF(Table2[[#This Row],[ActualAwayScore]]=Table2[[#This Row],[PredictedAwayScore]], "Y", "N"))</f>
        <v>_</v>
      </c>
      <c r="Q768" s="2" t="str">
        <f>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row>
    <row r="769" spans="1:25" x14ac:dyDescent="0.25">
      <c r="B769" s="1">
        <v>45680</v>
      </c>
      <c r="C769" s="9"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IF(ISBLANK(Table2[[#This Row],[ActualResult]]), "_", IF(Table2[[#This Row],[ActualAwayScore]]=Table2[[#This Row],[PredictedAwayScore]], "Y", "N"))</f>
        <v>_</v>
      </c>
      <c r="Q769" s="2" t="str">
        <f>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row>
    <row r="770" spans="1:25" x14ac:dyDescent="0.25">
      <c r="B770" s="1">
        <v>45680</v>
      </c>
      <c r="C770" s="9"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IF(ISBLANK(Table2[[#This Row],[ActualResult]]), "_", IF(Table2[[#This Row],[ActualAwayScore]]=Table2[[#This Row],[PredictedAwayScore]], "Y", "N"))</f>
        <v>_</v>
      </c>
      <c r="Q770" s="2" t="str">
        <f>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row>
    <row r="771" spans="1:25" x14ac:dyDescent="0.25">
      <c r="B771" s="1">
        <v>45680</v>
      </c>
      <c r="C771" s="9"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IF(ISBLANK(Table2[[#This Row],[ActualResult]]), "_", IF(Table2[[#This Row],[ActualAwayScore]]=Table2[[#This Row],[PredictedAwayScore]], "Y", "N"))</f>
        <v>_</v>
      </c>
      <c r="Q771" s="2" t="str">
        <f>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row>
    <row r="772" spans="1:25" x14ac:dyDescent="0.25">
      <c r="B772" s="1">
        <v>45680</v>
      </c>
      <c r="C772" s="9"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IF(ISBLANK(Table2[[#This Row],[ActualResult]]), "_", IF(Table2[[#This Row],[ActualAwayScore]]=Table2[[#This Row],[PredictedAwayScore]], "Y", "N"))</f>
        <v>_</v>
      </c>
      <c r="Q772" s="2" t="str">
        <f>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row>
    <row r="773" spans="1:25" x14ac:dyDescent="0.25">
      <c r="A773" s="5"/>
      <c r="B773" s="3">
        <v>45680</v>
      </c>
      <c r="C773" s="10" t="s">
        <v>882</v>
      </c>
      <c r="D773" s="4" t="s">
        <v>35</v>
      </c>
      <c r="E773" s="4" t="s">
        <v>38</v>
      </c>
      <c r="F773" s="4"/>
      <c r="G773" s="4"/>
      <c r="H773" s="4" t="str">
        <f t="shared" si="35"/>
        <v>_</v>
      </c>
      <c r="I773" s="4"/>
      <c r="J773" s="4"/>
      <c r="K773" s="4"/>
      <c r="L773" s="2" t="str">
        <f t="shared" si="37"/>
        <v>_</v>
      </c>
      <c r="M773" s="4"/>
      <c r="N773" s="4">
        <f>IF(ISBLANK(Table2[[#This Row],[ActualResult]]), 0, 1)</f>
        <v>0</v>
      </c>
      <c r="O773" s="4" t="str">
        <f>IF(ISBLANK(Table2[[#This Row],[ActualResult]]), "_", IF(Table2[[#This Row],[ActualWinner]]=Table2[[#This Row],[PredictedWinner]], "Y", "N"))</f>
        <v>_</v>
      </c>
      <c r="P773" s="4" t="str">
        <f>IF(ISBLANK(Table2[[#This Row],[ActualResult]]), "_", IF(Table2[[#This Row],[ActualAwayScore]]=Table2[[#This Row],[PredictedAwayScore]], "Y", "N"))</f>
        <v>_</v>
      </c>
      <c r="Q773" s="4" t="str">
        <f>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row>
    <row r="774" spans="1:25" x14ac:dyDescent="0.25">
      <c r="B774" s="1">
        <v>45681</v>
      </c>
      <c r="C774" s="9" t="s">
        <v>883</v>
      </c>
      <c r="D774" s="2" t="s">
        <v>45</v>
      </c>
      <c r="E774" s="2" t="s">
        <v>33</v>
      </c>
      <c r="F774" s="2"/>
      <c r="G774" s="2"/>
      <c r="H774" s="2" t="str">
        <f t="shared" ref="H774:H837" si="38">IF(AND(ISBLANK($F774),ISBLANK($G774)),"_",IF($F774&gt;$G774,$D774,$E774))</f>
        <v>_</v>
      </c>
      <c r="I774" s="2"/>
      <c r="J774" s="2"/>
      <c r="K774" s="2"/>
      <c r="L774" s="19" t="str">
        <f t="shared" si="37"/>
        <v>_</v>
      </c>
      <c r="M774" s="2"/>
      <c r="N774" s="2">
        <f>IF(ISBLANK(Table2[[#This Row],[ActualResult]]), 0, 1)</f>
        <v>0</v>
      </c>
      <c r="O774" s="2" t="str">
        <f>IF(ISBLANK(Table2[[#This Row],[ActualResult]]), "_", IF(Table2[[#This Row],[ActualWinner]]=Table2[[#This Row],[PredictedWinner]], "Y", "N"))</f>
        <v>_</v>
      </c>
      <c r="P774" s="2" t="str">
        <f>IF(ISBLANK(Table2[[#This Row],[ActualResult]]), "_", IF(Table2[[#This Row],[ActualAwayScore]]=Table2[[#This Row],[PredictedAwayScore]], "Y", "N"))</f>
        <v>_</v>
      </c>
      <c r="Q774" s="2" t="str">
        <f>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row>
    <row r="775" spans="1:25" x14ac:dyDescent="0.25">
      <c r="B775" s="1">
        <v>45681</v>
      </c>
      <c r="C775" s="9"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IF(ISBLANK(Table2[[#This Row],[ActualResult]]), "_", IF(Table2[[#This Row],[ActualAwayScore]]=Table2[[#This Row],[PredictedAwayScore]], "Y", "N"))</f>
        <v>_</v>
      </c>
      <c r="Q775" s="2" t="str">
        <f>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row>
    <row r="776" spans="1:25" x14ac:dyDescent="0.25">
      <c r="B776" s="1">
        <v>45681</v>
      </c>
      <c r="C776" s="9"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IF(ISBLANK(Table2[[#This Row],[ActualResult]]), "_", IF(Table2[[#This Row],[ActualAwayScore]]=Table2[[#This Row],[PredictedAwayScore]], "Y", "N"))</f>
        <v>_</v>
      </c>
      <c r="Q776" s="2" t="str">
        <f>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row>
    <row r="777" spans="1:25" x14ac:dyDescent="0.25">
      <c r="A777" s="5"/>
      <c r="B777" s="3">
        <v>45681</v>
      </c>
      <c r="C777" s="10" t="s">
        <v>886</v>
      </c>
      <c r="D777" s="4" t="s">
        <v>15</v>
      </c>
      <c r="E777" s="4" t="s">
        <v>22</v>
      </c>
      <c r="F777" s="4"/>
      <c r="G777" s="4"/>
      <c r="H777" s="4" t="str">
        <f t="shared" si="38"/>
        <v>_</v>
      </c>
      <c r="I777" s="4"/>
      <c r="J777" s="4"/>
      <c r="K777" s="4"/>
      <c r="L777" s="2" t="str">
        <f t="shared" si="37"/>
        <v>_</v>
      </c>
      <c r="M777" s="4"/>
      <c r="N777" s="4">
        <f>IF(ISBLANK(Table2[[#This Row],[ActualResult]]), 0, 1)</f>
        <v>0</v>
      </c>
      <c r="O777" s="4" t="str">
        <f>IF(ISBLANK(Table2[[#This Row],[ActualResult]]), "_", IF(Table2[[#This Row],[ActualWinner]]=Table2[[#This Row],[PredictedWinner]], "Y", "N"))</f>
        <v>_</v>
      </c>
      <c r="P777" s="4" t="str">
        <f>IF(ISBLANK(Table2[[#This Row],[ActualResult]]), "_", IF(Table2[[#This Row],[ActualAwayScore]]=Table2[[#This Row],[PredictedAwayScore]], "Y", "N"))</f>
        <v>_</v>
      </c>
      <c r="Q777" s="4" t="str">
        <f>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row>
    <row r="778" spans="1:25" x14ac:dyDescent="0.25">
      <c r="B778" s="1">
        <v>45682</v>
      </c>
      <c r="C778" s="9" t="s">
        <v>887</v>
      </c>
      <c r="D778" s="2" t="s">
        <v>26</v>
      </c>
      <c r="E778" s="2" t="s">
        <v>16</v>
      </c>
      <c r="F778" s="2"/>
      <c r="G778" s="2"/>
      <c r="H778" s="2" t="str">
        <f t="shared" si="38"/>
        <v>_</v>
      </c>
      <c r="I778" s="2"/>
      <c r="J778" s="2"/>
      <c r="K778" s="2"/>
      <c r="L778" s="19" t="str">
        <f t="shared" si="37"/>
        <v>_</v>
      </c>
      <c r="M778" s="2"/>
      <c r="N778" s="2">
        <f>IF(ISBLANK(Table2[[#This Row],[ActualResult]]), 0, 1)</f>
        <v>0</v>
      </c>
      <c r="O778" s="2" t="str">
        <f>IF(ISBLANK(Table2[[#This Row],[ActualResult]]), "_", IF(Table2[[#This Row],[ActualWinner]]=Table2[[#This Row],[PredictedWinner]], "Y", "N"))</f>
        <v>_</v>
      </c>
      <c r="P778" s="2" t="str">
        <f>IF(ISBLANK(Table2[[#This Row],[ActualResult]]), "_", IF(Table2[[#This Row],[ActualAwayScore]]=Table2[[#This Row],[PredictedAwayScore]], "Y", "N"))</f>
        <v>_</v>
      </c>
      <c r="Q778" s="2" t="str">
        <f>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row>
    <row r="779" spans="1:25" x14ac:dyDescent="0.25">
      <c r="B779" s="1">
        <v>45682</v>
      </c>
      <c r="C779" s="9"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IF(ISBLANK(Table2[[#This Row],[ActualResult]]), "_", IF(Table2[[#This Row],[ActualAwayScore]]=Table2[[#This Row],[PredictedAwayScore]], "Y", "N"))</f>
        <v>_</v>
      </c>
      <c r="Q779" s="2" t="str">
        <f>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row>
    <row r="780" spans="1:25" x14ac:dyDescent="0.25">
      <c r="B780" s="1">
        <v>45682</v>
      </c>
      <c r="C780" s="9"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IF(ISBLANK(Table2[[#This Row],[ActualResult]]), "_", IF(Table2[[#This Row],[ActualAwayScore]]=Table2[[#This Row],[PredictedAwayScore]], "Y", "N"))</f>
        <v>_</v>
      </c>
      <c r="Q780" s="2" t="str">
        <f>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row>
    <row r="781" spans="1:25" x14ac:dyDescent="0.25">
      <c r="B781" s="1">
        <v>45682</v>
      </c>
      <c r="C781" s="9"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IF(ISBLANK(Table2[[#This Row],[ActualResult]]), "_", IF(Table2[[#This Row],[ActualAwayScore]]=Table2[[#This Row],[PredictedAwayScore]], "Y", "N"))</f>
        <v>_</v>
      </c>
      <c r="Q781" s="2" t="str">
        <f>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row>
    <row r="782" spans="1:25" x14ac:dyDescent="0.25">
      <c r="B782" s="1">
        <v>45682</v>
      </c>
      <c r="C782" s="9"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IF(ISBLANK(Table2[[#This Row],[ActualResult]]), "_", IF(Table2[[#This Row],[ActualAwayScore]]=Table2[[#This Row],[PredictedAwayScore]], "Y", "N"))</f>
        <v>_</v>
      </c>
      <c r="Q782" s="2" t="str">
        <f>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row>
    <row r="783" spans="1:25" x14ac:dyDescent="0.25">
      <c r="B783" s="1">
        <v>45682</v>
      </c>
      <c r="C783" s="9"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IF(ISBLANK(Table2[[#This Row],[ActualResult]]), "_", IF(Table2[[#This Row],[ActualAwayScore]]=Table2[[#This Row],[PredictedAwayScore]], "Y", "N"))</f>
        <v>_</v>
      </c>
      <c r="Q783" s="2" t="str">
        <f>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row>
    <row r="784" spans="1:25" x14ac:dyDescent="0.25">
      <c r="B784" s="1">
        <v>45682</v>
      </c>
      <c r="C784" s="9"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IF(ISBLANK(Table2[[#This Row],[ActualResult]]), "_", IF(Table2[[#This Row],[ActualAwayScore]]=Table2[[#This Row],[PredictedAwayScore]], "Y", "N"))</f>
        <v>_</v>
      </c>
      <c r="Q784" s="2" t="str">
        <f>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row>
    <row r="785" spans="1:25" x14ac:dyDescent="0.25">
      <c r="B785" s="1">
        <v>45682</v>
      </c>
      <c r="C785" s="9"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IF(ISBLANK(Table2[[#This Row],[ActualResult]]), "_", IF(Table2[[#This Row],[ActualAwayScore]]=Table2[[#This Row],[PredictedAwayScore]], "Y", "N"))</f>
        <v>_</v>
      </c>
      <c r="Q785" s="2" t="str">
        <f>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row>
    <row r="786" spans="1:25" x14ac:dyDescent="0.25">
      <c r="B786" s="1">
        <v>45682</v>
      </c>
      <c r="C786" s="9"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IF(ISBLANK(Table2[[#This Row],[ActualResult]]), "_", IF(Table2[[#This Row],[ActualAwayScore]]=Table2[[#This Row],[PredictedAwayScore]], "Y", "N"))</f>
        <v>_</v>
      </c>
      <c r="Q786" s="2" t="str">
        <f>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row>
    <row r="787" spans="1:25" x14ac:dyDescent="0.25">
      <c r="B787" s="1">
        <v>45682</v>
      </c>
      <c r="C787" s="9"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IF(ISBLANK(Table2[[#This Row],[ActualResult]]), "_", IF(Table2[[#This Row],[ActualAwayScore]]=Table2[[#This Row],[PredictedAwayScore]], "Y", "N"))</f>
        <v>_</v>
      </c>
      <c r="Q787" s="2" t="str">
        <f>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row>
    <row r="788" spans="1:25" x14ac:dyDescent="0.25">
      <c r="B788" s="1">
        <v>45682</v>
      </c>
      <c r="C788" s="9"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IF(ISBLANK(Table2[[#This Row],[ActualResult]]), "_", IF(Table2[[#This Row],[ActualAwayScore]]=Table2[[#This Row],[PredictedAwayScore]], "Y", "N"))</f>
        <v>_</v>
      </c>
      <c r="Q788" s="2" t="str">
        <f>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row>
    <row r="789" spans="1:25" x14ac:dyDescent="0.25">
      <c r="B789" s="1">
        <v>45682</v>
      </c>
      <c r="C789" s="9"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IF(ISBLANK(Table2[[#This Row],[ActualResult]]), "_", IF(Table2[[#This Row],[ActualAwayScore]]=Table2[[#This Row],[PredictedAwayScore]], "Y", "N"))</f>
        <v>_</v>
      </c>
      <c r="Q789" s="2" t="str">
        <f>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row>
    <row r="790" spans="1:25" x14ac:dyDescent="0.25">
      <c r="A790" s="5"/>
      <c r="B790" s="3">
        <v>45682</v>
      </c>
      <c r="C790" s="10" t="s">
        <v>899</v>
      </c>
      <c r="D790" s="4" t="s">
        <v>14</v>
      </c>
      <c r="E790" s="4" t="s">
        <v>38</v>
      </c>
      <c r="F790" s="4"/>
      <c r="G790" s="4"/>
      <c r="H790" s="4" t="str">
        <f t="shared" si="38"/>
        <v>_</v>
      </c>
      <c r="I790" s="4"/>
      <c r="J790" s="4"/>
      <c r="K790" s="4"/>
      <c r="L790" s="4" t="str">
        <f t="shared" si="37"/>
        <v>_</v>
      </c>
      <c r="M790" s="4"/>
      <c r="N790" s="4">
        <f>IF(ISBLANK(Table2[[#This Row],[ActualResult]]), 0, 1)</f>
        <v>0</v>
      </c>
      <c r="O790" s="4" t="str">
        <f>IF(ISBLANK(Table2[[#This Row],[ActualResult]]), "_", IF(Table2[[#This Row],[ActualWinner]]=Table2[[#This Row],[PredictedWinner]], "Y", "N"))</f>
        <v>_</v>
      </c>
      <c r="P790" s="4" t="str">
        <f>IF(ISBLANK(Table2[[#This Row],[ActualResult]]), "_", IF(Table2[[#This Row],[ActualAwayScore]]=Table2[[#This Row],[PredictedAwayScore]], "Y", "N"))</f>
        <v>_</v>
      </c>
      <c r="Q790" s="4" t="str">
        <f>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row>
    <row r="791" spans="1:25" x14ac:dyDescent="0.25">
      <c r="B791" s="1">
        <v>45683</v>
      </c>
      <c r="C791" s="9"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IF(ISBLANK(Table2[[#This Row],[ActualResult]]), "_", IF(Table2[[#This Row],[ActualAwayScore]]=Table2[[#This Row],[PredictedAwayScore]], "Y", "N"))</f>
        <v>_</v>
      </c>
      <c r="Q791" s="2" t="str">
        <f>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row>
    <row r="792" spans="1:25" x14ac:dyDescent="0.25">
      <c r="B792" s="1">
        <v>45683</v>
      </c>
      <c r="C792" s="9"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IF(ISBLANK(Table2[[#This Row],[ActualResult]]), "_", IF(Table2[[#This Row],[ActualAwayScore]]=Table2[[#This Row],[PredictedAwayScore]], "Y", "N"))</f>
        <v>_</v>
      </c>
      <c r="Q792" s="2" t="str">
        <f>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row>
    <row r="793" spans="1:25" x14ac:dyDescent="0.25">
      <c r="B793" s="1">
        <v>45683</v>
      </c>
      <c r="C793" s="9"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IF(ISBLANK(Table2[[#This Row],[ActualResult]]), "_", IF(Table2[[#This Row],[ActualAwayScore]]=Table2[[#This Row],[PredictedAwayScore]], "Y", "N"))</f>
        <v>_</v>
      </c>
      <c r="Q793" s="2" t="str">
        <f>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row>
    <row r="794" spans="1:25" x14ac:dyDescent="0.25">
      <c r="B794" s="1">
        <v>45683</v>
      </c>
      <c r="C794" s="9"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IF(ISBLANK(Table2[[#This Row],[ActualResult]]), "_", IF(Table2[[#This Row],[ActualAwayScore]]=Table2[[#This Row],[PredictedAwayScore]], "Y", "N"))</f>
        <v>_</v>
      </c>
      <c r="Q794" s="2" t="str">
        <f>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row>
    <row r="795" spans="1:25" x14ac:dyDescent="0.25">
      <c r="A795" s="5"/>
      <c r="B795" s="3">
        <v>45683</v>
      </c>
      <c r="C795" s="10" t="s">
        <v>904</v>
      </c>
      <c r="D795" s="4" t="s">
        <v>14</v>
      </c>
      <c r="E795" s="4" t="s">
        <v>27</v>
      </c>
      <c r="F795" s="4"/>
      <c r="G795" s="4"/>
      <c r="H795" s="4" t="str">
        <f t="shared" si="38"/>
        <v>_</v>
      </c>
      <c r="I795" s="4"/>
      <c r="J795" s="4"/>
      <c r="K795" s="4"/>
      <c r="L795" s="2" t="str">
        <f t="shared" si="37"/>
        <v>_</v>
      </c>
      <c r="M795" s="4"/>
      <c r="N795" s="4">
        <f>IF(ISBLANK(Table2[[#This Row],[ActualResult]]), 0, 1)</f>
        <v>0</v>
      </c>
      <c r="O795" s="4" t="str">
        <f>IF(ISBLANK(Table2[[#This Row],[ActualResult]]), "_", IF(Table2[[#This Row],[ActualWinner]]=Table2[[#This Row],[PredictedWinner]], "Y", "N"))</f>
        <v>_</v>
      </c>
      <c r="P795" s="4" t="str">
        <f>IF(ISBLANK(Table2[[#This Row],[ActualResult]]), "_", IF(Table2[[#This Row],[ActualAwayScore]]=Table2[[#This Row],[PredictedAwayScore]], "Y", "N"))</f>
        <v>_</v>
      </c>
      <c r="Q795" s="4" t="str">
        <f>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row>
    <row r="796" spans="1:25" x14ac:dyDescent="0.25">
      <c r="B796" s="1">
        <v>45684</v>
      </c>
      <c r="C796" s="9" t="s">
        <v>905</v>
      </c>
      <c r="D796" s="2" t="s">
        <v>28</v>
      </c>
      <c r="E796" s="2" t="s">
        <v>31</v>
      </c>
      <c r="F796" s="2"/>
      <c r="G796" s="2"/>
      <c r="H796" s="2" t="str">
        <f t="shared" si="38"/>
        <v>_</v>
      </c>
      <c r="I796" s="2"/>
      <c r="J796" s="2"/>
      <c r="K796" s="2"/>
      <c r="L796" s="19" t="str">
        <f t="shared" si="37"/>
        <v>_</v>
      </c>
      <c r="M796" s="2"/>
      <c r="N796" s="2">
        <f>IF(ISBLANK(Table2[[#This Row],[ActualResult]]), 0, 1)</f>
        <v>0</v>
      </c>
      <c r="O796" s="2" t="str">
        <f>IF(ISBLANK(Table2[[#This Row],[ActualResult]]), "_", IF(Table2[[#This Row],[ActualWinner]]=Table2[[#This Row],[PredictedWinner]], "Y", "N"))</f>
        <v>_</v>
      </c>
      <c r="P796" s="2" t="str">
        <f>IF(ISBLANK(Table2[[#This Row],[ActualResult]]), "_", IF(Table2[[#This Row],[ActualAwayScore]]=Table2[[#This Row],[PredictedAwayScore]], "Y", "N"))</f>
        <v>_</v>
      </c>
      <c r="Q796" s="2" t="str">
        <f>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row>
    <row r="797" spans="1:25" x14ac:dyDescent="0.25">
      <c r="B797" s="1">
        <v>45684</v>
      </c>
      <c r="C797" s="9"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IF(ISBLANK(Table2[[#This Row],[ActualResult]]), "_", IF(Table2[[#This Row],[ActualAwayScore]]=Table2[[#This Row],[PredictedAwayScore]], "Y", "N"))</f>
        <v>_</v>
      </c>
      <c r="Q797" s="2" t="str">
        <f>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row>
    <row r="798" spans="1:25" x14ac:dyDescent="0.25">
      <c r="B798" s="1">
        <v>45684</v>
      </c>
      <c r="C798" s="9"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IF(ISBLANK(Table2[[#This Row],[ActualResult]]), "_", IF(Table2[[#This Row],[ActualAwayScore]]=Table2[[#This Row],[PredictedAwayScore]], "Y", "N"))</f>
        <v>_</v>
      </c>
      <c r="Q798" s="2" t="str">
        <f>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row>
    <row r="799" spans="1:25" x14ac:dyDescent="0.25">
      <c r="B799" s="1">
        <v>45684</v>
      </c>
      <c r="C799" s="9"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IF(ISBLANK(Table2[[#This Row],[ActualResult]]), "_", IF(Table2[[#This Row],[ActualAwayScore]]=Table2[[#This Row],[PredictedAwayScore]], "Y", "N"))</f>
        <v>_</v>
      </c>
      <c r="Q799" s="2" t="str">
        <f>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row>
    <row r="800" spans="1:25" x14ac:dyDescent="0.25">
      <c r="A800" s="5"/>
      <c r="B800" s="3">
        <v>45684</v>
      </c>
      <c r="C800" s="10" t="s">
        <v>909</v>
      </c>
      <c r="D800" s="4" t="s">
        <v>21</v>
      </c>
      <c r="E800" s="4" t="s">
        <v>38</v>
      </c>
      <c r="F800" s="4"/>
      <c r="G800" s="4"/>
      <c r="H800" s="4" t="str">
        <f t="shared" si="38"/>
        <v>_</v>
      </c>
      <c r="I800" s="4"/>
      <c r="J800" s="4"/>
      <c r="K800" s="4"/>
      <c r="L800" s="2" t="str">
        <f t="shared" si="37"/>
        <v>_</v>
      </c>
      <c r="M800" s="4"/>
      <c r="N800" s="4">
        <f>IF(ISBLANK(Table2[[#This Row],[ActualResult]]), 0, 1)</f>
        <v>0</v>
      </c>
      <c r="O800" s="4" t="str">
        <f>IF(ISBLANK(Table2[[#This Row],[ActualResult]]), "_", IF(Table2[[#This Row],[ActualWinner]]=Table2[[#This Row],[PredictedWinner]], "Y", "N"))</f>
        <v>_</v>
      </c>
      <c r="P800" s="4" t="str">
        <f>IF(ISBLANK(Table2[[#This Row],[ActualResult]]), "_", IF(Table2[[#This Row],[ActualAwayScore]]=Table2[[#This Row],[PredictedAwayScore]], "Y", "N"))</f>
        <v>_</v>
      </c>
      <c r="Q800" s="4" t="str">
        <f>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row>
    <row r="801" spans="1:25" x14ac:dyDescent="0.25">
      <c r="B801" s="1">
        <v>45685</v>
      </c>
      <c r="C801" s="9" t="s">
        <v>910</v>
      </c>
      <c r="D801" s="2" t="s">
        <v>16</v>
      </c>
      <c r="E801" s="2" t="s">
        <v>29</v>
      </c>
      <c r="F801" s="2"/>
      <c r="G801" s="2"/>
      <c r="H801" s="2" t="str">
        <f t="shared" si="38"/>
        <v>_</v>
      </c>
      <c r="I801" s="2"/>
      <c r="J801" s="2"/>
      <c r="K801" s="2"/>
      <c r="L801" s="19" t="str">
        <f t="shared" si="37"/>
        <v>_</v>
      </c>
      <c r="M801" s="2"/>
      <c r="N801" s="2">
        <f>IF(ISBLANK(Table2[[#This Row],[ActualResult]]), 0, 1)</f>
        <v>0</v>
      </c>
      <c r="O801" s="2" t="str">
        <f>IF(ISBLANK(Table2[[#This Row],[ActualResult]]), "_", IF(Table2[[#This Row],[ActualWinner]]=Table2[[#This Row],[PredictedWinner]], "Y", "N"))</f>
        <v>_</v>
      </c>
      <c r="P801" s="2" t="str">
        <f>IF(ISBLANK(Table2[[#This Row],[ActualResult]]), "_", IF(Table2[[#This Row],[ActualAwayScore]]=Table2[[#This Row],[PredictedAwayScore]], "Y", "N"))</f>
        <v>_</v>
      </c>
      <c r="Q801" s="2" t="str">
        <f>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row>
    <row r="802" spans="1:25" x14ac:dyDescent="0.25">
      <c r="B802" s="1">
        <v>45685</v>
      </c>
      <c r="C802" s="9"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IF(ISBLANK(Table2[[#This Row],[ActualResult]]), "_", IF(Table2[[#This Row],[ActualAwayScore]]=Table2[[#This Row],[PredictedAwayScore]], "Y", "N"))</f>
        <v>_</v>
      </c>
      <c r="Q802" s="2" t="str">
        <f>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row>
    <row r="803" spans="1:25" x14ac:dyDescent="0.25">
      <c r="B803" s="1">
        <v>45685</v>
      </c>
      <c r="C803" s="9"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IF(ISBLANK(Table2[[#This Row],[ActualResult]]), "_", IF(Table2[[#This Row],[ActualAwayScore]]=Table2[[#This Row],[PredictedAwayScore]], "Y", "N"))</f>
        <v>_</v>
      </c>
      <c r="Q803" s="2" t="str">
        <f>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row>
    <row r="804" spans="1:25" x14ac:dyDescent="0.25">
      <c r="B804" s="1">
        <v>45685</v>
      </c>
      <c r="C804" s="9"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IF(ISBLANK(Table2[[#This Row],[ActualResult]]), "_", IF(Table2[[#This Row],[ActualAwayScore]]=Table2[[#This Row],[PredictedAwayScore]], "Y", "N"))</f>
        <v>_</v>
      </c>
      <c r="Q804" s="2" t="str">
        <f>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row>
    <row r="805" spans="1:25" x14ac:dyDescent="0.25">
      <c r="B805" s="1">
        <v>45685</v>
      </c>
      <c r="C805" s="9"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IF(ISBLANK(Table2[[#This Row],[ActualResult]]), "_", IF(Table2[[#This Row],[ActualAwayScore]]=Table2[[#This Row],[PredictedAwayScore]], "Y", "N"))</f>
        <v>_</v>
      </c>
      <c r="Q805" s="2" t="str">
        <f>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row>
    <row r="806" spans="1:25" x14ac:dyDescent="0.25">
      <c r="B806" s="1">
        <v>45685</v>
      </c>
      <c r="C806" s="9"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IF(ISBLANK(Table2[[#This Row],[ActualResult]]), "_", IF(Table2[[#This Row],[ActualAwayScore]]=Table2[[#This Row],[PredictedAwayScore]], "Y", "N"))</f>
        <v>_</v>
      </c>
      <c r="Q806" s="2" t="str">
        <f>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row>
    <row r="807" spans="1:25" x14ac:dyDescent="0.25">
      <c r="B807" s="1">
        <v>45685</v>
      </c>
      <c r="C807" s="9"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IF(ISBLANK(Table2[[#This Row],[ActualResult]]), "_", IF(Table2[[#This Row],[ActualAwayScore]]=Table2[[#This Row],[PredictedAwayScore]], "Y", "N"))</f>
        <v>_</v>
      </c>
      <c r="Q807" s="2" t="str">
        <f>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row>
    <row r="808" spans="1:25" x14ac:dyDescent="0.25">
      <c r="A808" s="5"/>
      <c r="B808" s="3">
        <v>45685</v>
      </c>
      <c r="C808" s="10" t="s">
        <v>917</v>
      </c>
      <c r="D808" s="4" t="s">
        <v>47</v>
      </c>
      <c r="E808" s="4" t="s">
        <v>12</v>
      </c>
      <c r="F808" s="4"/>
      <c r="G808" s="4"/>
      <c r="H808" s="4" t="str">
        <f t="shared" si="38"/>
        <v>_</v>
      </c>
      <c r="I808" s="4"/>
      <c r="J808" s="4"/>
      <c r="K808" s="4"/>
      <c r="L808" s="2" t="str">
        <f t="shared" si="37"/>
        <v>_</v>
      </c>
      <c r="M808" s="4"/>
      <c r="N808" s="4">
        <f>IF(ISBLANK(Table2[[#This Row],[ActualResult]]), 0, 1)</f>
        <v>0</v>
      </c>
      <c r="O808" s="4" t="str">
        <f>IF(ISBLANK(Table2[[#This Row],[ActualResult]]), "_", IF(Table2[[#This Row],[ActualWinner]]=Table2[[#This Row],[PredictedWinner]], "Y", "N"))</f>
        <v>_</v>
      </c>
      <c r="P808" s="4" t="str">
        <f>IF(ISBLANK(Table2[[#This Row],[ActualResult]]), "_", IF(Table2[[#This Row],[ActualAwayScore]]=Table2[[#This Row],[PredictedAwayScore]], "Y", "N"))</f>
        <v>_</v>
      </c>
      <c r="Q808" s="4" t="str">
        <f>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row>
    <row r="809" spans="1:25" x14ac:dyDescent="0.25">
      <c r="B809" s="1">
        <v>45686</v>
      </c>
      <c r="C809" s="9" t="s">
        <v>918</v>
      </c>
      <c r="D809" s="2" t="s">
        <v>37</v>
      </c>
      <c r="E809" s="2" t="s">
        <v>18</v>
      </c>
      <c r="F809" s="2"/>
      <c r="G809" s="2"/>
      <c r="H809" s="2" t="str">
        <f t="shared" si="38"/>
        <v>_</v>
      </c>
      <c r="I809" s="2"/>
      <c r="J809" s="2"/>
      <c r="K809" s="2"/>
      <c r="L809" s="19" t="str">
        <f t="shared" si="37"/>
        <v>_</v>
      </c>
      <c r="M809" s="2"/>
      <c r="N809" s="2">
        <f>IF(ISBLANK(Table2[[#This Row],[ActualResult]]), 0, 1)</f>
        <v>0</v>
      </c>
      <c r="O809" s="2" t="str">
        <f>IF(ISBLANK(Table2[[#This Row],[ActualResult]]), "_", IF(Table2[[#This Row],[ActualWinner]]=Table2[[#This Row],[PredictedWinner]], "Y", "N"))</f>
        <v>_</v>
      </c>
      <c r="P809" s="2" t="str">
        <f>IF(ISBLANK(Table2[[#This Row],[ActualResult]]), "_", IF(Table2[[#This Row],[ActualAwayScore]]=Table2[[#This Row],[PredictedAwayScore]], "Y", "N"))</f>
        <v>_</v>
      </c>
      <c r="Q809" s="2" t="str">
        <f>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row>
    <row r="810" spans="1:25" x14ac:dyDescent="0.25">
      <c r="B810" s="1">
        <v>45686</v>
      </c>
      <c r="C810" s="9"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IF(ISBLANK(Table2[[#This Row],[ActualResult]]), "_", IF(Table2[[#This Row],[ActualAwayScore]]=Table2[[#This Row],[PredictedAwayScore]], "Y", "N"))</f>
        <v>_</v>
      </c>
      <c r="Q810" s="2" t="str">
        <f>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row>
    <row r="811" spans="1:25" x14ac:dyDescent="0.25">
      <c r="B811" s="1">
        <v>45686</v>
      </c>
      <c r="C811" s="9"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IF(ISBLANK(Table2[[#This Row],[ActualResult]]), "_", IF(Table2[[#This Row],[ActualAwayScore]]=Table2[[#This Row],[PredictedAwayScore]], "Y", "N"))</f>
        <v>_</v>
      </c>
      <c r="Q811" s="2" t="str">
        <f>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row>
    <row r="812" spans="1:25" x14ac:dyDescent="0.25">
      <c r="B812" s="1">
        <v>45686</v>
      </c>
      <c r="C812" s="9"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IF(ISBLANK(Table2[[#This Row],[ActualResult]]), "_", IF(Table2[[#This Row],[ActualAwayScore]]=Table2[[#This Row],[PredictedAwayScore]], "Y", "N"))</f>
        <v>_</v>
      </c>
      <c r="Q812" s="2" t="str">
        <f>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row>
    <row r="813" spans="1:25" x14ac:dyDescent="0.25">
      <c r="A813" s="5"/>
      <c r="B813" s="3">
        <v>45686</v>
      </c>
      <c r="C813" s="10" t="s">
        <v>922</v>
      </c>
      <c r="D813" s="4" t="s">
        <v>21</v>
      </c>
      <c r="E813" s="4" t="s">
        <v>15</v>
      </c>
      <c r="F813" s="4"/>
      <c r="G813" s="4"/>
      <c r="H813" s="4" t="str">
        <f t="shared" si="38"/>
        <v>_</v>
      </c>
      <c r="I813" s="4"/>
      <c r="J813" s="4"/>
      <c r="K813" s="4"/>
      <c r="L813" s="2" t="str">
        <f t="shared" si="37"/>
        <v>_</v>
      </c>
      <c r="M813" s="4"/>
      <c r="N813" s="4">
        <f>IF(ISBLANK(Table2[[#This Row],[ActualResult]]), 0, 1)</f>
        <v>0</v>
      </c>
      <c r="O813" s="4" t="str">
        <f>IF(ISBLANK(Table2[[#This Row],[ActualResult]]), "_", IF(Table2[[#This Row],[ActualWinner]]=Table2[[#This Row],[PredictedWinner]], "Y", "N"))</f>
        <v>_</v>
      </c>
      <c r="P813" s="4" t="str">
        <f>IF(ISBLANK(Table2[[#This Row],[ActualResult]]), "_", IF(Table2[[#This Row],[ActualAwayScore]]=Table2[[#This Row],[PredictedAwayScore]], "Y", "N"))</f>
        <v>_</v>
      </c>
      <c r="Q813" s="4" t="str">
        <f>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row>
    <row r="814" spans="1:25" x14ac:dyDescent="0.25">
      <c r="B814" s="1">
        <v>45687</v>
      </c>
      <c r="C814" s="9" t="s">
        <v>923</v>
      </c>
      <c r="D814" s="2" t="s">
        <v>22</v>
      </c>
      <c r="E814" s="2" t="s">
        <v>16</v>
      </c>
      <c r="F814" s="2"/>
      <c r="G814" s="2"/>
      <c r="H814" s="2" t="str">
        <f t="shared" si="38"/>
        <v>_</v>
      </c>
      <c r="I814" s="2"/>
      <c r="J814" s="2"/>
      <c r="K814" s="2"/>
      <c r="L814" s="19" t="str">
        <f t="shared" si="37"/>
        <v>_</v>
      </c>
      <c r="M814" s="2"/>
      <c r="N814" s="2">
        <f>IF(ISBLANK(Table2[[#This Row],[ActualResult]]), 0, 1)</f>
        <v>0</v>
      </c>
      <c r="O814" s="2" t="str">
        <f>IF(ISBLANK(Table2[[#This Row],[ActualResult]]), "_", IF(Table2[[#This Row],[ActualWinner]]=Table2[[#This Row],[PredictedWinner]], "Y", "N"))</f>
        <v>_</v>
      </c>
      <c r="P814" s="2" t="str">
        <f>IF(ISBLANK(Table2[[#This Row],[ActualResult]]), "_", IF(Table2[[#This Row],[ActualAwayScore]]=Table2[[#This Row],[PredictedAwayScore]], "Y", "N"))</f>
        <v>_</v>
      </c>
      <c r="Q814" s="2" t="str">
        <f>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row>
    <row r="815" spans="1:25" x14ac:dyDescent="0.25">
      <c r="B815" s="1">
        <v>45687</v>
      </c>
      <c r="C815" s="9"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IF(ISBLANK(Table2[[#This Row],[ActualResult]]), "_", IF(Table2[[#This Row],[ActualAwayScore]]=Table2[[#This Row],[PredictedAwayScore]], "Y", "N"))</f>
        <v>_</v>
      </c>
      <c r="Q815" s="2" t="str">
        <f>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row>
    <row r="816" spans="1:25" x14ac:dyDescent="0.25">
      <c r="B816" s="1">
        <v>45687</v>
      </c>
      <c r="C816" s="9"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IF(ISBLANK(Table2[[#This Row],[ActualResult]]), "_", IF(Table2[[#This Row],[ActualAwayScore]]=Table2[[#This Row],[PredictedAwayScore]], "Y", "N"))</f>
        <v>_</v>
      </c>
      <c r="Q816" s="2" t="str">
        <f>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row>
    <row r="817" spans="1:25" x14ac:dyDescent="0.25">
      <c r="B817" s="1">
        <v>45687</v>
      </c>
      <c r="C817" s="9"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IF(ISBLANK(Table2[[#This Row],[ActualResult]]), "_", IF(Table2[[#This Row],[ActualAwayScore]]=Table2[[#This Row],[PredictedAwayScore]], "Y", "N"))</f>
        <v>_</v>
      </c>
      <c r="Q817" s="2" t="str">
        <f>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row>
    <row r="818" spans="1:25" x14ac:dyDescent="0.25">
      <c r="B818" s="1">
        <v>45687</v>
      </c>
      <c r="C818" s="9"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IF(ISBLANK(Table2[[#This Row],[ActualResult]]), "_", IF(Table2[[#This Row],[ActualAwayScore]]=Table2[[#This Row],[PredictedAwayScore]], "Y", "N"))</f>
        <v>_</v>
      </c>
      <c r="Q818" s="2" t="str">
        <f>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row>
    <row r="819" spans="1:25" x14ac:dyDescent="0.25">
      <c r="B819" s="1">
        <v>45687</v>
      </c>
      <c r="C819" s="9"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IF(ISBLANK(Table2[[#This Row],[ActualResult]]), "_", IF(Table2[[#This Row],[ActualAwayScore]]=Table2[[#This Row],[PredictedAwayScore]], "Y", "N"))</f>
        <v>_</v>
      </c>
      <c r="Q819" s="2" t="str">
        <f>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row>
    <row r="820" spans="1:25" x14ac:dyDescent="0.25">
      <c r="B820" s="1">
        <v>45687</v>
      </c>
      <c r="C820" s="9"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IF(ISBLANK(Table2[[#This Row],[ActualResult]]), "_", IF(Table2[[#This Row],[ActualAwayScore]]=Table2[[#This Row],[PredictedAwayScore]], "Y", "N"))</f>
        <v>_</v>
      </c>
      <c r="Q820" s="2" t="str">
        <f>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row>
    <row r="821" spans="1:25" x14ac:dyDescent="0.25">
      <c r="B821" s="1">
        <v>45687</v>
      </c>
      <c r="C821" s="9"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IF(ISBLANK(Table2[[#This Row],[ActualResult]]), "_", IF(Table2[[#This Row],[ActualAwayScore]]=Table2[[#This Row],[PredictedAwayScore]], "Y", "N"))</f>
        <v>_</v>
      </c>
      <c r="Q821" s="2" t="str">
        <f>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row>
    <row r="822" spans="1:25" x14ac:dyDescent="0.25">
      <c r="B822" s="1">
        <v>45687</v>
      </c>
      <c r="C822" s="9"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IF(ISBLANK(Table2[[#This Row],[ActualResult]]), "_", IF(Table2[[#This Row],[ActualAwayScore]]=Table2[[#This Row],[PredictedAwayScore]], "Y", "N"))</f>
        <v>_</v>
      </c>
      <c r="Q822" s="2" t="str">
        <f>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row>
    <row r="823" spans="1:25" x14ac:dyDescent="0.25">
      <c r="A823" s="5"/>
      <c r="B823" s="3">
        <v>45687</v>
      </c>
      <c r="C823" s="10" t="s">
        <v>932</v>
      </c>
      <c r="D823" s="4" t="s">
        <v>38</v>
      </c>
      <c r="E823" s="4" t="s">
        <v>12</v>
      </c>
      <c r="F823" s="4"/>
      <c r="G823" s="4"/>
      <c r="H823" s="4" t="str">
        <f t="shared" si="38"/>
        <v>_</v>
      </c>
      <c r="I823" s="4"/>
      <c r="J823" s="4"/>
      <c r="K823" s="4"/>
      <c r="L823" s="2" t="str">
        <f t="shared" si="37"/>
        <v>_</v>
      </c>
      <c r="M823" s="4"/>
      <c r="N823" s="4">
        <f>IF(ISBLANK(Table2[[#This Row],[ActualResult]]), 0, 1)</f>
        <v>0</v>
      </c>
      <c r="O823" s="4" t="str">
        <f>IF(ISBLANK(Table2[[#This Row],[ActualResult]]), "_", IF(Table2[[#This Row],[ActualWinner]]=Table2[[#This Row],[PredictedWinner]], "Y", "N"))</f>
        <v>_</v>
      </c>
      <c r="P823" s="4" t="str">
        <f>IF(ISBLANK(Table2[[#This Row],[ActualResult]]), "_", IF(Table2[[#This Row],[ActualAwayScore]]=Table2[[#This Row],[PredictedAwayScore]], "Y", "N"))</f>
        <v>_</v>
      </c>
      <c r="Q823" s="4" t="str">
        <f>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row>
    <row r="824" spans="1:25" x14ac:dyDescent="0.25">
      <c r="B824" s="1">
        <v>45688</v>
      </c>
      <c r="C824" s="9" t="s">
        <v>933</v>
      </c>
      <c r="D824" s="2" t="s">
        <v>35</v>
      </c>
      <c r="E824" s="2" t="s">
        <v>29</v>
      </c>
      <c r="F824" s="2"/>
      <c r="G824" s="2"/>
      <c r="H824" s="2" t="str">
        <f t="shared" si="38"/>
        <v>_</v>
      </c>
      <c r="I824" s="2"/>
      <c r="J824" s="2"/>
      <c r="K824" s="2"/>
      <c r="L824" s="19" t="str">
        <f t="shared" si="37"/>
        <v>_</v>
      </c>
      <c r="M824" s="2"/>
      <c r="N824" s="2">
        <f>IF(ISBLANK(Table2[[#This Row],[ActualResult]]), 0, 1)</f>
        <v>0</v>
      </c>
      <c r="O824" s="2" t="str">
        <f>IF(ISBLANK(Table2[[#This Row],[ActualResult]]), "_", IF(Table2[[#This Row],[ActualWinner]]=Table2[[#This Row],[PredictedWinner]], "Y", "N"))</f>
        <v>_</v>
      </c>
      <c r="P824" s="2" t="str">
        <f>IF(ISBLANK(Table2[[#This Row],[ActualResult]]), "_", IF(Table2[[#This Row],[ActualAwayScore]]=Table2[[#This Row],[PredictedAwayScore]], "Y", "N"))</f>
        <v>_</v>
      </c>
      <c r="Q824" s="2" t="str">
        <f>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row>
    <row r="825" spans="1:25" x14ac:dyDescent="0.25">
      <c r="B825" s="1">
        <v>45688</v>
      </c>
      <c r="C825" s="9"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IF(ISBLANK(Table2[[#This Row],[ActualResult]]), "_", IF(Table2[[#This Row],[ActualAwayScore]]=Table2[[#This Row],[PredictedAwayScore]], "Y", "N"))</f>
        <v>_</v>
      </c>
      <c r="Q825" s="2" t="str">
        <f>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row>
    <row r="826" spans="1:25" x14ac:dyDescent="0.25">
      <c r="B826" s="1">
        <v>45688</v>
      </c>
      <c r="C826" s="9"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IF(ISBLANK(Table2[[#This Row],[ActualResult]]), "_", IF(Table2[[#This Row],[ActualAwayScore]]=Table2[[#This Row],[PredictedAwayScore]], "Y", "N"))</f>
        <v>_</v>
      </c>
      <c r="Q826" s="2" t="str">
        <f>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row>
    <row r="827" spans="1:25" x14ac:dyDescent="0.25">
      <c r="A827" s="5"/>
      <c r="B827" s="3">
        <v>45688</v>
      </c>
      <c r="C827" s="10" t="s">
        <v>936</v>
      </c>
      <c r="D827" s="4" t="s">
        <v>36</v>
      </c>
      <c r="E827" s="4" t="s">
        <v>15</v>
      </c>
      <c r="F827" s="4"/>
      <c r="G827" s="4"/>
      <c r="H827" s="4" t="str">
        <f t="shared" si="38"/>
        <v>_</v>
      </c>
      <c r="I827" s="4"/>
      <c r="J827" s="4"/>
      <c r="K827" s="4"/>
      <c r="L827" s="2" t="str">
        <f t="shared" si="37"/>
        <v>_</v>
      </c>
      <c r="M827" s="4"/>
      <c r="N827" s="4">
        <f>IF(ISBLANK(Table2[[#This Row],[ActualResult]]), 0, 1)</f>
        <v>0</v>
      </c>
      <c r="O827" s="4" t="str">
        <f>IF(ISBLANK(Table2[[#This Row],[ActualResult]]), "_", IF(Table2[[#This Row],[ActualWinner]]=Table2[[#This Row],[PredictedWinner]], "Y", "N"))</f>
        <v>_</v>
      </c>
      <c r="P827" s="4" t="str">
        <f>IF(ISBLANK(Table2[[#This Row],[ActualResult]]), "_", IF(Table2[[#This Row],[ActualAwayScore]]=Table2[[#This Row],[PredictedAwayScore]], "Y", "N"))</f>
        <v>_</v>
      </c>
      <c r="Q827" s="4" t="str">
        <f>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row>
    <row r="828" spans="1:25" x14ac:dyDescent="0.25">
      <c r="B828" s="1">
        <v>45689</v>
      </c>
      <c r="C828" s="9" t="s">
        <v>937</v>
      </c>
      <c r="D828" s="2" t="s">
        <v>17</v>
      </c>
      <c r="E828" s="2" t="s">
        <v>14</v>
      </c>
      <c r="F828" s="2"/>
      <c r="G828" s="2"/>
      <c r="H828" s="2" t="str">
        <f t="shared" si="38"/>
        <v>_</v>
      </c>
      <c r="I828" s="2"/>
      <c r="J828" s="2"/>
      <c r="K828" s="2"/>
      <c r="L828" s="19" t="str">
        <f t="shared" si="37"/>
        <v>_</v>
      </c>
      <c r="M828" s="2"/>
      <c r="N828" s="2">
        <f>IF(ISBLANK(Table2[[#This Row],[ActualResult]]), 0, 1)</f>
        <v>0</v>
      </c>
      <c r="O828" s="2" t="str">
        <f>IF(ISBLANK(Table2[[#This Row],[ActualResult]]), "_", IF(Table2[[#This Row],[ActualWinner]]=Table2[[#This Row],[PredictedWinner]], "Y", "N"))</f>
        <v>_</v>
      </c>
      <c r="P828" s="2" t="str">
        <f>IF(ISBLANK(Table2[[#This Row],[ActualResult]]), "_", IF(Table2[[#This Row],[ActualAwayScore]]=Table2[[#This Row],[PredictedAwayScore]], "Y", "N"))</f>
        <v>_</v>
      </c>
      <c r="Q828" s="2" t="str">
        <f>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row>
    <row r="829" spans="1:25" x14ac:dyDescent="0.25">
      <c r="B829" s="1">
        <v>45689</v>
      </c>
      <c r="C829" s="9"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IF(ISBLANK(Table2[[#This Row],[ActualResult]]), "_", IF(Table2[[#This Row],[ActualAwayScore]]=Table2[[#This Row],[PredictedAwayScore]], "Y", "N"))</f>
        <v>_</v>
      </c>
      <c r="Q829" s="2" t="str">
        <f>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row>
    <row r="830" spans="1:25" x14ac:dyDescent="0.25">
      <c r="B830" s="1">
        <v>45689</v>
      </c>
      <c r="C830" s="9"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IF(ISBLANK(Table2[[#This Row],[ActualResult]]), "_", IF(Table2[[#This Row],[ActualAwayScore]]=Table2[[#This Row],[PredictedAwayScore]], "Y", "N"))</f>
        <v>_</v>
      </c>
      <c r="Q830" s="2" t="str">
        <f>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row>
    <row r="831" spans="1:25" x14ac:dyDescent="0.25">
      <c r="B831" s="1">
        <v>45689</v>
      </c>
      <c r="C831" s="9"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IF(ISBLANK(Table2[[#This Row],[ActualResult]]), "_", IF(Table2[[#This Row],[ActualAwayScore]]=Table2[[#This Row],[PredictedAwayScore]], "Y", "N"))</f>
        <v>_</v>
      </c>
      <c r="Q831" s="2" t="str">
        <f>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row>
    <row r="832" spans="1:25" x14ac:dyDescent="0.25">
      <c r="B832" s="1">
        <v>45689</v>
      </c>
      <c r="C832" s="9"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IF(ISBLANK(Table2[[#This Row],[ActualResult]]), "_", IF(Table2[[#This Row],[ActualAwayScore]]=Table2[[#This Row],[PredictedAwayScore]], "Y", "N"))</f>
        <v>_</v>
      </c>
      <c r="Q832" s="2" t="str">
        <f>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row>
    <row r="833" spans="1:25" x14ac:dyDescent="0.25">
      <c r="B833" s="1">
        <v>45689</v>
      </c>
      <c r="C833" s="9"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IF(ISBLANK(Table2[[#This Row],[ActualResult]]), "_", IF(Table2[[#This Row],[ActualAwayScore]]=Table2[[#This Row],[PredictedAwayScore]], "Y", "N"))</f>
        <v>_</v>
      </c>
      <c r="Q833" s="2" t="str">
        <f>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row>
    <row r="834" spans="1:25" x14ac:dyDescent="0.25">
      <c r="B834" s="1">
        <v>45689</v>
      </c>
      <c r="C834" s="9"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IF(ISBLANK(Table2[[#This Row],[ActualResult]]), "_", IF(Table2[[#This Row],[ActualAwayScore]]=Table2[[#This Row],[PredictedAwayScore]], "Y", "N"))</f>
        <v>_</v>
      </c>
      <c r="Q834" s="2" t="str">
        <f>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row>
    <row r="835" spans="1:25" x14ac:dyDescent="0.25">
      <c r="B835" s="1">
        <v>45689</v>
      </c>
      <c r="C835" s="9"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IF(ISBLANK(Table2[[#This Row],[ActualResult]]), "_", IF(Table2[[#This Row],[ActualAwayScore]]=Table2[[#This Row],[PredictedAwayScore]], "Y", "N"))</f>
        <v>_</v>
      </c>
      <c r="Q835" s="2" t="str">
        <f>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row>
    <row r="836" spans="1:25" x14ac:dyDescent="0.25">
      <c r="A836" s="5"/>
      <c r="B836" s="3">
        <v>45689</v>
      </c>
      <c r="C836" s="10" t="s">
        <v>945</v>
      </c>
      <c r="D836" s="4" t="s">
        <v>31</v>
      </c>
      <c r="E836" s="4" t="s">
        <v>24</v>
      </c>
      <c r="F836" s="4"/>
      <c r="G836" s="4"/>
      <c r="H836" s="4" t="str">
        <f t="shared" si="38"/>
        <v>_</v>
      </c>
      <c r="I836" s="4"/>
      <c r="J836" s="4"/>
      <c r="K836" s="4"/>
      <c r="L836" s="2" t="str">
        <f t="shared" ref="L836:L899" si="40">IF(OR($J836=$K836,AND(ISBLANK($J836),ISBLANK($K836))),"_",IF($J836&gt;$K836,$D836,$E836))</f>
        <v>_</v>
      </c>
      <c r="M836" s="4"/>
      <c r="N836" s="4">
        <f>IF(ISBLANK(Table2[[#This Row],[ActualResult]]), 0, 1)</f>
        <v>0</v>
      </c>
      <c r="O836" s="4" t="str">
        <f>IF(ISBLANK(Table2[[#This Row],[ActualResult]]), "_", IF(Table2[[#This Row],[ActualWinner]]=Table2[[#This Row],[PredictedWinner]], "Y", "N"))</f>
        <v>_</v>
      </c>
      <c r="P836" s="4" t="str">
        <f>IF(ISBLANK(Table2[[#This Row],[ActualResult]]), "_", IF(Table2[[#This Row],[ActualAwayScore]]=Table2[[#This Row],[PredictedAwayScore]], "Y", "N"))</f>
        <v>_</v>
      </c>
      <c r="Q836" s="4" t="str">
        <f>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row>
    <row r="837" spans="1:25" x14ac:dyDescent="0.25">
      <c r="B837" s="1">
        <v>45690</v>
      </c>
      <c r="C837" s="9" t="s">
        <v>946</v>
      </c>
      <c r="D837" s="2" t="s">
        <v>32</v>
      </c>
      <c r="E837" s="2" t="s">
        <v>29</v>
      </c>
      <c r="F837" s="2"/>
      <c r="G837" s="2"/>
      <c r="H837" s="2" t="str">
        <f t="shared" si="38"/>
        <v>_</v>
      </c>
      <c r="I837" s="2"/>
      <c r="J837" s="2"/>
      <c r="K837" s="2"/>
      <c r="L837" s="19" t="str">
        <f t="shared" si="40"/>
        <v>_</v>
      </c>
      <c r="M837" s="2"/>
      <c r="N837" s="2">
        <f>IF(ISBLANK(Table2[[#This Row],[ActualResult]]), 0, 1)</f>
        <v>0</v>
      </c>
      <c r="O837" s="2" t="str">
        <f>IF(ISBLANK(Table2[[#This Row],[ActualResult]]), "_", IF(Table2[[#This Row],[ActualWinner]]=Table2[[#This Row],[PredictedWinner]], "Y", "N"))</f>
        <v>_</v>
      </c>
      <c r="P837" s="2" t="str">
        <f>IF(ISBLANK(Table2[[#This Row],[ActualResult]]), "_", IF(Table2[[#This Row],[ActualAwayScore]]=Table2[[#This Row],[PredictedAwayScore]], "Y", "N"))</f>
        <v>_</v>
      </c>
      <c r="Q837" s="2" t="str">
        <f>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row>
    <row r="838" spans="1:25" x14ac:dyDescent="0.25">
      <c r="B838" s="1">
        <v>45690</v>
      </c>
      <c r="C838" s="9"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IF(ISBLANK(Table2[[#This Row],[ActualResult]]), "_", IF(Table2[[#This Row],[ActualAwayScore]]=Table2[[#This Row],[PredictedAwayScore]], "Y", "N"))</f>
        <v>_</v>
      </c>
      <c r="Q838" s="2" t="str">
        <f>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row>
    <row r="839" spans="1:25" x14ac:dyDescent="0.25">
      <c r="B839" s="1">
        <v>45690</v>
      </c>
      <c r="C839" s="9"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IF(ISBLANK(Table2[[#This Row],[ActualResult]]), "_", IF(Table2[[#This Row],[ActualAwayScore]]=Table2[[#This Row],[PredictedAwayScore]], "Y", "N"))</f>
        <v>_</v>
      </c>
      <c r="Q839" s="2" t="str">
        <f>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row>
    <row r="840" spans="1:25" x14ac:dyDescent="0.25">
      <c r="B840" s="1">
        <v>45690</v>
      </c>
      <c r="C840" s="9"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IF(ISBLANK(Table2[[#This Row],[ActualResult]]), "_", IF(Table2[[#This Row],[ActualAwayScore]]=Table2[[#This Row],[PredictedAwayScore]], "Y", "N"))</f>
        <v>_</v>
      </c>
      <c r="Q840" s="2" t="str">
        <f>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row>
    <row r="841" spans="1:25" x14ac:dyDescent="0.25">
      <c r="B841" s="1">
        <v>45690</v>
      </c>
      <c r="C841" s="9"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IF(ISBLANK(Table2[[#This Row],[ActualResult]]), "_", IF(Table2[[#This Row],[ActualAwayScore]]=Table2[[#This Row],[PredictedAwayScore]], "Y", "N"))</f>
        <v>_</v>
      </c>
      <c r="Q841" s="2" t="str">
        <f>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row>
    <row r="842" spans="1:25" x14ac:dyDescent="0.25">
      <c r="B842" s="1">
        <v>45690</v>
      </c>
      <c r="C842" s="9"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IF(ISBLANK(Table2[[#This Row],[ActualResult]]), "_", IF(Table2[[#This Row],[ActualAwayScore]]=Table2[[#This Row],[PredictedAwayScore]], "Y", "N"))</f>
        <v>_</v>
      </c>
      <c r="Q842" s="2" t="str">
        <f>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row>
    <row r="843" spans="1:25" x14ac:dyDescent="0.25">
      <c r="B843" s="1">
        <v>45690</v>
      </c>
      <c r="C843" s="9"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IF(ISBLANK(Table2[[#This Row],[ActualResult]]), "_", IF(Table2[[#This Row],[ActualAwayScore]]=Table2[[#This Row],[PredictedAwayScore]], "Y", "N"))</f>
        <v>_</v>
      </c>
      <c r="Q843" s="2" t="str">
        <f>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row>
    <row r="844" spans="1:25" x14ac:dyDescent="0.25">
      <c r="B844" s="1">
        <v>45690</v>
      </c>
      <c r="C844" s="9"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IF(ISBLANK(Table2[[#This Row],[ActualResult]]), "_", IF(Table2[[#This Row],[ActualAwayScore]]=Table2[[#This Row],[PredictedAwayScore]], "Y", "N"))</f>
        <v>_</v>
      </c>
      <c r="Q844" s="2" t="str">
        <f>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row>
    <row r="845" spans="1:25" x14ac:dyDescent="0.25">
      <c r="A845" s="5"/>
      <c r="B845" s="3">
        <v>45690</v>
      </c>
      <c r="C845" s="10" t="s">
        <v>954</v>
      </c>
      <c r="D845" s="4" t="s">
        <v>24</v>
      </c>
      <c r="E845" s="4" t="s">
        <v>12</v>
      </c>
      <c r="F845" s="4"/>
      <c r="G845" s="4"/>
      <c r="H845" s="4" t="str">
        <f t="shared" si="41"/>
        <v>_</v>
      </c>
      <c r="I845" s="4"/>
      <c r="J845" s="4"/>
      <c r="K845" s="4"/>
      <c r="L845" s="2" t="str">
        <f t="shared" si="40"/>
        <v>_</v>
      </c>
      <c r="M845" s="4"/>
      <c r="N845" s="4">
        <f>IF(ISBLANK(Table2[[#This Row],[ActualResult]]), 0, 1)</f>
        <v>0</v>
      </c>
      <c r="O845" s="4" t="str">
        <f>IF(ISBLANK(Table2[[#This Row],[ActualResult]]), "_", IF(Table2[[#This Row],[ActualWinner]]=Table2[[#This Row],[PredictedWinner]], "Y", "N"))</f>
        <v>_</v>
      </c>
      <c r="P845" s="4" t="str">
        <f>IF(ISBLANK(Table2[[#This Row],[ActualResult]]), "_", IF(Table2[[#This Row],[ActualAwayScore]]=Table2[[#This Row],[PredictedAwayScore]], "Y", "N"))</f>
        <v>_</v>
      </c>
      <c r="Q845" s="4" t="str">
        <f>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row>
    <row r="846" spans="1:25" x14ac:dyDescent="0.25">
      <c r="A846" s="15"/>
      <c r="B846" s="16">
        <v>45691</v>
      </c>
      <c r="C846" s="17" t="s">
        <v>955</v>
      </c>
      <c r="D846" s="18" t="s">
        <v>30</v>
      </c>
      <c r="E846" s="18" t="s">
        <v>35</v>
      </c>
      <c r="F846" s="18"/>
      <c r="G846" s="18"/>
      <c r="H846" s="18" t="str">
        <f t="shared" si="41"/>
        <v>_</v>
      </c>
      <c r="I846" s="18"/>
      <c r="J846" s="18"/>
      <c r="K846" s="18"/>
      <c r="L846" s="18" t="str">
        <f t="shared" si="40"/>
        <v>_</v>
      </c>
      <c r="M846" s="18"/>
      <c r="N846" s="18">
        <f>IF(ISBLANK(Table2[[#This Row],[ActualResult]]), 0, 1)</f>
        <v>0</v>
      </c>
      <c r="O846" s="18" t="str">
        <f>IF(ISBLANK(Table2[[#This Row],[ActualResult]]), "_", IF(Table2[[#This Row],[ActualWinner]]=Table2[[#This Row],[PredictedWinner]], "Y", "N"))</f>
        <v>_</v>
      </c>
      <c r="P846" s="18" t="str">
        <f>IF(ISBLANK(Table2[[#This Row],[ActualResult]]), "_", IF(Table2[[#This Row],[ActualAwayScore]]=Table2[[#This Row],[PredictedAwayScore]], "Y", "N"))</f>
        <v>_</v>
      </c>
      <c r="Q846" s="18" t="str">
        <f>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row>
    <row r="847" spans="1:25" x14ac:dyDescent="0.25">
      <c r="B847" s="1">
        <v>45692</v>
      </c>
      <c r="C847" s="9" t="s">
        <v>956</v>
      </c>
      <c r="D847" s="2" t="s">
        <v>37</v>
      </c>
      <c r="E847" s="2" t="s">
        <v>16</v>
      </c>
      <c r="F847" s="2"/>
      <c r="G847" s="2"/>
      <c r="H847" s="2" t="str">
        <f t="shared" si="41"/>
        <v>_</v>
      </c>
      <c r="I847" s="2"/>
      <c r="J847" s="2"/>
      <c r="K847" s="2"/>
      <c r="L847" s="19" t="str">
        <f t="shared" si="40"/>
        <v>_</v>
      </c>
      <c r="M847" s="2"/>
      <c r="N847" s="2">
        <f>IF(ISBLANK(Table2[[#This Row],[ActualResult]]), 0, 1)</f>
        <v>0</v>
      </c>
      <c r="O847" s="2" t="str">
        <f>IF(ISBLANK(Table2[[#This Row],[ActualResult]]), "_", IF(Table2[[#This Row],[ActualWinner]]=Table2[[#This Row],[PredictedWinner]], "Y", "N"))</f>
        <v>_</v>
      </c>
      <c r="P847" s="2" t="str">
        <f>IF(ISBLANK(Table2[[#This Row],[ActualResult]]), "_", IF(Table2[[#This Row],[ActualAwayScore]]=Table2[[#This Row],[PredictedAwayScore]], "Y", "N"))</f>
        <v>_</v>
      </c>
      <c r="Q847" s="2" t="str">
        <f>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row>
    <row r="848" spans="1:25" x14ac:dyDescent="0.25">
      <c r="B848" s="1">
        <v>45692</v>
      </c>
      <c r="C848" s="9"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IF(ISBLANK(Table2[[#This Row],[ActualResult]]), "_", IF(Table2[[#This Row],[ActualAwayScore]]=Table2[[#This Row],[PredictedAwayScore]], "Y", "N"))</f>
        <v>_</v>
      </c>
      <c r="Q848" s="2" t="str">
        <f>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row>
    <row r="849" spans="1:25" x14ac:dyDescent="0.25">
      <c r="B849" s="1">
        <v>45692</v>
      </c>
      <c r="C849" s="9"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IF(ISBLANK(Table2[[#This Row],[ActualResult]]), "_", IF(Table2[[#This Row],[ActualAwayScore]]=Table2[[#This Row],[PredictedAwayScore]], "Y", "N"))</f>
        <v>_</v>
      </c>
      <c r="Q849" s="2" t="str">
        <f>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row>
    <row r="850" spans="1:25" x14ac:dyDescent="0.25">
      <c r="B850" s="1">
        <v>45692</v>
      </c>
      <c r="C850" s="9"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IF(ISBLANK(Table2[[#This Row],[ActualResult]]), "_", IF(Table2[[#This Row],[ActualAwayScore]]=Table2[[#This Row],[PredictedAwayScore]], "Y", "N"))</f>
        <v>_</v>
      </c>
      <c r="Q850" s="2" t="str">
        <f>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row>
    <row r="851" spans="1:25" x14ac:dyDescent="0.25">
      <c r="B851" s="1">
        <v>45692</v>
      </c>
      <c r="C851" s="9"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IF(ISBLANK(Table2[[#This Row],[ActualResult]]), "_", IF(Table2[[#This Row],[ActualAwayScore]]=Table2[[#This Row],[PredictedAwayScore]], "Y", "N"))</f>
        <v>_</v>
      </c>
      <c r="Q851" s="2" t="str">
        <f>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row>
    <row r="852" spans="1:25" x14ac:dyDescent="0.25">
      <c r="B852" s="1">
        <v>45692</v>
      </c>
      <c r="C852" s="9"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IF(ISBLANK(Table2[[#This Row],[ActualResult]]), "_", IF(Table2[[#This Row],[ActualAwayScore]]=Table2[[#This Row],[PredictedAwayScore]], "Y", "N"))</f>
        <v>_</v>
      </c>
      <c r="Q852" s="2" t="str">
        <f>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row>
    <row r="853" spans="1:25" x14ac:dyDescent="0.25">
      <c r="B853" s="1">
        <v>45692</v>
      </c>
      <c r="C853" s="9"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IF(ISBLANK(Table2[[#This Row],[ActualResult]]), "_", IF(Table2[[#This Row],[ActualAwayScore]]=Table2[[#This Row],[PredictedAwayScore]], "Y", "N"))</f>
        <v>_</v>
      </c>
      <c r="Q853" s="2" t="str">
        <f>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row>
    <row r="854" spans="1:25" x14ac:dyDescent="0.25">
      <c r="B854" s="1">
        <v>45692</v>
      </c>
      <c r="C854" s="9"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IF(ISBLANK(Table2[[#This Row],[ActualResult]]), "_", IF(Table2[[#This Row],[ActualAwayScore]]=Table2[[#This Row],[PredictedAwayScore]], "Y", "N"))</f>
        <v>_</v>
      </c>
      <c r="Q854" s="2" t="str">
        <f>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row>
    <row r="855" spans="1:25" x14ac:dyDescent="0.25">
      <c r="B855" s="1">
        <v>45692</v>
      </c>
      <c r="C855" s="9"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IF(ISBLANK(Table2[[#This Row],[ActualResult]]), "_", IF(Table2[[#This Row],[ActualAwayScore]]=Table2[[#This Row],[PredictedAwayScore]], "Y", "N"))</f>
        <v>_</v>
      </c>
      <c r="Q855" s="2" t="str">
        <f>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row>
    <row r="856" spans="1:25" x14ac:dyDescent="0.25">
      <c r="B856" s="1">
        <v>45692</v>
      </c>
      <c r="C856" s="9"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IF(ISBLANK(Table2[[#This Row],[ActualResult]]), "_", IF(Table2[[#This Row],[ActualAwayScore]]=Table2[[#This Row],[PredictedAwayScore]], "Y", "N"))</f>
        <v>_</v>
      </c>
      <c r="Q856" s="2" t="str">
        <f>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row>
    <row r="857" spans="1:25" x14ac:dyDescent="0.25">
      <c r="B857" s="1">
        <v>45692</v>
      </c>
      <c r="C857" s="9"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IF(ISBLANK(Table2[[#This Row],[ActualResult]]), "_", IF(Table2[[#This Row],[ActualAwayScore]]=Table2[[#This Row],[PredictedAwayScore]], "Y", "N"))</f>
        <v>_</v>
      </c>
      <c r="Q857" s="2" t="str">
        <f>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row>
    <row r="858" spans="1:25" x14ac:dyDescent="0.25">
      <c r="B858" s="1">
        <v>45692</v>
      </c>
      <c r="C858" s="9"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IF(ISBLANK(Table2[[#This Row],[ActualResult]]), "_", IF(Table2[[#This Row],[ActualAwayScore]]=Table2[[#This Row],[PredictedAwayScore]], "Y", "N"))</f>
        <v>_</v>
      </c>
      <c r="Q858" s="2" t="str">
        <f>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row>
    <row r="859" spans="1:25" x14ac:dyDescent="0.25">
      <c r="B859" s="1">
        <v>45692</v>
      </c>
      <c r="C859" s="9"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IF(ISBLANK(Table2[[#This Row],[ActualResult]]), "_", IF(Table2[[#This Row],[ActualAwayScore]]=Table2[[#This Row],[PredictedAwayScore]], "Y", "N"))</f>
        <v>_</v>
      </c>
      <c r="Q859" s="2" t="str">
        <f>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row>
    <row r="860" spans="1:25" x14ac:dyDescent="0.25">
      <c r="A860" s="5"/>
      <c r="B860" s="3">
        <v>45692</v>
      </c>
      <c r="C860" s="10" t="s">
        <v>969</v>
      </c>
      <c r="D860" s="4" t="s">
        <v>19</v>
      </c>
      <c r="E860" s="4" t="s">
        <v>38</v>
      </c>
      <c r="F860" s="4"/>
      <c r="G860" s="4"/>
      <c r="H860" s="4" t="str">
        <f t="shared" si="41"/>
        <v>_</v>
      </c>
      <c r="I860" s="4"/>
      <c r="J860" s="4"/>
      <c r="K860" s="4"/>
      <c r="L860" s="2" t="str">
        <f t="shared" si="40"/>
        <v>_</v>
      </c>
      <c r="M860" s="4"/>
      <c r="N860" s="4">
        <f>IF(ISBLANK(Table2[[#This Row],[ActualResult]]), 0, 1)</f>
        <v>0</v>
      </c>
      <c r="O860" s="4" t="str">
        <f>IF(ISBLANK(Table2[[#This Row],[ActualResult]]), "_", IF(Table2[[#This Row],[ActualWinner]]=Table2[[#This Row],[PredictedWinner]], "Y", "N"))</f>
        <v>_</v>
      </c>
      <c r="P860" s="4" t="str">
        <f>IF(ISBLANK(Table2[[#This Row],[ActualResult]]), "_", IF(Table2[[#This Row],[ActualAwayScore]]=Table2[[#This Row],[PredictedAwayScore]], "Y", "N"))</f>
        <v>_</v>
      </c>
      <c r="Q860" s="4" t="str">
        <f>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row>
    <row r="861" spans="1:25" x14ac:dyDescent="0.25">
      <c r="B861" s="1">
        <v>45693</v>
      </c>
      <c r="C861" s="9" t="s">
        <v>970</v>
      </c>
      <c r="D861" s="2" t="s">
        <v>16</v>
      </c>
      <c r="E861" s="2" t="s">
        <v>20</v>
      </c>
      <c r="F861" s="2"/>
      <c r="G861" s="2"/>
      <c r="H861" s="2" t="str">
        <f t="shared" si="41"/>
        <v>_</v>
      </c>
      <c r="I861" s="2"/>
      <c r="J861" s="2"/>
      <c r="K861" s="2"/>
      <c r="L861" s="19" t="str">
        <f t="shared" si="40"/>
        <v>_</v>
      </c>
      <c r="M861" s="2"/>
      <c r="N861" s="2">
        <f>IF(ISBLANK(Table2[[#This Row],[ActualResult]]), 0, 1)</f>
        <v>0</v>
      </c>
      <c r="O861" s="2" t="str">
        <f>IF(ISBLANK(Table2[[#This Row],[ActualResult]]), "_", IF(Table2[[#This Row],[ActualWinner]]=Table2[[#This Row],[PredictedWinner]], "Y", "N"))</f>
        <v>_</v>
      </c>
      <c r="P861" s="2" t="str">
        <f>IF(ISBLANK(Table2[[#This Row],[ActualResult]]), "_", IF(Table2[[#This Row],[ActualAwayScore]]=Table2[[#This Row],[PredictedAwayScore]], "Y", "N"))</f>
        <v>_</v>
      </c>
      <c r="Q861" s="2" t="str">
        <f>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row>
    <row r="862" spans="1:25" x14ac:dyDescent="0.25">
      <c r="B862" s="1">
        <v>45693</v>
      </c>
      <c r="C862" s="9"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IF(ISBLANK(Table2[[#This Row],[ActualResult]]), "_", IF(Table2[[#This Row],[ActualAwayScore]]=Table2[[#This Row],[PredictedAwayScore]], "Y", "N"))</f>
        <v>_</v>
      </c>
      <c r="Q862" s="2" t="str">
        <f>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row>
    <row r="863" spans="1:25" x14ac:dyDescent="0.25">
      <c r="A863" s="5"/>
      <c r="B863" s="3">
        <v>45693</v>
      </c>
      <c r="C863" s="10" t="s">
        <v>972</v>
      </c>
      <c r="D863" s="4" t="s">
        <v>19</v>
      </c>
      <c r="E863" s="4" t="s">
        <v>28</v>
      </c>
      <c r="F863" s="4"/>
      <c r="G863" s="4"/>
      <c r="H863" s="4" t="str">
        <f t="shared" si="41"/>
        <v>_</v>
      </c>
      <c r="I863" s="4"/>
      <c r="J863" s="4"/>
      <c r="K863" s="4"/>
      <c r="L863" s="4" t="str">
        <f t="shared" si="40"/>
        <v>_</v>
      </c>
      <c r="M863" s="4"/>
      <c r="N863" s="4">
        <f>IF(ISBLANK(Table2[[#This Row],[ActualResult]]), 0, 1)</f>
        <v>0</v>
      </c>
      <c r="O863" s="4" t="str">
        <f>IF(ISBLANK(Table2[[#This Row],[ActualResult]]), "_", IF(Table2[[#This Row],[ActualWinner]]=Table2[[#This Row],[PredictedWinner]], "Y", "N"))</f>
        <v>_</v>
      </c>
      <c r="P863" s="4" t="str">
        <f>IF(ISBLANK(Table2[[#This Row],[ActualResult]]), "_", IF(Table2[[#This Row],[ActualAwayScore]]=Table2[[#This Row],[PredictedAwayScore]], "Y", "N"))</f>
        <v>_</v>
      </c>
      <c r="Q863" s="4" t="str">
        <f>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row>
    <row r="864" spans="1:25" x14ac:dyDescent="0.25">
      <c r="B864" s="1">
        <v>45694</v>
      </c>
      <c r="C864" s="9"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IF(ISBLANK(Table2[[#This Row],[ActualResult]]), "_", IF(Table2[[#This Row],[ActualAwayScore]]=Table2[[#This Row],[PredictedAwayScore]], "Y", "N"))</f>
        <v>_</v>
      </c>
      <c r="Q864" s="2" t="str">
        <f>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row>
    <row r="865" spans="1:25" x14ac:dyDescent="0.25">
      <c r="B865" s="1">
        <v>45694</v>
      </c>
      <c r="C865" s="9"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IF(ISBLANK(Table2[[#This Row],[ActualResult]]), "_", IF(Table2[[#This Row],[ActualAwayScore]]=Table2[[#This Row],[PredictedAwayScore]], "Y", "N"))</f>
        <v>_</v>
      </c>
      <c r="Q865" s="2" t="str">
        <f>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row>
    <row r="866" spans="1:25" x14ac:dyDescent="0.25">
      <c r="B866" s="1">
        <v>45694</v>
      </c>
      <c r="C866" s="9"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IF(ISBLANK(Table2[[#This Row],[ActualResult]]), "_", IF(Table2[[#This Row],[ActualAwayScore]]=Table2[[#This Row],[PredictedAwayScore]], "Y", "N"))</f>
        <v>_</v>
      </c>
      <c r="Q866" s="2" t="str">
        <f>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row>
    <row r="867" spans="1:25" x14ac:dyDescent="0.25">
      <c r="B867" s="1">
        <v>45694</v>
      </c>
      <c r="C867" s="9"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IF(ISBLANK(Table2[[#This Row],[ActualResult]]), "_", IF(Table2[[#This Row],[ActualAwayScore]]=Table2[[#This Row],[PredictedAwayScore]], "Y", "N"))</f>
        <v>_</v>
      </c>
      <c r="Q867" s="2" t="str">
        <f>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row>
    <row r="868" spans="1:25" x14ac:dyDescent="0.25">
      <c r="B868" s="1">
        <v>45694</v>
      </c>
      <c r="C868" s="9"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IF(ISBLANK(Table2[[#This Row],[ActualResult]]), "_", IF(Table2[[#This Row],[ActualAwayScore]]=Table2[[#This Row],[PredictedAwayScore]], "Y", "N"))</f>
        <v>_</v>
      </c>
      <c r="Q868" s="2" t="str">
        <f>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row>
    <row r="869" spans="1:25" x14ac:dyDescent="0.25">
      <c r="B869" s="1">
        <v>45694</v>
      </c>
      <c r="C869" s="9"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IF(ISBLANK(Table2[[#This Row],[ActualResult]]), "_", IF(Table2[[#This Row],[ActualAwayScore]]=Table2[[#This Row],[PredictedAwayScore]], "Y", "N"))</f>
        <v>_</v>
      </c>
      <c r="Q869" s="2" t="str">
        <f>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row>
    <row r="870" spans="1:25" x14ac:dyDescent="0.25">
      <c r="B870" s="1">
        <v>45694</v>
      </c>
      <c r="C870" s="9"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IF(ISBLANK(Table2[[#This Row],[ActualResult]]), "_", IF(Table2[[#This Row],[ActualAwayScore]]=Table2[[#This Row],[PredictedAwayScore]], "Y", "N"))</f>
        <v>_</v>
      </c>
      <c r="Q870" s="2" t="str">
        <f>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row>
    <row r="871" spans="1:25" x14ac:dyDescent="0.25">
      <c r="B871" s="1">
        <v>45694</v>
      </c>
      <c r="C871" s="9"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IF(ISBLANK(Table2[[#This Row],[ActualResult]]), "_", IF(Table2[[#This Row],[ActualAwayScore]]=Table2[[#This Row],[PredictedAwayScore]], "Y", "N"))</f>
        <v>_</v>
      </c>
      <c r="Q871" s="2" t="str">
        <f>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row>
    <row r="872" spans="1:25" x14ac:dyDescent="0.25">
      <c r="A872" s="5"/>
      <c r="B872" s="3">
        <v>45694</v>
      </c>
      <c r="C872" s="10" t="s">
        <v>981</v>
      </c>
      <c r="D872" s="4" t="s">
        <v>25</v>
      </c>
      <c r="E872" s="4" t="s">
        <v>38</v>
      </c>
      <c r="F872" s="4"/>
      <c r="G872" s="4"/>
      <c r="H872" s="4" t="str">
        <f t="shared" si="41"/>
        <v>_</v>
      </c>
      <c r="I872" s="4"/>
      <c r="J872" s="4"/>
      <c r="K872" s="4"/>
      <c r="L872" s="4" t="str">
        <f t="shared" si="40"/>
        <v>_</v>
      </c>
      <c r="M872" s="4"/>
      <c r="N872" s="4">
        <f>IF(ISBLANK(Table2[[#This Row],[ActualResult]]), 0, 1)</f>
        <v>0</v>
      </c>
      <c r="O872" s="4" t="str">
        <f>IF(ISBLANK(Table2[[#This Row],[ActualResult]]), "_", IF(Table2[[#This Row],[ActualWinner]]=Table2[[#This Row],[PredictedWinner]], "Y", "N"))</f>
        <v>_</v>
      </c>
      <c r="P872" s="4" t="str">
        <f>IF(ISBLANK(Table2[[#This Row],[ActualResult]]), "_", IF(Table2[[#This Row],[ActualAwayScore]]=Table2[[#This Row],[PredictedAwayScore]], "Y", "N"))</f>
        <v>_</v>
      </c>
      <c r="Q872" s="4" t="str">
        <f>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row>
    <row r="873" spans="1:25" x14ac:dyDescent="0.25">
      <c r="B873" s="1">
        <v>45695</v>
      </c>
      <c r="C873" s="9"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IF(ISBLANK(Table2[[#This Row],[ActualResult]]), "_", IF(Table2[[#This Row],[ActualAwayScore]]=Table2[[#This Row],[PredictedAwayScore]], "Y", "N"))</f>
        <v>_</v>
      </c>
      <c r="Q873" s="2" t="str">
        <f>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row>
    <row r="874" spans="1:25" x14ac:dyDescent="0.25">
      <c r="B874" s="1">
        <v>45695</v>
      </c>
      <c r="C874" s="9"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IF(ISBLANK(Table2[[#This Row],[ActualResult]]), "_", IF(Table2[[#This Row],[ActualAwayScore]]=Table2[[#This Row],[PredictedAwayScore]], "Y", "N"))</f>
        <v>_</v>
      </c>
      <c r="Q874" s="2" t="str">
        <f>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row>
    <row r="875" spans="1:25" x14ac:dyDescent="0.25">
      <c r="B875" s="1">
        <v>45695</v>
      </c>
      <c r="C875" s="9"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IF(ISBLANK(Table2[[#This Row],[ActualResult]]), "_", IF(Table2[[#This Row],[ActualAwayScore]]=Table2[[#This Row],[PredictedAwayScore]], "Y", "N"))</f>
        <v>_</v>
      </c>
      <c r="Q875" s="2" t="str">
        <f>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row>
    <row r="876" spans="1:25" x14ac:dyDescent="0.25">
      <c r="B876" s="1">
        <v>45695</v>
      </c>
      <c r="C876" s="9"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IF(ISBLANK(Table2[[#This Row],[ActualResult]]), "_", IF(Table2[[#This Row],[ActualAwayScore]]=Table2[[#This Row],[PredictedAwayScore]], "Y", "N"))</f>
        <v>_</v>
      </c>
      <c r="Q876" s="2" t="str">
        <f>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row>
    <row r="877" spans="1:25" x14ac:dyDescent="0.25">
      <c r="A877" s="5"/>
      <c r="B877" s="3">
        <v>45695</v>
      </c>
      <c r="C877" s="10" t="s">
        <v>986</v>
      </c>
      <c r="D877" s="4" t="s">
        <v>34</v>
      </c>
      <c r="E877" s="4" t="s">
        <v>28</v>
      </c>
      <c r="F877" s="4"/>
      <c r="G877" s="4"/>
      <c r="H877" s="4" t="str">
        <f t="shared" si="41"/>
        <v>_</v>
      </c>
      <c r="I877" s="4"/>
      <c r="J877" s="4"/>
      <c r="K877" s="4"/>
      <c r="L877" s="4" t="str">
        <f t="shared" si="40"/>
        <v>_</v>
      </c>
      <c r="M877" s="4"/>
      <c r="N877" s="4">
        <f>IF(ISBLANK(Table2[[#This Row],[ActualResult]]), 0, 1)</f>
        <v>0</v>
      </c>
      <c r="O877" s="4" t="str">
        <f>IF(ISBLANK(Table2[[#This Row],[ActualResult]]), "_", IF(Table2[[#This Row],[ActualWinner]]=Table2[[#This Row],[PredictedWinner]], "Y", "N"))</f>
        <v>_</v>
      </c>
      <c r="P877" s="4" t="str">
        <f>IF(ISBLANK(Table2[[#This Row],[ActualResult]]), "_", IF(Table2[[#This Row],[ActualAwayScore]]=Table2[[#This Row],[PredictedAwayScore]], "Y", "N"))</f>
        <v>_</v>
      </c>
      <c r="Q877" s="4" t="str">
        <f>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row>
    <row r="878" spans="1:25" x14ac:dyDescent="0.25">
      <c r="B878" s="1">
        <v>45696</v>
      </c>
      <c r="C878" s="9"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IF(ISBLANK(Table2[[#This Row],[ActualResult]]), "_", IF(Table2[[#This Row],[ActualAwayScore]]=Table2[[#This Row],[PredictedAwayScore]], "Y", "N"))</f>
        <v>_</v>
      </c>
      <c r="Q878" s="2" t="str">
        <f>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row>
    <row r="879" spans="1:25" x14ac:dyDescent="0.25">
      <c r="B879" s="1">
        <v>45696</v>
      </c>
      <c r="C879" s="9"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IF(ISBLANK(Table2[[#This Row],[ActualResult]]), "_", IF(Table2[[#This Row],[ActualAwayScore]]=Table2[[#This Row],[PredictedAwayScore]], "Y", "N"))</f>
        <v>_</v>
      </c>
      <c r="Q879" s="2" t="str">
        <f>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row>
    <row r="880" spans="1:25" x14ac:dyDescent="0.25">
      <c r="B880" s="1">
        <v>45696</v>
      </c>
      <c r="C880" s="9"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IF(ISBLANK(Table2[[#This Row],[ActualResult]]), "_", IF(Table2[[#This Row],[ActualAwayScore]]=Table2[[#This Row],[PredictedAwayScore]], "Y", "N"))</f>
        <v>_</v>
      </c>
      <c r="Q880" s="2" t="str">
        <f>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row>
    <row r="881" spans="1:25" x14ac:dyDescent="0.25">
      <c r="B881" s="1">
        <v>45696</v>
      </c>
      <c r="C881" s="9"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IF(ISBLANK(Table2[[#This Row],[ActualResult]]), "_", IF(Table2[[#This Row],[ActualAwayScore]]=Table2[[#This Row],[PredictedAwayScore]], "Y", "N"))</f>
        <v>_</v>
      </c>
      <c r="Q881" s="2" t="str">
        <f>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row>
    <row r="882" spans="1:25" x14ac:dyDescent="0.25">
      <c r="B882" s="1">
        <v>45696</v>
      </c>
      <c r="C882" s="9"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IF(ISBLANK(Table2[[#This Row],[ActualResult]]), "_", IF(Table2[[#This Row],[ActualAwayScore]]=Table2[[#This Row],[PredictedAwayScore]], "Y", "N"))</f>
        <v>_</v>
      </c>
      <c r="Q882" s="2" t="str">
        <f>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row>
    <row r="883" spans="1:25" x14ac:dyDescent="0.25">
      <c r="B883" s="1">
        <v>45696</v>
      </c>
      <c r="C883" s="9"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IF(ISBLANK(Table2[[#This Row],[ActualResult]]), "_", IF(Table2[[#This Row],[ActualAwayScore]]=Table2[[#This Row],[PredictedAwayScore]], "Y", "N"))</f>
        <v>_</v>
      </c>
      <c r="Q883" s="2" t="str">
        <f>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row>
    <row r="884" spans="1:25" x14ac:dyDescent="0.25">
      <c r="B884" s="1">
        <v>45696</v>
      </c>
      <c r="C884" s="9"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IF(ISBLANK(Table2[[#This Row],[ActualResult]]), "_", IF(Table2[[#This Row],[ActualAwayScore]]=Table2[[#This Row],[PredictedAwayScore]], "Y", "N"))</f>
        <v>_</v>
      </c>
      <c r="Q884" s="2" t="str">
        <f>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row>
    <row r="885" spans="1:25" x14ac:dyDescent="0.25">
      <c r="B885" s="1">
        <v>45696</v>
      </c>
      <c r="C885" s="9"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IF(ISBLANK(Table2[[#This Row],[ActualResult]]), "_", IF(Table2[[#This Row],[ActualAwayScore]]=Table2[[#This Row],[PredictedAwayScore]], "Y", "N"))</f>
        <v>_</v>
      </c>
      <c r="Q885" s="2" t="str">
        <f>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row>
    <row r="886" spans="1:25" x14ac:dyDescent="0.25">
      <c r="B886" s="1">
        <v>45696</v>
      </c>
      <c r="C886" s="9"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IF(ISBLANK(Table2[[#This Row],[ActualResult]]), "_", IF(Table2[[#This Row],[ActualAwayScore]]=Table2[[#This Row],[PredictedAwayScore]], "Y", "N"))</f>
        <v>_</v>
      </c>
      <c r="Q886" s="2" t="str">
        <f>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row>
    <row r="887" spans="1:25" x14ac:dyDescent="0.25">
      <c r="B887" s="1">
        <v>45696</v>
      </c>
      <c r="C887" s="9"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IF(ISBLANK(Table2[[#This Row],[ActualResult]]), "_", IF(Table2[[#This Row],[ActualAwayScore]]=Table2[[#This Row],[PredictedAwayScore]], "Y", "N"))</f>
        <v>_</v>
      </c>
      <c r="Q887" s="2" t="str">
        <f>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row>
    <row r="888" spans="1:25" x14ac:dyDescent="0.25">
      <c r="B888" s="1">
        <v>45696</v>
      </c>
      <c r="C888" s="9"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IF(ISBLANK(Table2[[#This Row],[ActualResult]]), "_", IF(Table2[[#This Row],[ActualAwayScore]]=Table2[[#This Row],[PredictedAwayScore]], "Y", "N"))</f>
        <v>_</v>
      </c>
      <c r="Q888" s="2" t="str">
        <f>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row>
    <row r="889" spans="1:25" x14ac:dyDescent="0.25">
      <c r="B889" s="1">
        <v>45696</v>
      </c>
      <c r="C889" s="9"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IF(ISBLANK(Table2[[#This Row],[ActualResult]]), "_", IF(Table2[[#This Row],[ActualAwayScore]]=Table2[[#This Row],[PredictedAwayScore]], "Y", "N"))</f>
        <v>_</v>
      </c>
      <c r="Q889" s="2" t="str">
        <f>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row>
    <row r="890" spans="1:25" x14ac:dyDescent="0.25">
      <c r="B890" s="1">
        <v>45696</v>
      </c>
      <c r="C890" s="9"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IF(ISBLANK(Table2[[#This Row],[ActualResult]]), "_", IF(Table2[[#This Row],[ActualAwayScore]]=Table2[[#This Row],[PredictedAwayScore]], "Y", "N"))</f>
        <v>_</v>
      </c>
      <c r="Q890" s="2" t="str">
        <f>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row>
    <row r="891" spans="1:25" x14ac:dyDescent="0.25">
      <c r="A891" s="5"/>
      <c r="B891" s="3">
        <v>45696</v>
      </c>
      <c r="C891" s="10" t="s">
        <v>1000</v>
      </c>
      <c r="D891" s="4" t="s">
        <v>47</v>
      </c>
      <c r="E891" s="4" t="s">
        <v>28</v>
      </c>
      <c r="F891" s="4"/>
      <c r="G891" s="4"/>
      <c r="H891" s="4" t="str">
        <f t="shared" si="41"/>
        <v>_</v>
      </c>
      <c r="I891" s="4"/>
      <c r="J891" s="4"/>
      <c r="K891" s="4"/>
      <c r="L891" s="2" t="str">
        <f t="shared" si="40"/>
        <v>_</v>
      </c>
      <c r="M891" s="4"/>
      <c r="N891" s="4">
        <f>IF(ISBLANK(Table2[[#This Row],[ActualResult]]), 0, 1)</f>
        <v>0</v>
      </c>
      <c r="O891" s="4" t="str">
        <f>IF(ISBLANK(Table2[[#This Row],[ActualResult]]), "_", IF(Table2[[#This Row],[ActualWinner]]=Table2[[#This Row],[PredictedWinner]], "Y", "N"))</f>
        <v>_</v>
      </c>
      <c r="P891" s="4" t="str">
        <f>IF(ISBLANK(Table2[[#This Row],[ActualResult]]), "_", IF(Table2[[#This Row],[ActualAwayScore]]=Table2[[#This Row],[PredictedAwayScore]], "Y", "N"))</f>
        <v>_</v>
      </c>
      <c r="Q891" s="4" t="str">
        <f>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row>
    <row r="892" spans="1:25" x14ac:dyDescent="0.25">
      <c r="B892" s="1">
        <v>45697</v>
      </c>
      <c r="C892" s="9" t="s">
        <v>1001</v>
      </c>
      <c r="D892" s="2" t="s">
        <v>15</v>
      </c>
      <c r="E892" s="2" t="s">
        <v>46</v>
      </c>
      <c r="F892" s="2"/>
      <c r="G892" s="2"/>
      <c r="H892" s="2" t="str">
        <f t="shared" si="41"/>
        <v>_</v>
      </c>
      <c r="I892" s="2"/>
      <c r="J892" s="2"/>
      <c r="K892" s="2"/>
      <c r="L892" s="19" t="str">
        <f t="shared" si="40"/>
        <v>_</v>
      </c>
      <c r="M892" s="2"/>
      <c r="N892" s="2">
        <f>IF(ISBLANK(Table2[[#This Row],[ActualResult]]), 0, 1)</f>
        <v>0</v>
      </c>
      <c r="O892" s="2" t="str">
        <f>IF(ISBLANK(Table2[[#This Row],[ActualResult]]), "_", IF(Table2[[#This Row],[ActualWinner]]=Table2[[#This Row],[PredictedWinner]], "Y", "N"))</f>
        <v>_</v>
      </c>
      <c r="P892" s="2" t="str">
        <f>IF(ISBLANK(Table2[[#This Row],[ActualResult]]), "_", IF(Table2[[#This Row],[ActualAwayScore]]=Table2[[#This Row],[PredictedAwayScore]], "Y", "N"))</f>
        <v>_</v>
      </c>
      <c r="Q892" s="2" t="str">
        <f>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row>
    <row r="893" spans="1:25" x14ac:dyDescent="0.25">
      <c r="A893" s="5"/>
      <c r="B893" s="3">
        <v>45697</v>
      </c>
      <c r="C893" s="10" t="s">
        <v>1002</v>
      </c>
      <c r="D893" s="4" t="s">
        <v>43</v>
      </c>
      <c r="E893" s="4" t="s">
        <v>19</v>
      </c>
      <c r="F893" s="4"/>
      <c r="G893" s="4"/>
      <c r="H893" s="4" t="str">
        <f t="shared" si="41"/>
        <v>_</v>
      </c>
      <c r="I893" s="4"/>
      <c r="J893" s="4"/>
      <c r="K893" s="4"/>
      <c r="L893" s="2" t="str">
        <f t="shared" si="40"/>
        <v>_</v>
      </c>
      <c r="M893" s="4"/>
      <c r="N893" s="4">
        <f>IF(ISBLANK(Table2[[#This Row],[ActualResult]]), 0, 1)</f>
        <v>0</v>
      </c>
      <c r="O893" s="4" t="str">
        <f>IF(ISBLANK(Table2[[#This Row],[ActualResult]]), "_", IF(Table2[[#This Row],[ActualWinner]]=Table2[[#This Row],[PredictedWinner]], "Y", "N"))</f>
        <v>_</v>
      </c>
      <c r="P893" s="4" t="str">
        <f>IF(ISBLANK(Table2[[#This Row],[ActualResult]]), "_", IF(Table2[[#This Row],[ActualAwayScore]]=Table2[[#This Row],[PredictedAwayScore]], "Y", "N"))</f>
        <v>_</v>
      </c>
      <c r="Q893" s="4" t="str">
        <f>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row>
    <row r="894" spans="1:25" x14ac:dyDescent="0.25">
      <c r="B894" s="1">
        <v>45710</v>
      </c>
      <c r="C894" s="9" t="s">
        <v>1003</v>
      </c>
      <c r="D894" s="2" t="s">
        <v>37</v>
      </c>
      <c r="E894" s="2" t="s">
        <v>31</v>
      </c>
      <c r="F894" s="2"/>
      <c r="G894" s="2"/>
      <c r="H894" s="2" t="str">
        <f t="shared" si="41"/>
        <v>_</v>
      </c>
      <c r="I894" s="2"/>
      <c r="J894" s="2"/>
      <c r="K894" s="2"/>
      <c r="L894" s="19" t="str">
        <f t="shared" si="40"/>
        <v>_</v>
      </c>
      <c r="M894" s="2"/>
      <c r="N894" s="2">
        <f>IF(ISBLANK(Table2[[#This Row],[ActualResult]]), 0, 1)</f>
        <v>0</v>
      </c>
      <c r="O894" s="2" t="str">
        <f>IF(ISBLANK(Table2[[#This Row],[ActualResult]]), "_", IF(Table2[[#This Row],[ActualWinner]]=Table2[[#This Row],[PredictedWinner]], "Y", "N"))</f>
        <v>_</v>
      </c>
      <c r="P894" s="2" t="str">
        <f>IF(ISBLANK(Table2[[#This Row],[ActualResult]]), "_", IF(Table2[[#This Row],[ActualAwayScore]]=Table2[[#This Row],[PredictedAwayScore]], "Y", "N"))</f>
        <v>_</v>
      </c>
      <c r="Q894" s="2" t="str">
        <f>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row>
    <row r="895" spans="1:25" x14ac:dyDescent="0.25">
      <c r="B895" s="1">
        <v>45710</v>
      </c>
      <c r="C895" s="9"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IF(ISBLANK(Table2[[#This Row],[ActualResult]]), "_", IF(Table2[[#This Row],[ActualAwayScore]]=Table2[[#This Row],[PredictedAwayScore]], "Y", "N"))</f>
        <v>_</v>
      </c>
      <c r="Q895" s="2" t="str">
        <f>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row>
    <row r="896" spans="1:25" x14ac:dyDescent="0.25">
      <c r="B896" s="1">
        <v>45710</v>
      </c>
      <c r="C896" s="9"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IF(ISBLANK(Table2[[#This Row],[ActualResult]]), "_", IF(Table2[[#This Row],[ActualAwayScore]]=Table2[[#This Row],[PredictedAwayScore]], "Y", "N"))</f>
        <v>_</v>
      </c>
      <c r="Q896" s="2" t="str">
        <f>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row>
    <row r="897" spans="1:25" x14ac:dyDescent="0.25">
      <c r="B897" s="1">
        <v>45710</v>
      </c>
      <c r="C897" s="9"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IF(ISBLANK(Table2[[#This Row],[ActualResult]]), "_", IF(Table2[[#This Row],[ActualAwayScore]]=Table2[[#This Row],[PredictedAwayScore]], "Y", "N"))</f>
        <v>_</v>
      </c>
      <c r="Q897" s="2" t="str">
        <f>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row>
    <row r="898" spans="1:25" x14ac:dyDescent="0.25">
      <c r="B898" s="1">
        <v>45710</v>
      </c>
      <c r="C898" s="9"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IF(ISBLANK(Table2[[#This Row],[ActualResult]]), "_", IF(Table2[[#This Row],[ActualAwayScore]]=Table2[[#This Row],[PredictedAwayScore]], "Y", "N"))</f>
        <v>_</v>
      </c>
      <c r="Q898" s="2" t="str">
        <f>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row>
    <row r="899" spans="1:25" x14ac:dyDescent="0.25">
      <c r="B899" s="1">
        <v>45710</v>
      </c>
      <c r="C899" s="9"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IF(ISBLANK(Table2[[#This Row],[ActualResult]]), "_", IF(Table2[[#This Row],[ActualAwayScore]]=Table2[[#This Row],[PredictedAwayScore]], "Y", "N"))</f>
        <v>_</v>
      </c>
      <c r="Q899" s="2" t="str">
        <f>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row>
    <row r="900" spans="1:25" x14ac:dyDescent="0.25">
      <c r="B900" s="1">
        <v>45710</v>
      </c>
      <c r="C900" s="9"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IF(ISBLANK(Table2[[#This Row],[ActualResult]]), "_", IF(Table2[[#This Row],[ActualAwayScore]]=Table2[[#This Row],[PredictedAwayScore]], "Y", "N"))</f>
        <v>_</v>
      </c>
      <c r="Q900" s="2" t="str">
        <f>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row>
    <row r="901" spans="1:25" x14ac:dyDescent="0.25">
      <c r="B901" s="1">
        <v>45710</v>
      </c>
      <c r="C901" s="9"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IF(ISBLANK(Table2[[#This Row],[ActualResult]]), "_", IF(Table2[[#This Row],[ActualAwayScore]]=Table2[[#This Row],[PredictedAwayScore]], "Y", "N"))</f>
        <v>_</v>
      </c>
      <c r="Q901" s="2" t="str">
        <f>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row>
    <row r="902" spans="1:25" x14ac:dyDescent="0.25">
      <c r="B902" s="1">
        <v>45710</v>
      </c>
      <c r="C902" s="9"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IF(ISBLANK(Table2[[#This Row],[ActualResult]]), "_", IF(Table2[[#This Row],[ActualAwayScore]]=Table2[[#This Row],[PredictedAwayScore]], "Y", "N"))</f>
        <v>_</v>
      </c>
      <c r="Q902" s="2" t="str">
        <f>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row>
    <row r="903" spans="1:25" x14ac:dyDescent="0.25">
      <c r="B903" s="1">
        <v>45710</v>
      </c>
      <c r="C903" s="9"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IF(ISBLANK(Table2[[#This Row],[ActualResult]]), "_", IF(Table2[[#This Row],[ActualAwayScore]]=Table2[[#This Row],[PredictedAwayScore]], "Y", "N"))</f>
        <v>_</v>
      </c>
      <c r="Q903" s="2" t="str">
        <f>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row>
    <row r="904" spans="1:25" x14ac:dyDescent="0.25">
      <c r="B904" s="1">
        <v>45710</v>
      </c>
      <c r="C904" s="9"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IF(ISBLANK(Table2[[#This Row],[ActualResult]]), "_", IF(Table2[[#This Row],[ActualAwayScore]]=Table2[[#This Row],[PredictedAwayScore]], "Y", "N"))</f>
        <v>_</v>
      </c>
      <c r="Q904" s="2" t="str">
        <f>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row>
    <row r="905" spans="1:25" x14ac:dyDescent="0.25">
      <c r="B905" s="1">
        <v>45710</v>
      </c>
      <c r="C905" s="9"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IF(ISBLANK(Table2[[#This Row],[ActualResult]]), "_", IF(Table2[[#This Row],[ActualAwayScore]]=Table2[[#This Row],[PredictedAwayScore]], "Y", "N"))</f>
        <v>_</v>
      </c>
      <c r="Q905" s="2" t="str">
        <f>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row>
    <row r="906" spans="1:25" x14ac:dyDescent="0.25">
      <c r="B906" s="1">
        <v>45710</v>
      </c>
      <c r="C906" s="9"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IF(ISBLANK(Table2[[#This Row],[ActualResult]]), "_", IF(Table2[[#This Row],[ActualAwayScore]]=Table2[[#This Row],[PredictedAwayScore]], "Y", "N"))</f>
        <v>_</v>
      </c>
      <c r="Q906" s="2" t="str">
        <f>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row>
    <row r="907" spans="1:25" x14ac:dyDescent="0.25">
      <c r="A907" s="5"/>
      <c r="B907" s="3">
        <v>45710</v>
      </c>
      <c r="C907" s="10" t="s">
        <v>1016</v>
      </c>
      <c r="D907" s="4" t="s">
        <v>25</v>
      </c>
      <c r="E907" s="4" t="s">
        <v>27</v>
      </c>
      <c r="F907" s="4"/>
      <c r="G907" s="4"/>
      <c r="H907" s="4" t="str">
        <f t="shared" si="44"/>
        <v>_</v>
      </c>
      <c r="I907" s="4"/>
      <c r="J907" s="4"/>
      <c r="K907" s="4"/>
      <c r="L907" s="2" t="str">
        <f t="shared" si="43"/>
        <v>_</v>
      </c>
      <c r="M907" s="4"/>
      <c r="N907" s="4">
        <f>IF(ISBLANK(Table2[[#This Row],[ActualResult]]), 0, 1)</f>
        <v>0</v>
      </c>
      <c r="O907" s="4" t="str">
        <f>IF(ISBLANK(Table2[[#This Row],[ActualResult]]), "_", IF(Table2[[#This Row],[ActualWinner]]=Table2[[#This Row],[PredictedWinner]], "Y", "N"))</f>
        <v>_</v>
      </c>
      <c r="P907" s="4" t="str">
        <f>IF(ISBLANK(Table2[[#This Row],[ActualResult]]), "_", IF(Table2[[#This Row],[ActualAwayScore]]=Table2[[#This Row],[PredictedAwayScore]], "Y", "N"))</f>
        <v>_</v>
      </c>
      <c r="Q907" s="4" t="str">
        <f>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row>
    <row r="908" spans="1:25" x14ac:dyDescent="0.25">
      <c r="B908" s="1">
        <v>45711</v>
      </c>
      <c r="C908" s="9" t="s">
        <v>1017</v>
      </c>
      <c r="D908" s="2" t="s">
        <v>23</v>
      </c>
      <c r="E908" s="2" t="s">
        <v>46</v>
      </c>
      <c r="F908" s="2"/>
      <c r="G908" s="2"/>
      <c r="H908" s="2" t="str">
        <f t="shared" si="44"/>
        <v>_</v>
      </c>
      <c r="I908" s="2"/>
      <c r="J908" s="2"/>
      <c r="K908" s="2"/>
      <c r="L908" s="19" t="str">
        <f t="shared" si="43"/>
        <v>_</v>
      </c>
      <c r="M908" s="2"/>
      <c r="N908" s="2">
        <f>IF(ISBLANK(Table2[[#This Row],[ActualResult]]), 0, 1)</f>
        <v>0</v>
      </c>
      <c r="O908" s="2" t="str">
        <f>IF(ISBLANK(Table2[[#This Row],[ActualResult]]), "_", IF(Table2[[#This Row],[ActualWinner]]=Table2[[#This Row],[PredictedWinner]], "Y", "N"))</f>
        <v>_</v>
      </c>
      <c r="P908" s="2" t="str">
        <f>IF(ISBLANK(Table2[[#This Row],[ActualResult]]), "_", IF(Table2[[#This Row],[ActualAwayScore]]=Table2[[#This Row],[PredictedAwayScore]], "Y", "N"))</f>
        <v>_</v>
      </c>
      <c r="Q908" s="2" t="str">
        <f>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row>
    <row r="909" spans="1:25" x14ac:dyDescent="0.25">
      <c r="B909" s="1">
        <v>45711</v>
      </c>
      <c r="C909" s="9"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IF(ISBLANK(Table2[[#This Row],[ActualResult]]), "_", IF(Table2[[#This Row],[ActualAwayScore]]=Table2[[#This Row],[PredictedAwayScore]], "Y", "N"))</f>
        <v>_</v>
      </c>
      <c r="Q909" s="2" t="str">
        <f>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row>
    <row r="910" spans="1:25" x14ac:dyDescent="0.25">
      <c r="B910" s="1">
        <v>45711</v>
      </c>
      <c r="C910" s="9"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IF(ISBLANK(Table2[[#This Row],[ActualResult]]), "_", IF(Table2[[#This Row],[ActualAwayScore]]=Table2[[#This Row],[PredictedAwayScore]], "Y", "N"))</f>
        <v>_</v>
      </c>
      <c r="Q910" s="2" t="str">
        <f>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row>
    <row r="911" spans="1:25" x14ac:dyDescent="0.25">
      <c r="B911" s="1">
        <v>45711</v>
      </c>
      <c r="C911" s="9"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IF(ISBLANK(Table2[[#This Row],[ActualResult]]), "_", IF(Table2[[#This Row],[ActualAwayScore]]=Table2[[#This Row],[PredictedAwayScore]], "Y", "N"))</f>
        <v>_</v>
      </c>
      <c r="Q911" s="2" t="str">
        <f>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row>
    <row r="912" spans="1:25" x14ac:dyDescent="0.25">
      <c r="B912" s="1">
        <v>45711</v>
      </c>
      <c r="C912" s="9"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IF(ISBLANK(Table2[[#This Row],[ActualResult]]), "_", IF(Table2[[#This Row],[ActualAwayScore]]=Table2[[#This Row],[PredictedAwayScore]], "Y", "N"))</f>
        <v>_</v>
      </c>
      <c r="Q912" s="2" t="str">
        <f>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row>
    <row r="913" spans="1:25" x14ac:dyDescent="0.25">
      <c r="B913" s="1">
        <v>45711</v>
      </c>
      <c r="C913" s="9"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IF(ISBLANK(Table2[[#This Row],[ActualResult]]), "_", IF(Table2[[#This Row],[ActualAwayScore]]=Table2[[#This Row],[PredictedAwayScore]], "Y", "N"))</f>
        <v>_</v>
      </c>
      <c r="Q913" s="2" t="str">
        <f>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row>
    <row r="914" spans="1:25" x14ac:dyDescent="0.25">
      <c r="B914" s="1">
        <v>45711</v>
      </c>
      <c r="C914" s="9"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IF(ISBLANK(Table2[[#This Row],[ActualResult]]), "_", IF(Table2[[#This Row],[ActualAwayScore]]=Table2[[#This Row],[PredictedAwayScore]], "Y", "N"))</f>
        <v>_</v>
      </c>
      <c r="Q914" s="2" t="str">
        <f>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row>
    <row r="915" spans="1:25" x14ac:dyDescent="0.25">
      <c r="B915" s="1">
        <v>45711</v>
      </c>
      <c r="C915" s="9"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IF(ISBLANK(Table2[[#This Row],[ActualResult]]), "_", IF(Table2[[#This Row],[ActualAwayScore]]=Table2[[#This Row],[PredictedAwayScore]], "Y", "N"))</f>
        <v>_</v>
      </c>
      <c r="Q915" s="2" t="str">
        <f>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row>
    <row r="916" spans="1:25" x14ac:dyDescent="0.25">
      <c r="B916" s="1">
        <v>45711</v>
      </c>
      <c r="C916" s="9"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IF(ISBLANK(Table2[[#This Row],[ActualResult]]), "_", IF(Table2[[#This Row],[ActualAwayScore]]=Table2[[#This Row],[PredictedAwayScore]], "Y", "N"))</f>
        <v>_</v>
      </c>
      <c r="Q916" s="2" t="str">
        <f>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row>
    <row r="917" spans="1:25" x14ac:dyDescent="0.25">
      <c r="A917" s="5"/>
      <c r="B917" s="3">
        <v>45711</v>
      </c>
      <c r="C917" s="10" t="s">
        <v>1026</v>
      </c>
      <c r="D917" s="4" t="s">
        <v>25</v>
      </c>
      <c r="E917" s="4" t="s">
        <v>15</v>
      </c>
      <c r="F917" s="4"/>
      <c r="G917" s="4"/>
      <c r="H917" s="4" t="str">
        <f t="shared" si="44"/>
        <v>_</v>
      </c>
      <c r="I917" s="4"/>
      <c r="J917" s="4"/>
      <c r="K917" s="4"/>
      <c r="L917" s="4" t="str">
        <f t="shared" si="43"/>
        <v>_</v>
      </c>
      <c r="M917" s="4"/>
      <c r="N917" s="4">
        <f>IF(ISBLANK(Table2[[#This Row],[ActualResult]]), 0, 1)</f>
        <v>0</v>
      </c>
      <c r="O917" s="4" t="str">
        <f>IF(ISBLANK(Table2[[#This Row],[ActualResult]]), "_", IF(Table2[[#This Row],[ActualWinner]]=Table2[[#This Row],[PredictedWinner]], "Y", "N"))</f>
        <v>_</v>
      </c>
      <c r="P917" s="4" t="str">
        <f>IF(ISBLANK(Table2[[#This Row],[ActualResult]]), "_", IF(Table2[[#This Row],[ActualAwayScore]]=Table2[[#This Row],[PredictedAwayScore]], "Y", "N"))</f>
        <v>_</v>
      </c>
      <c r="Q917" s="4" t="str">
        <f>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row>
    <row r="918" spans="1:25" x14ac:dyDescent="0.25">
      <c r="B918" s="1">
        <v>45712</v>
      </c>
      <c r="C918" s="9"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IF(ISBLANK(Table2[[#This Row],[ActualResult]]), "_", IF(Table2[[#This Row],[ActualAwayScore]]=Table2[[#This Row],[PredictedAwayScore]], "Y", "N"))</f>
        <v>_</v>
      </c>
      <c r="Q918" s="2" t="str">
        <f>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row>
    <row r="919" spans="1:25" x14ac:dyDescent="0.25">
      <c r="A919" s="5"/>
      <c r="B919" s="3">
        <v>45712</v>
      </c>
      <c r="C919" s="10" t="s">
        <v>1028</v>
      </c>
      <c r="D919" s="4" t="s">
        <v>27</v>
      </c>
      <c r="E919" s="4" t="s">
        <v>28</v>
      </c>
      <c r="F919" s="4"/>
      <c r="G919" s="4"/>
      <c r="H919" s="4" t="str">
        <f t="shared" si="44"/>
        <v>_</v>
      </c>
      <c r="I919" s="4"/>
      <c r="J919" s="4"/>
      <c r="K919" s="4"/>
      <c r="L919" s="2" t="str">
        <f t="shared" si="43"/>
        <v>_</v>
      </c>
      <c r="M919" s="4"/>
      <c r="N919" s="4">
        <f>IF(ISBLANK(Table2[[#This Row],[ActualResult]]), 0, 1)</f>
        <v>0</v>
      </c>
      <c r="O919" s="4" t="str">
        <f>IF(ISBLANK(Table2[[#This Row],[ActualResult]]), "_", IF(Table2[[#This Row],[ActualWinner]]=Table2[[#This Row],[PredictedWinner]], "Y", "N"))</f>
        <v>_</v>
      </c>
      <c r="P919" s="4" t="str">
        <f>IF(ISBLANK(Table2[[#This Row],[ActualResult]]), "_", IF(Table2[[#This Row],[ActualAwayScore]]=Table2[[#This Row],[PredictedAwayScore]], "Y", "N"))</f>
        <v>_</v>
      </c>
      <c r="Q919" s="4" t="str">
        <f>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row>
    <row r="920" spans="1:25" x14ac:dyDescent="0.25">
      <c r="B920" s="1">
        <v>45713</v>
      </c>
      <c r="C920" s="9" t="s">
        <v>1029</v>
      </c>
      <c r="D920" s="2" t="s">
        <v>18</v>
      </c>
      <c r="E920" s="2" t="s">
        <v>16</v>
      </c>
      <c r="F920" s="2"/>
      <c r="G920" s="2"/>
      <c r="H920" s="2" t="str">
        <f t="shared" si="44"/>
        <v>_</v>
      </c>
      <c r="I920" s="2"/>
      <c r="J920" s="2"/>
      <c r="K920" s="2"/>
      <c r="L920" s="19" t="str">
        <f t="shared" si="43"/>
        <v>_</v>
      </c>
      <c r="M920" s="2"/>
      <c r="N920" s="2">
        <f>IF(ISBLANK(Table2[[#This Row],[ActualResult]]), 0, 1)</f>
        <v>0</v>
      </c>
      <c r="O920" s="2" t="str">
        <f>IF(ISBLANK(Table2[[#This Row],[ActualResult]]), "_", IF(Table2[[#This Row],[ActualWinner]]=Table2[[#This Row],[PredictedWinner]], "Y", "N"))</f>
        <v>_</v>
      </c>
      <c r="P920" s="2" t="str">
        <f>IF(ISBLANK(Table2[[#This Row],[ActualResult]]), "_", IF(Table2[[#This Row],[ActualAwayScore]]=Table2[[#This Row],[PredictedAwayScore]], "Y", "N"))</f>
        <v>_</v>
      </c>
      <c r="Q920" s="2" t="str">
        <f>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row>
    <row r="921" spans="1:25" x14ac:dyDescent="0.25">
      <c r="B921" s="1">
        <v>45713</v>
      </c>
      <c r="C921" s="9"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IF(ISBLANK(Table2[[#This Row],[ActualResult]]), "_", IF(Table2[[#This Row],[ActualAwayScore]]=Table2[[#This Row],[PredictedAwayScore]], "Y", "N"))</f>
        <v>_</v>
      </c>
      <c r="Q921" s="2" t="str">
        <f>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row>
    <row r="922" spans="1:25" x14ac:dyDescent="0.25">
      <c r="B922" s="1">
        <v>45713</v>
      </c>
      <c r="C922" s="9"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IF(ISBLANK(Table2[[#This Row],[ActualResult]]), "_", IF(Table2[[#This Row],[ActualAwayScore]]=Table2[[#This Row],[PredictedAwayScore]], "Y", "N"))</f>
        <v>_</v>
      </c>
      <c r="Q922" s="2" t="str">
        <f>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row>
    <row r="923" spans="1:25" x14ac:dyDescent="0.25">
      <c r="B923" s="1">
        <v>45713</v>
      </c>
      <c r="C923" s="9"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IF(ISBLANK(Table2[[#This Row],[ActualResult]]), "_", IF(Table2[[#This Row],[ActualAwayScore]]=Table2[[#This Row],[PredictedAwayScore]], "Y", "N"))</f>
        <v>_</v>
      </c>
      <c r="Q923" s="2" t="str">
        <f>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row>
    <row r="924" spans="1:25" x14ac:dyDescent="0.25">
      <c r="B924" s="1">
        <v>45713</v>
      </c>
      <c r="C924" s="9"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IF(ISBLANK(Table2[[#This Row],[ActualResult]]), "_", IF(Table2[[#This Row],[ActualAwayScore]]=Table2[[#This Row],[PredictedAwayScore]], "Y", "N"))</f>
        <v>_</v>
      </c>
      <c r="Q924" s="2" t="str">
        <f>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row>
    <row r="925" spans="1:25" x14ac:dyDescent="0.25">
      <c r="B925" s="1">
        <v>45713</v>
      </c>
      <c r="C925" s="9"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IF(ISBLANK(Table2[[#This Row],[ActualResult]]), "_", IF(Table2[[#This Row],[ActualAwayScore]]=Table2[[#This Row],[PredictedAwayScore]], "Y", "N"))</f>
        <v>_</v>
      </c>
      <c r="Q925" s="2" t="str">
        <f>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row>
    <row r="926" spans="1:25" x14ac:dyDescent="0.25">
      <c r="B926" s="1">
        <v>45713</v>
      </c>
      <c r="C926" s="9"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IF(ISBLANK(Table2[[#This Row],[ActualResult]]), "_", IF(Table2[[#This Row],[ActualAwayScore]]=Table2[[#This Row],[PredictedAwayScore]], "Y", "N"))</f>
        <v>_</v>
      </c>
      <c r="Q926" s="2" t="str">
        <f>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row>
    <row r="927" spans="1:25" x14ac:dyDescent="0.25">
      <c r="B927" s="1">
        <v>45713</v>
      </c>
      <c r="C927" s="9"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IF(ISBLANK(Table2[[#This Row],[ActualResult]]), "_", IF(Table2[[#This Row],[ActualAwayScore]]=Table2[[#This Row],[PredictedAwayScore]], "Y", "N"))</f>
        <v>_</v>
      </c>
      <c r="Q927" s="2" t="str">
        <f>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row>
    <row r="928" spans="1:25" x14ac:dyDescent="0.25">
      <c r="B928" s="1">
        <v>45713</v>
      </c>
      <c r="C928" s="9"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IF(ISBLANK(Table2[[#This Row],[ActualResult]]), "_", IF(Table2[[#This Row],[ActualAwayScore]]=Table2[[#This Row],[PredictedAwayScore]], "Y", "N"))</f>
        <v>_</v>
      </c>
      <c r="Q928" s="2" t="str">
        <f>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row>
    <row r="929" spans="1:25" x14ac:dyDescent="0.25">
      <c r="B929" s="1">
        <v>45713</v>
      </c>
      <c r="C929" s="9"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IF(ISBLANK(Table2[[#This Row],[ActualResult]]), "_", IF(Table2[[#This Row],[ActualAwayScore]]=Table2[[#This Row],[PredictedAwayScore]], "Y", "N"))</f>
        <v>_</v>
      </c>
      <c r="Q929" s="2" t="str">
        <f>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row>
    <row r="930" spans="1:25" x14ac:dyDescent="0.25">
      <c r="B930" s="1">
        <v>45713</v>
      </c>
      <c r="C930" s="9"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IF(ISBLANK(Table2[[#This Row],[ActualResult]]), "_", IF(Table2[[#This Row],[ActualAwayScore]]=Table2[[#This Row],[PredictedAwayScore]], "Y", "N"))</f>
        <v>_</v>
      </c>
      <c r="Q930" s="2" t="str">
        <f>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row>
    <row r="931" spans="1:25" x14ac:dyDescent="0.25">
      <c r="A931" s="5"/>
      <c r="B931" s="3">
        <v>45713</v>
      </c>
      <c r="C931" s="10" t="s">
        <v>1040</v>
      </c>
      <c r="D931" s="4" t="s">
        <v>17</v>
      </c>
      <c r="E931" s="4" t="s">
        <v>15</v>
      </c>
      <c r="F931" s="4"/>
      <c r="G931" s="4"/>
      <c r="H931" s="4" t="str">
        <f t="shared" si="44"/>
        <v>_</v>
      </c>
      <c r="I931" s="4"/>
      <c r="J931" s="4"/>
      <c r="K931" s="4"/>
      <c r="L931" s="4" t="str">
        <f t="shared" si="43"/>
        <v>_</v>
      </c>
      <c r="M931" s="4"/>
      <c r="N931" s="4">
        <f>IF(ISBLANK(Table2[[#This Row],[ActualResult]]), 0, 1)</f>
        <v>0</v>
      </c>
      <c r="O931" s="4" t="str">
        <f>IF(ISBLANK(Table2[[#This Row],[ActualResult]]), "_", IF(Table2[[#This Row],[ActualWinner]]=Table2[[#This Row],[PredictedWinner]], "Y", "N"))</f>
        <v>_</v>
      </c>
      <c r="P931" s="4" t="str">
        <f>IF(ISBLANK(Table2[[#This Row],[ActualResult]]), "_", IF(Table2[[#This Row],[ActualAwayScore]]=Table2[[#This Row],[PredictedAwayScore]], "Y", "N"))</f>
        <v>_</v>
      </c>
      <c r="Q931" s="4" t="str">
        <f>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row>
    <row r="932" spans="1:25" x14ac:dyDescent="0.25">
      <c r="B932" s="1">
        <v>45714</v>
      </c>
      <c r="C932" s="9"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IF(ISBLANK(Table2[[#This Row],[ActualResult]]), "_", IF(Table2[[#This Row],[ActualAwayScore]]=Table2[[#This Row],[PredictedAwayScore]], "Y", "N"))</f>
        <v>_</v>
      </c>
      <c r="Q932" s="2" t="str">
        <f>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row>
    <row r="933" spans="1:25" x14ac:dyDescent="0.25">
      <c r="B933" s="1">
        <v>45714</v>
      </c>
      <c r="C933" s="9"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IF(ISBLANK(Table2[[#This Row],[ActualResult]]), "_", IF(Table2[[#This Row],[ActualAwayScore]]=Table2[[#This Row],[PredictedAwayScore]], "Y", "N"))</f>
        <v>_</v>
      </c>
      <c r="Q933" s="2" t="str">
        <f>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row>
    <row r="934" spans="1:25" x14ac:dyDescent="0.25">
      <c r="A934" s="5"/>
      <c r="B934" s="3">
        <v>45714</v>
      </c>
      <c r="C934" s="10" t="s">
        <v>1043</v>
      </c>
      <c r="D934" s="4" t="s">
        <v>25</v>
      </c>
      <c r="E934" s="4" t="s">
        <v>28</v>
      </c>
      <c r="F934" s="4"/>
      <c r="G934" s="4"/>
      <c r="H934" s="4" t="str">
        <f t="shared" si="44"/>
        <v>_</v>
      </c>
      <c r="I934" s="4"/>
      <c r="J934" s="4"/>
      <c r="K934" s="4"/>
      <c r="L934" s="2" t="str">
        <f t="shared" si="43"/>
        <v>_</v>
      </c>
      <c r="M934" s="4"/>
      <c r="N934" s="4">
        <f>IF(ISBLANK(Table2[[#This Row],[ActualResult]]), 0, 1)</f>
        <v>0</v>
      </c>
      <c r="O934" s="4" t="str">
        <f>IF(ISBLANK(Table2[[#This Row],[ActualResult]]), "_", IF(Table2[[#This Row],[ActualWinner]]=Table2[[#This Row],[PredictedWinner]], "Y", "N"))</f>
        <v>_</v>
      </c>
      <c r="P934" s="4" t="str">
        <f>IF(ISBLANK(Table2[[#This Row],[ActualResult]]), "_", IF(Table2[[#This Row],[ActualAwayScore]]=Table2[[#This Row],[PredictedAwayScore]], "Y", "N"))</f>
        <v>_</v>
      </c>
      <c r="Q934" s="4" t="str">
        <f>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row>
    <row r="935" spans="1:25" x14ac:dyDescent="0.25">
      <c r="B935" s="1">
        <v>45715</v>
      </c>
      <c r="C935" s="9" t="s">
        <v>1044</v>
      </c>
      <c r="D935" s="2" t="s">
        <v>33</v>
      </c>
      <c r="E935" s="2" t="s">
        <v>16</v>
      </c>
      <c r="F935" s="2"/>
      <c r="G935" s="2"/>
      <c r="H935" s="2" t="str">
        <f t="shared" si="44"/>
        <v>_</v>
      </c>
      <c r="I935" s="2"/>
      <c r="J935" s="2"/>
      <c r="K935" s="2"/>
      <c r="L935" s="19" t="str">
        <f t="shared" si="43"/>
        <v>_</v>
      </c>
      <c r="M935" s="2"/>
      <c r="N935" s="2">
        <f>IF(ISBLANK(Table2[[#This Row],[ActualResult]]), 0, 1)</f>
        <v>0</v>
      </c>
      <c r="O935" s="2" t="str">
        <f>IF(ISBLANK(Table2[[#This Row],[ActualResult]]), "_", IF(Table2[[#This Row],[ActualWinner]]=Table2[[#This Row],[PredictedWinner]], "Y", "N"))</f>
        <v>_</v>
      </c>
      <c r="P935" s="2" t="str">
        <f>IF(ISBLANK(Table2[[#This Row],[ActualResult]]), "_", IF(Table2[[#This Row],[ActualAwayScore]]=Table2[[#This Row],[PredictedAwayScore]], "Y", "N"))</f>
        <v>_</v>
      </c>
      <c r="Q935" s="2" t="str">
        <f>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row>
    <row r="936" spans="1:25" x14ac:dyDescent="0.25">
      <c r="B936" s="1">
        <v>45715</v>
      </c>
      <c r="C936" s="9"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IF(ISBLANK(Table2[[#This Row],[ActualResult]]), "_", IF(Table2[[#This Row],[ActualAwayScore]]=Table2[[#This Row],[PredictedAwayScore]], "Y", "N"))</f>
        <v>_</v>
      </c>
      <c r="Q936" s="2" t="str">
        <f>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row>
    <row r="937" spans="1:25" x14ac:dyDescent="0.25">
      <c r="B937" s="1">
        <v>45715</v>
      </c>
      <c r="C937" s="9"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IF(ISBLANK(Table2[[#This Row],[ActualResult]]), "_", IF(Table2[[#This Row],[ActualAwayScore]]=Table2[[#This Row],[PredictedAwayScore]], "Y", "N"))</f>
        <v>_</v>
      </c>
      <c r="Q937" s="2" t="str">
        <f>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row>
    <row r="938" spans="1:25" x14ac:dyDescent="0.25">
      <c r="B938" s="1">
        <v>45715</v>
      </c>
      <c r="C938" s="9"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IF(ISBLANK(Table2[[#This Row],[ActualResult]]), "_", IF(Table2[[#This Row],[ActualAwayScore]]=Table2[[#This Row],[PredictedAwayScore]], "Y", "N"))</f>
        <v>_</v>
      </c>
      <c r="Q938" s="2" t="str">
        <f>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row>
    <row r="939" spans="1:25" x14ac:dyDescent="0.25">
      <c r="B939" s="1">
        <v>45715</v>
      </c>
      <c r="C939" s="9"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IF(ISBLANK(Table2[[#This Row],[ActualResult]]), "_", IF(Table2[[#This Row],[ActualAwayScore]]=Table2[[#This Row],[PredictedAwayScore]], "Y", "N"))</f>
        <v>_</v>
      </c>
      <c r="Q939" s="2" t="str">
        <f>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row>
    <row r="940" spans="1:25" x14ac:dyDescent="0.25">
      <c r="B940" s="1">
        <v>45715</v>
      </c>
      <c r="C940" s="9"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IF(ISBLANK(Table2[[#This Row],[ActualResult]]), "_", IF(Table2[[#This Row],[ActualAwayScore]]=Table2[[#This Row],[PredictedAwayScore]], "Y", "N"))</f>
        <v>_</v>
      </c>
      <c r="Q940" s="2" t="str">
        <f>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row>
    <row r="941" spans="1:25" x14ac:dyDescent="0.25">
      <c r="B941" s="1">
        <v>45715</v>
      </c>
      <c r="C941" s="9"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IF(ISBLANK(Table2[[#This Row],[ActualResult]]), "_", IF(Table2[[#This Row],[ActualAwayScore]]=Table2[[#This Row],[PredictedAwayScore]], "Y", "N"))</f>
        <v>_</v>
      </c>
      <c r="Q941" s="2" t="str">
        <f>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row>
    <row r="942" spans="1:25" x14ac:dyDescent="0.25">
      <c r="B942" s="1">
        <v>45715</v>
      </c>
      <c r="C942" s="9"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IF(ISBLANK(Table2[[#This Row],[ActualResult]]), "_", IF(Table2[[#This Row],[ActualAwayScore]]=Table2[[#This Row],[PredictedAwayScore]], "Y", "N"))</f>
        <v>_</v>
      </c>
      <c r="Q942" s="2" t="str">
        <f>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row>
    <row r="943" spans="1:25" x14ac:dyDescent="0.25">
      <c r="B943" s="1">
        <v>45715</v>
      </c>
      <c r="C943" s="9"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IF(ISBLANK(Table2[[#This Row],[ActualResult]]), "_", IF(Table2[[#This Row],[ActualAwayScore]]=Table2[[#This Row],[PredictedAwayScore]], "Y", "N"))</f>
        <v>_</v>
      </c>
      <c r="Q943" s="2" t="str">
        <f>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row>
    <row r="944" spans="1:25" x14ac:dyDescent="0.25">
      <c r="B944" s="1">
        <v>45715</v>
      </c>
      <c r="C944" s="9"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IF(ISBLANK(Table2[[#This Row],[ActualResult]]), "_", IF(Table2[[#This Row],[ActualAwayScore]]=Table2[[#This Row],[PredictedAwayScore]], "Y", "N"))</f>
        <v>_</v>
      </c>
      <c r="Q944" s="2" t="str">
        <f>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row>
    <row r="945" spans="1:25" x14ac:dyDescent="0.25">
      <c r="B945" s="1">
        <v>45715</v>
      </c>
      <c r="C945" s="9"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IF(ISBLANK(Table2[[#This Row],[ActualResult]]), "_", IF(Table2[[#This Row],[ActualAwayScore]]=Table2[[#This Row],[PredictedAwayScore]], "Y", "N"))</f>
        <v>_</v>
      </c>
      <c r="Q945" s="2" t="str">
        <f>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row>
    <row r="946" spans="1:25" x14ac:dyDescent="0.25">
      <c r="A946" s="5"/>
      <c r="B946" s="3">
        <v>45715</v>
      </c>
      <c r="C946" s="10" t="s">
        <v>1055</v>
      </c>
      <c r="D946" s="4" t="s">
        <v>25</v>
      </c>
      <c r="E946" s="4" t="s">
        <v>47</v>
      </c>
      <c r="F946" s="4"/>
      <c r="G946" s="4"/>
      <c r="H946" s="4" t="str">
        <f t="shared" si="44"/>
        <v>_</v>
      </c>
      <c r="I946" s="4"/>
      <c r="J946" s="4"/>
      <c r="K946" s="4"/>
      <c r="L946" s="2" t="str">
        <f t="shared" si="43"/>
        <v>_</v>
      </c>
      <c r="M946" s="4"/>
      <c r="N946" s="4">
        <f>IF(ISBLANK(Table2[[#This Row],[ActualResult]]), 0, 1)</f>
        <v>0</v>
      </c>
      <c r="O946" s="4" t="str">
        <f>IF(ISBLANK(Table2[[#This Row],[ActualResult]]), "_", IF(Table2[[#This Row],[ActualWinner]]=Table2[[#This Row],[PredictedWinner]], "Y", "N"))</f>
        <v>_</v>
      </c>
      <c r="P946" s="4" t="str">
        <f>IF(ISBLANK(Table2[[#This Row],[ActualResult]]), "_", IF(Table2[[#This Row],[ActualAwayScore]]=Table2[[#This Row],[PredictedAwayScore]], "Y", "N"))</f>
        <v>_</v>
      </c>
      <c r="Q946" s="4" t="str">
        <f>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row>
    <row r="947" spans="1:25" x14ac:dyDescent="0.25">
      <c r="B947" s="1">
        <v>45716</v>
      </c>
      <c r="C947" s="9" t="s">
        <v>1056</v>
      </c>
      <c r="D947" s="2" t="s">
        <v>18</v>
      </c>
      <c r="E947" s="2" t="s">
        <v>20</v>
      </c>
      <c r="F947" s="2"/>
      <c r="G947" s="2"/>
      <c r="H947" s="2" t="str">
        <f t="shared" si="44"/>
        <v>_</v>
      </c>
      <c r="I947" s="2"/>
      <c r="J947" s="2"/>
      <c r="K947" s="2"/>
      <c r="L947" s="19" t="str">
        <f t="shared" si="43"/>
        <v>_</v>
      </c>
      <c r="M947" s="2"/>
      <c r="N947" s="2">
        <f>IF(ISBLANK(Table2[[#This Row],[ActualResult]]), 0, 1)</f>
        <v>0</v>
      </c>
      <c r="O947" s="2" t="str">
        <f>IF(ISBLANK(Table2[[#This Row],[ActualResult]]), "_", IF(Table2[[#This Row],[ActualWinner]]=Table2[[#This Row],[PredictedWinner]], "Y", "N"))</f>
        <v>_</v>
      </c>
      <c r="P947" s="2" t="str">
        <f>IF(ISBLANK(Table2[[#This Row],[ActualResult]]), "_", IF(Table2[[#This Row],[ActualAwayScore]]=Table2[[#This Row],[PredictedAwayScore]], "Y", "N"))</f>
        <v>_</v>
      </c>
      <c r="Q947" s="2" t="str">
        <f>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row>
    <row r="948" spans="1:25" x14ac:dyDescent="0.25">
      <c r="B948" s="1">
        <v>45716</v>
      </c>
      <c r="C948" s="9"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IF(ISBLANK(Table2[[#This Row],[ActualResult]]), "_", IF(Table2[[#This Row],[ActualAwayScore]]=Table2[[#This Row],[PredictedAwayScore]], "Y", "N"))</f>
        <v>_</v>
      </c>
      <c r="Q948" s="2" t="str">
        <f>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row>
    <row r="949" spans="1:25" x14ac:dyDescent="0.25">
      <c r="A949" s="5"/>
      <c r="B949" s="3">
        <v>45716</v>
      </c>
      <c r="C949" s="10" t="s">
        <v>1058</v>
      </c>
      <c r="D949" s="4" t="s">
        <v>37</v>
      </c>
      <c r="E949" s="4" t="s">
        <v>26</v>
      </c>
      <c r="F949" s="4"/>
      <c r="G949" s="4"/>
      <c r="H949" s="4" t="str">
        <f t="shared" si="44"/>
        <v>_</v>
      </c>
      <c r="I949" s="4"/>
      <c r="J949" s="4"/>
      <c r="K949" s="4"/>
      <c r="L949" s="2" t="str">
        <f t="shared" si="43"/>
        <v>_</v>
      </c>
      <c r="M949" s="4"/>
      <c r="N949" s="4">
        <f>IF(ISBLANK(Table2[[#This Row],[ActualResult]]), 0, 1)</f>
        <v>0</v>
      </c>
      <c r="O949" s="4" t="str">
        <f>IF(ISBLANK(Table2[[#This Row],[ActualResult]]), "_", IF(Table2[[#This Row],[ActualWinner]]=Table2[[#This Row],[PredictedWinner]], "Y", "N"))</f>
        <v>_</v>
      </c>
      <c r="P949" s="4" t="str">
        <f>IF(ISBLANK(Table2[[#This Row],[ActualResult]]), "_", IF(Table2[[#This Row],[ActualAwayScore]]=Table2[[#This Row],[PredictedAwayScore]], "Y", "N"))</f>
        <v>_</v>
      </c>
      <c r="Q949" s="4" t="str">
        <f>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row>
    <row r="950" spans="1:25" x14ac:dyDescent="0.25">
      <c r="B950" s="1">
        <v>45717</v>
      </c>
      <c r="C950" s="9" t="s">
        <v>1059</v>
      </c>
      <c r="D950" s="2" t="s">
        <v>35</v>
      </c>
      <c r="E950" s="2" t="s">
        <v>33</v>
      </c>
      <c r="F950" s="2"/>
      <c r="G950" s="2"/>
      <c r="H950" s="2" t="str">
        <f t="shared" si="44"/>
        <v>_</v>
      </c>
      <c r="I950" s="2"/>
      <c r="J950" s="2"/>
      <c r="K950" s="2"/>
      <c r="L950" s="19" t="str">
        <f t="shared" si="43"/>
        <v>_</v>
      </c>
      <c r="M950" s="2"/>
      <c r="N950" s="2">
        <f>IF(ISBLANK(Table2[[#This Row],[ActualResult]]), 0, 1)</f>
        <v>0</v>
      </c>
      <c r="O950" s="2" t="str">
        <f>IF(ISBLANK(Table2[[#This Row],[ActualResult]]), "_", IF(Table2[[#This Row],[ActualWinner]]=Table2[[#This Row],[PredictedWinner]], "Y", "N"))</f>
        <v>_</v>
      </c>
      <c r="P950" s="2" t="str">
        <f>IF(ISBLANK(Table2[[#This Row],[ActualResult]]), "_", IF(Table2[[#This Row],[ActualAwayScore]]=Table2[[#This Row],[PredictedAwayScore]], "Y", "N"))</f>
        <v>_</v>
      </c>
      <c r="Q950" s="2" t="str">
        <f>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row>
    <row r="951" spans="1:25" x14ac:dyDescent="0.25">
      <c r="B951" s="1">
        <v>45717</v>
      </c>
      <c r="C951" s="9"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IF(ISBLANK(Table2[[#This Row],[ActualResult]]), "_", IF(Table2[[#This Row],[ActualAwayScore]]=Table2[[#This Row],[PredictedAwayScore]], "Y", "N"))</f>
        <v>_</v>
      </c>
      <c r="Q951" s="2" t="str">
        <f>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row>
    <row r="952" spans="1:25" x14ac:dyDescent="0.25">
      <c r="B952" s="1">
        <v>45717</v>
      </c>
      <c r="C952" s="9"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IF(ISBLANK(Table2[[#This Row],[ActualResult]]), "_", IF(Table2[[#This Row],[ActualAwayScore]]=Table2[[#This Row],[PredictedAwayScore]], "Y", "N"))</f>
        <v>_</v>
      </c>
      <c r="Q952" s="2" t="str">
        <f>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row>
    <row r="953" spans="1:25" x14ac:dyDescent="0.25">
      <c r="B953" s="1">
        <v>45717</v>
      </c>
      <c r="C953" s="9"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IF(ISBLANK(Table2[[#This Row],[ActualResult]]), "_", IF(Table2[[#This Row],[ActualAwayScore]]=Table2[[#This Row],[PredictedAwayScore]], "Y", "N"))</f>
        <v>_</v>
      </c>
      <c r="Q953" s="2" t="str">
        <f>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row>
    <row r="954" spans="1:25" x14ac:dyDescent="0.25">
      <c r="B954" s="1">
        <v>45717</v>
      </c>
      <c r="C954" s="9"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IF(ISBLANK(Table2[[#This Row],[ActualResult]]), "_", IF(Table2[[#This Row],[ActualAwayScore]]=Table2[[#This Row],[PredictedAwayScore]], "Y", "N"))</f>
        <v>_</v>
      </c>
      <c r="Q954" s="2" t="str">
        <f>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row>
    <row r="955" spans="1:25" x14ac:dyDescent="0.25">
      <c r="B955" s="1">
        <v>45717</v>
      </c>
      <c r="C955" s="9"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IF(ISBLANK(Table2[[#This Row],[ActualResult]]), "_", IF(Table2[[#This Row],[ActualAwayScore]]=Table2[[#This Row],[PredictedAwayScore]], "Y", "N"))</f>
        <v>_</v>
      </c>
      <c r="Q955" s="2" t="str">
        <f>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row>
    <row r="956" spans="1:25" x14ac:dyDescent="0.25">
      <c r="B956" s="1">
        <v>45717</v>
      </c>
      <c r="C956" s="9"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IF(ISBLANK(Table2[[#This Row],[ActualResult]]), "_", IF(Table2[[#This Row],[ActualAwayScore]]=Table2[[#This Row],[PredictedAwayScore]], "Y", "N"))</f>
        <v>_</v>
      </c>
      <c r="Q956" s="2" t="str">
        <f>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row>
    <row r="957" spans="1:25" x14ac:dyDescent="0.25">
      <c r="B957" s="1">
        <v>45717</v>
      </c>
      <c r="C957" s="9"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IF(ISBLANK(Table2[[#This Row],[ActualResult]]), "_", IF(Table2[[#This Row],[ActualAwayScore]]=Table2[[#This Row],[PredictedAwayScore]], "Y", "N"))</f>
        <v>_</v>
      </c>
      <c r="Q957" s="2" t="str">
        <f>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row>
    <row r="958" spans="1:25" x14ac:dyDescent="0.25">
      <c r="B958" s="1">
        <v>45717</v>
      </c>
      <c r="C958" s="9"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IF(ISBLANK(Table2[[#This Row],[ActualResult]]), "_", IF(Table2[[#This Row],[ActualAwayScore]]=Table2[[#This Row],[PredictedAwayScore]], "Y", "N"))</f>
        <v>_</v>
      </c>
      <c r="Q958" s="2" t="str">
        <f>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row>
    <row r="959" spans="1:25" x14ac:dyDescent="0.25">
      <c r="B959" s="1">
        <v>45717</v>
      </c>
      <c r="C959" s="9"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IF(ISBLANK(Table2[[#This Row],[ActualResult]]), "_", IF(Table2[[#This Row],[ActualAwayScore]]=Table2[[#This Row],[PredictedAwayScore]], "Y", "N"))</f>
        <v>_</v>
      </c>
      <c r="Q959" s="2" t="str">
        <f>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row>
    <row r="960" spans="1:25" x14ac:dyDescent="0.25">
      <c r="B960" s="1">
        <v>45717</v>
      </c>
      <c r="C960" s="9"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IF(ISBLANK(Table2[[#This Row],[ActualResult]]), "_", IF(Table2[[#This Row],[ActualAwayScore]]=Table2[[#This Row],[PredictedAwayScore]], "Y", "N"))</f>
        <v>_</v>
      </c>
      <c r="Q960" s="2" t="str">
        <f>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row>
    <row r="961" spans="1:25" x14ac:dyDescent="0.25">
      <c r="B961" s="1">
        <v>45717</v>
      </c>
      <c r="C961" s="9"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IF(ISBLANK(Table2[[#This Row],[ActualResult]]), "_", IF(Table2[[#This Row],[ActualAwayScore]]=Table2[[#This Row],[PredictedAwayScore]], "Y", "N"))</f>
        <v>_</v>
      </c>
      <c r="Q961" s="2" t="str">
        <f>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row>
    <row r="962" spans="1:25" x14ac:dyDescent="0.25">
      <c r="A962" s="5"/>
      <c r="B962" s="3">
        <v>45717</v>
      </c>
      <c r="C962" s="10" t="s">
        <v>1074</v>
      </c>
      <c r="D962" s="4" t="s">
        <v>25</v>
      </c>
      <c r="E962" s="4" t="s">
        <v>12</v>
      </c>
      <c r="F962" s="4"/>
      <c r="G962" s="4"/>
      <c r="H962" s="4" t="str">
        <f t="shared" si="44"/>
        <v>_</v>
      </c>
      <c r="I962" s="4"/>
      <c r="J962" s="4"/>
      <c r="K962" s="4"/>
      <c r="L962" s="2" t="str">
        <f t="shared" si="43"/>
        <v>_</v>
      </c>
      <c r="M962" s="4"/>
      <c r="N962" s="4">
        <f>IF(ISBLANK(Table2[[#This Row],[ActualResult]]), 0, 1)</f>
        <v>0</v>
      </c>
      <c r="O962" s="4" t="str">
        <f>IF(ISBLANK(Table2[[#This Row],[ActualResult]]), "_", IF(Table2[[#This Row],[ActualWinner]]=Table2[[#This Row],[PredictedWinner]], "Y", "N"))</f>
        <v>_</v>
      </c>
      <c r="P962" s="4" t="str">
        <f>IF(ISBLANK(Table2[[#This Row],[ActualResult]]), "_", IF(Table2[[#This Row],[ActualAwayScore]]=Table2[[#This Row],[PredictedAwayScore]], "Y", "N"))</f>
        <v>_</v>
      </c>
      <c r="Q962" s="4" t="str">
        <f>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row>
    <row r="963" spans="1:25" x14ac:dyDescent="0.25">
      <c r="B963" s="1">
        <v>45718</v>
      </c>
      <c r="C963" s="9" t="s">
        <v>1075</v>
      </c>
      <c r="D963" s="2" t="s">
        <v>18</v>
      </c>
      <c r="E963" s="2" t="s">
        <v>21</v>
      </c>
      <c r="F963" s="2"/>
      <c r="G963" s="2"/>
      <c r="H963" s="2" t="str">
        <f t="shared" si="44"/>
        <v>_</v>
      </c>
      <c r="I963" s="2"/>
      <c r="J963" s="2"/>
      <c r="K963" s="2"/>
      <c r="L963" s="19" t="str">
        <f t="shared" si="43"/>
        <v>_</v>
      </c>
      <c r="M963" s="2"/>
      <c r="N963" s="2">
        <f>IF(ISBLANK(Table2[[#This Row],[ActualResult]]), 0, 1)</f>
        <v>0</v>
      </c>
      <c r="O963" s="2" t="str">
        <f>IF(ISBLANK(Table2[[#This Row],[ActualResult]]), "_", IF(Table2[[#This Row],[ActualWinner]]=Table2[[#This Row],[PredictedWinner]], "Y", "N"))</f>
        <v>_</v>
      </c>
      <c r="P963" s="2" t="str">
        <f>IF(ISBLANK(Table2[[#This Row],[ActualResult]]), "_", IF(Table2[[#This Row],[ActualAwayScore]]=Table2[[#This Row],[PredictedAwayScore]], "Y", "N"))</f>
        <v>_</v>
      </c>
      <c r="Q963" s="2" t="str">
        <f>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row>
    <row r="964" spans="1:25" x14ac:dyDescent="0.25">
      <c r="B964" s="1">
        <v>45718</v>
      </c>
      <c r="C964" s="9"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IF(ISBLANK(Table2[[#This Row],[ActualResult]]), "_", IF(Table2[[#This Row],[ActualAwayScore]]=Table2[[#This Row],[PredictedAwayScore]], "Y", "N"))</f>
        <v>_</v>
      </c>
      <c r="Q964" s="2" t="str">
        <f>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row>
    <row r="965" spans="1:25" x14ac:dyDescent="0.25">
      <c r="B965" s="1">
        <v>45718</v>
      </c>
      <c r="C965" s="9"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IF(ISBLANK(Table2[[#This Row],[ActualResult]]), "_", IF(Table2[[#This Row],[ActualAwayScore]]=Table2[[#This Row],[PredictedAwayScore]], "Y", "N"))</f>
        <v>_</v>
      </c>
      <c r="Q965" s="2" t="str">
        <f>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row>
    <row r="966" spans="1:25" x14ac:dyDescent="0.25">
      <c r="B966" s="1">
        <v>45718</v>
      </c>
      <c r="C966" s="9"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IF(ISBLANK(Table2[[#This Row],[ActualResult]]), "_", IF(Table2[[#This Row],[ActualAwayScore]]=Table2[[#This Row],[PredictedAwayScore]], "Y", "N"))</f>
        <v>_</v>
      </c>
      <c r="Q966" s="2" t="str">
        <f>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row>
    <row r="967" spans="1:25" x14ac:dyDescent="0.25">
      <c r="B967" s="1">
        <v>45718</v>
      </c>
      <c r="C967" s="9"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IF(ISBLANK(Table2[[#This Row],[ActualResult]]), "_", IF(Table2[[#This Row],[ActualAwayScore]]=Table2[[#This Row],[PredictedAwayScore]], "Y", "N"))</f>
        <v>_</v>
      </c>
      <c r="Q967" s="2" t="str">
        <f>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row>
    <row r="968" spans="1:25" x14ac:dyDescent="0.25">
      <c r="A968" s="5"/>
      <c r="B968" s="3">
        <v>45718</v>
      </c>
      <c r="C968" s="10" t="s">
        <v>1080</v>
      </c>
      <c r="D968" s="4" t="s">
        <v>32</v>
      </c>
      <c r="E968" s="4" t="s">
        <v>27</v>
      </c>
      <c r="F968" s="4"/>
      <c r="G968" s="4"/>
      <c r="H968" s="4" t="str">
        <f t="shared" si="47"/>
        <v>_</v>
      </c>
      <c r="I968" s="4"/>
      <c r="J968" s="4"/>
      <c r="K968" s="4"/>
      <c r="L968" s="2" t="str">
        <f t="shared" si="46"/>
        <v>_</v>
      </c>
      <c r="M968" s="4"/>
      <c r="N968" s="4">
        <f>IF(ISBLANK(Table2[[#This Row],[ActualResult]]), 0, 1)</f>
        <v>0</v>
      </c>
      <c r="O968" s="4" t="str">
        <f>IF(ISBLANK(Table2[[#This Row],[ActualResult]]), "_", IF(Table2[[#This Row],[ActualWinner]]=Table2[[#This Row],[PredictedWinner]], "Y", "N"))</f>
        <v>_</v>
      </c>
      <c r="P968" s="4" t="str">
        <f>IF(ISBLANK(Table2[[#This Row],[ActualResult]]), "_", IF(Table2[[#This Row],[ActualAwayScore]]=Table2[[#This Row],[PredictedAwayScore]], "Y", "N"))</f>
        <v>_</v>
      </c>
      <c r="Q968" s="4" t="str">
        <f>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row>
    <row r="969" spans="1:25" x14ac:dyDescent="0.25">
      <c r="B969" s="1">
        <v>45719</v>
      </c>
      <c r="C969" s="9" t="s">
        <v>1081</v>
      </c>
      <c r="D969" s="2" t="s">
        <v>30</v>
      </c>
      <c r="E969" s="2" t="s">
        <v>46</v>
      </c>
      <c r="F969" s="2"/>
      <c r="G969" s="2"/>
      <c r="H969" s="2" t="str">
        <f t="shared" si="47"/>
        <v>_</v>
      </c>
      <c r="I969" s="2"/>
      <c r="J969" s="2"/>
      <c r="K969" s="2"/>
      <c r="L969" s="19" t="str">
        <f t="shared" si="46"/>
        <v>_</v>
      </c>
      <c r="M969" s="2"/>
      <c r="N969" s="2">
        <f>IF(ISBLANK(Table2[[#This Row],[ActualResult]]), 0, 1)</f>
        <v>0</v>
      </c>
      <c r="O969" s="2" t="str">
        <f>IF(ISBLANK(Table2[[#This Row],[ActualResult]]), "_", IF(Table2[[#This Row],[ActualWinner]]=Table2[[#This Row],[PredictedWinner]], "Y", "N"))</f>
        <v>_</v>
      </c>
      <c r="P969" s="2" t="str">
        <f>IF(ISBLANK(Table2[[#This Row],[ActualResult]]), "_", IF(Table2[[#This Row],[ActualAwayScore]]=Table2[[#This Row],[PredictedAwayScore]], "Y", "N"))</f>
        <v>_</v>
      </c>
      <c r="Q969" s="2" t="str">
        <f>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row>
    <row r="970" spans="1:25" x14ac:dyDescent="0.25">
      <c r="B970" s="1">
        <v>45719</v>
      </c>
      <c r="C970" s="9"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IF(ISBLANK(Table2[[#This Row],[ActualResult]]), "_", IF(Table2[[#This Row],[ActualAwayScore]]=Table2[[#This Row],[PredictedAwayScore]], "Y", "N"))</f>
        <v>_</v>
      </c>
      <c r="Q970" s="2" t="str">
        <f>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row>
    <row r="971" spans="1:25" x14ac:dyDescent="0.25">
      <c r="B971" s="1">
        <v>45719</v>
      </c>
      <c r="C971" s="9"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IF(ISBLANK(Table2[[#This Row],[ActualResult]]), "_", IF(Table2[[#This Row],[ActualAwayScore]]=Table2[[#This Row],[PredictedAwayScore]], "Y", "N"))</f>
        <v>_</v>
      </c>
      <c r="Q971" s="2" t="str">
        <f>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row>
    <row r="972" spans="1:25" x14ac:dyDescent="0.25">
      <c r="B972" s="1">
        <v>45719</v>
      </c>
      <c r="C972" s="9"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IF(ISBLANK(Table2[[#This Row],[ActualResult]]), "_", IF(Table2[[#This Row],[ActualAwayScore]]=Table2[[#This Row],[PredictedAwayScore]], "Y", "N"))</f>
        <v>_</v>
      </c>
      <c r="Q972" s="2" t="str">
        <f>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row>
    <row r="973" spans="1:25" x14ac:dyDescent="0.25">
      <c r="B973" s="1">
        <v>45719</v>
      </c>
      <c r="C973" s="9"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IF(ISBLANK(Table2[[#This Row],[ActualResult]]), "_", IF(Table2[[#This Row],[ActualAwayScore]]=Table2[[#This Row],[PredictedAwayScore]], "Y", "N"))</f>
        <v>_</v>
      </c>
      <c r="Q973" s="2" t="str">
        <f>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row>
    <row r="974" spans="1:25" x14ac:dyDescent="0.25">
      <c r="A974" s="5"/>
      <c r="B974" s="3">
        <v>45719</v>
      </c>
      <c r="C974" s="10" t="s">
        <v>1086</v>
      </c>
      <c r="D974" s="4" t="s">
        <v>28</v>
      </c>
      <c r="E974" s="4" t="s">
        <v>17</v>
      </c>
      <c r="F974" s="4"/>
      <c r="G974" s="4"/>
      <c r="H974" s="4" t="str">
        <f t="shared" si="47"/>
        <v>_</v>
      </c>
      <c r="I974" s="4"/>
      <c r="J974" s="4"/>
      <c r="K974" s="4"/>
      <c r="L974" s="2" t="str">
        <f t="shared" si="46"/>
        <v>_</v>
      </c>
      <c r="M974" s="4"/>
      <c r="N974" s="4">
        <f>IF(ISBLANK(Table2[[#This Row],[ActualResult]]), 0, 1)</f>
        <v>0</v>
      </c>
      <c r="O974" s="4" t="str">
        <f>IF(ISBLANK(Table2[[#This Row],[ActualResult]]), "_", IF(Table2[[#This Row],[ActualWinner]]=Table2[[#This Row],[PredictedWinner]], "Y", "N"))</f>
        <v>_</v>
      </c>
      <c r="P974" s="4" t="str">
        <f>IF(ISBLANK(Table2[[#This Row],[ActualResult]]), "_", IF(Table2[[#This Row],[ActualAwayScore]]=Table2[[#This Row],[PredictedAwayScore]], "Y", "N"))</f>
        <v>_</v>
      </c>
      <c r="Q974" s="4" t="str">
        <f>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row>
    <row r="975" spans="1:25" x14ac:dyDescent="0.25">
      <c r="B975" s="1">
        <v>45720</v>
      </c>
      <c r="C975" s="9" t="s">
        <v>1087</v>
      </c>
      <c r="D975" s="2" t="s">
        <v>35</v>
      </c>
      <c r="E975" s="2" t="s">
        <v>16</v>
      </c>
      <c r="F975" s="2"/>
      <c r="G975" s="2"/>
      <c r="H975" s="2" t="str">
        <f t="shared" si="47"/>
        <v>_</v>
      </c>
      <c r="I975" s="2"/>
      <c r="J975" s="2"/>
      <c r="K975" s="2"/>
      <c r="L975" s="19" t="str">
        <f t="shared" si="46"/>
        <v>_</v>
      </c>
      <c r="M975" s="2"/>
      <c r="N975" s="2">
        <f>IF(ISBLANK(Table2[[#This Row],[ActualResult]]), 0, 1)</f>
        <v>0</v>
      </c>
      <c r="O975" s="2" t="str">
        <f>IF(ISBLANK(Table2[[#This Row],[ActualResult]]), "_", IF(Table2[[#This Row],[ActualWinner]]=Table2[[#This Row],[PredictedWinner]], "Y", "N"))</f>
        <v>_</v>
      </c>
      <c r="P975" s="2" t="str">
        <f>IF(ISBLANK(Table2[[#This Row],[ActualResult]]), "_", IF(Table2[[#This Row],[ActualAwayScore]]=Table2[[#This Row],[PredictedAwayScore]], "Y", "N"))</f>
        <v>_</v>
      </c>
      <c r="Q975" s="2" t="str">
        <f>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row>
    <row r="976" spans="1:25" x14ac:dyDescent="0.25">
      <c r="B976" s="1">
        <v>45720</v>
      </c>
      <c r="C976" s="9"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IF(ISBLANK(Table2[[#This Row],[ActualResult]]), "_", IF(Table2[[#This Row],[ActualAwayScore]]=Table2[[#This Row],[PredictedAwayScore]], "Y", "N"))</f>
        <v>_</v>
      </c>
      <c r="Q976" s="2" t="str">
        <f>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row>
    <row r="977" spans="1:25" x14ac:dyDescent="0.25">
      <c r="B977" s="1">
        <v>45720</v>
      </c>
      <c r="C977" s="9"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IF(ISBLANK(Table2[[#This Row],[ActualResult]]), "_", IF(Table2[[#This Row],[ActualAwayScore]]=Table2[[#This Row],[PredictedAwayScore]], "Y", "N"))</f>
        <v>_</v>
      </c>
      <c r="Q977" s="2" t="str">
        <f>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row>
    <row r="978" spans="1:25" x14ac:dyDescent="0.25">
      <c r="B978" s="1">
        <v>45720</v>
      </c>
      <c r="C978" s="9"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IF(ISBLANK(Table2[[#This Row],[ActualResult]]), "_", IF(Table2[[#This Row],[ActualAwayScore]]=Table2[[#This Row],[PredictedAwayScore]], "Y", "N"))</f>
        <v>_</v>
      </c>
      <c r="Q978" s="2" t="str">
        <f>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row>
    <row r="979" spans="1:25" x14ac:dyDescent="0.25">
      <c r="B979" s="1">
        <v>45720</v>
      </c>
      <c r="C979" s="9"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IF(ISBLANK(Table2[[#This Row],[ActualResult]]), "_", IF(Table2[[#This Row],[ActualAwayScore]]=Table2[[#This Row],[PredictedAwayScore]], "Y", "N"))</f>
        <v>_</v>
      </c>
      <c r="Q979" s="2" t="str">
        <f>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row>
    <row r="980" spans="1:25" x14ac:dyDescent="0.25">
      <c r="B980" s="1">
        <v>45720</v>
      </c>
      <c r="C980" s="9"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IF(ISBLANK(Table2[[#This Row],[ActualResult]]), "_", IF(Table2[[#This Row],[ActualAwayScore]]=Table2[[#This Row],[PredictedAwayScore]], "Y", "N"))</f>
        <v>_</v>
      </c>
      <c r="Q980" s="2" t="str">
        <f>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row>
    <row r="981" spans="1:25" x14ac:dyDescent="0.25">
      <c r="B981" s="1">
        <v>45720</v>
      </c>
      <c r="C981" s="9"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IF(ISBLANK(Table2[[#This Row],[ActualResult]]), "_", IF(Table2[[#This Row],[ActualAwayScore]]=Table2[[#This Row],[PredictedAwayScore]], "Y", "N"))</f>
        <v>_</v>
      </c>
      <c r="Q981" s="2" t="str">
        <f>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row>
    <row r="982" spans="1:25" x14ac:dyDescent="0.25">
      <c r="B982" s="1">
        <v>45720</v>
      </c>
      <c r="C982" s="9"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IF(ISBLANK(Table2[[#This Row],[ActualResult]]), "_", IF(Table2[[#This Row],[ActualAwayScore]]=Table2[[#This Row],[PredictedAwayScore]], "Y", "N"))</f>
        <v>_</v>
      </c>
      <c r="Q982" s="2" t="str">
        <f>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row>
    <row r="983" spans="1:25" x14ac:dyDescent="0.25">
      <c r="B983" s="1">
        <v>45720</v>
      </c>
      <c r="C983" s="9"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IF(ISBLANK(Table2[[#This Row],[ActualResult]]), "_", IF(Table2[[#This Row],[ActualAwayScore]]=Table2[[#This Row],[PredictedAwayScore]], "Y", "N"))</f>
        <v>_</v>
      </c>
      <c r="Q983" s="2" t="str">
        <f>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row>
    <row r="984" spans="1:25" x14ac:dyDescent="0.25">
      <c r="A984" s="5"/>
      <c r="B984" s="3">
        <v>45720</v>
      </c>
      <c r="C984" s="10" t="s">
        <v>1096</v>
      </c>
      <c r="D984" s="4" t="s">
        <v>37</v>
      </c>
      <c r="E984" s="4" t="s">
        <v>12</v>
      </c>
      <c r="F984" s="4"/>
      <c r="G984" s="4"/>
      <c r="H984" s="4" t="str">
        <f t="shared" si="47"/>
        <v>_</v>
      </c>
      <c r="I984" s="4"/>
      <c r="J984" s="4"/>
      <c r="K984" s="4"/>
      <c r="L984" s="4" t="str">
        <f t="shared" si="46"/>
        <v>_</v>
      </c>
      <c r="M984" s="4"/>
      <c r="N984" s="4">
        <f>IF(ISBLANK(Table2[[#This Row],[ActualResult]]), 0, 1)</f>
        <v>0</v>
      </c>
      <c r="O984" s="4" t="str">
        <f>IF(ISBLANK(Table2[[#This Row],[ActualResult]]), "_", IF(Table2[[#This Row],[ActualWinner]]=Table2[[#This Row],[PredictedWinner]], "Y", "N"))</f>
        <v>_</v>
      </c>
      <c r="P984" s="4" t="str">
        <f>IF(ISBLANK(Table2[[#This Row],[ActualResult]]), "_", IF(Table2[[#This Row],[ActualAwayScore]]=Table2[[#This Row],[PredictedAwayScore]], "Y", "N"))</f>
        <v>_</v>
      </c>
      <c r="Q984" s="4" t="str">
        <f>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row>
    <row r="985" spans="1:25" x14ac:dyDescent="0.25">
      <c r="B985" s="1">
        <v>45721</v>
      </c>
      <c r="C985" s="9"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IF(ISBLANK(Table2[[#This Row],[ActualResult]]), "_", IF(Table2[[#This Row],[ActualAwayScore]]=Table2[[#This Row],[PredictedAwayScore]], "Y", "N"))</f>
        <v>_</v>
      </c>
      <c r="Q985" s="2" t="str">
        <f>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row>
    <row r="986" spans="1:25" x14ac:dyDescent="0.25">
      <c r="B986" s="1">
        <v>45721</v>
      </c>
      <c r="C986" s="9"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IF(ISBLANK(Table2[[#This Row],[ActualResult]]), "_", IF(Table2[[#This Row],[ActualAwayScore]]=Table2[[#This Row],[PredictedAwayScore]], "Y", "N"))</f>
        <v>_</v>
      </c>
      <c r="Q986" s="2" t="str">
        <f>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row>
    <row r="987" spans="1:25" x14ac:dyDescent="0.25">
      <c r="B987" s="1">
        <v>45721</v>
      </c>
      <c r="C987" s="9"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IF(ISBLANK(Table2[[#This Row],[ActualResult]]), "_", IF(Table2[[#This Row],[ActualAwayScore]]=Table2[[#This Row],[PredictedAwayScore]], "Y", "N"))</f>
        <v>_</v>
      </c>
      <c r="Q987" s="2" t="str">
        <f>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row>
    <row r="988" spans="1:25" x14ac:dyDescent="0.25">
      <c r="B988" s="1">
        <v>45721</v>
      </c>
      <c r="C988" s="9"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IF(ISBLANK(Table2[[#This Row],[ActualResult]]), "_", IF(Table2[[#This Row],[ActualAwayScore]]=Table2[[#This Row],[PredictedAwayScore]], "Y", "N"))</f>
        <v>_</v>
      </c>
      <c r="Q988" s="2" t="str">
        <f>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row>
    <row r="989" spans="1:25" x14ac:dyDescent="0.25">
      <c r="A989" s="5"/>
      <c r="B989" s="3">
        <v>45721</v>
      </c>
      <c r="C989" s="10" t="s">
        <v>1101</v>
      </c>
      <c r="D989" s="4" t="s">
        <v>13</v>
      </c>
      <c r="E989" s="4" t="s">
        <v>28</v>
      </c>
      <c r="F989" s="4"/>
      <c r="G989" s="4"/>
      <c r="H989" s="4" t="str">
        <f t="shared" si="47"/>
        <v>_</v>
      </c>
      <c r="I989" s="4"/>
      <c r="J989" s="4"/>
      <c r="K989" s="4"/>
      <c r="L989" s="2" t="str">
        <f t="shared" si="46"/>
        <v>_</v>
      </c>
      <c r="M989" s="4"/>
      <c r="N989" s="4">
        <f>IF(ISBLANK(Table2[[#This Row],[ActualResult]]), 0, 1)</f>
        <v>0</v>
      </c>
      <c r="O989" s="4" t="str">
        <f>IF(ISBLANK(Table2[[#This Row],[ActualResult]]), "_", IF(Table2[[#This Row],[ActualWinner]]=Table2[[#This Row],[PredictedWinner]], "Y", "N"))</f>
        <v>_</v>
      </c>
      <c r="P989" s="4" t="str">
        <f>IF(ISBLANK(Table2[[#This Row],[ActualResult]]), "_", IF(Table2[[#This Row],[ActualAwayScore]]=Table2[[#This Row],[PredictedAwayScore]], "Y", "N"))</f>
        <v>_</v>
      </c>
      <c r="Q989" s="4" t="str">
        <f>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row>
    <row r="990" spans="1:25" x14ac:dyDescent="0.25">
      <c r="B990" s="1">
        <v>45722</v>
      </c>
      <c r="C990" s="9" t="s">
        <v>1102</v>
      </c>
      <c r="D990" s="2" t="s">
        <v>15</v>
      </c>
      <c r="E990" s="2" t="s">
        <v>31</v>
      </c>
      <c r="F990" s="2"/>
      <c r="G990" s="2"/>
      <c r="H990" s="2" t="str">
        <f t="shared" si="47"/>
        <v>_</v>
      </c>
      <c r="I990" s="2"/>
      <c r="J990" s="2"/>
      <c r="K990" s="2"/>
      <c r="L990" s="19" t="str">
        <f t="shared" si="46"/>
        <v>_</v>
      </c>
      <c r="M990" s="2"/>
      <c r="N990" s="2">
        <f>IF(ISBLANK(Table2[[#This Row],[ActualResult]]), 0, 1)</f>
        <v>0</v>
      </c>
      <c r="O990" s="2" t="str">
        <f>IF(ISBLANK(Table2[[#This Row],[ActualResult]]), "_", IF(Table2[[#This Row],[ActualWinner]]=Table2[[#This Row],[PredictedWinner]], "Y", "N"))</f>
        <v>_</v>
      </c>
      <c r="P990" s="2" t="str">
        <f>IF(ISBLANK(Table2[[#This Row],[ActualResult]]), "_", IF(Table2[[#This Row],[ActualAwayScore]]=Table2[[#This Row],[PredictedAwayScore]], "Y", "N"))</f>
        <v>_</v>
      </c>
      <c r="Q990" s="2" t="str">
        <f>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row>
    <row r="991" spans="1:25" x14ac:dyDescent="0.25">
      <c r="B991" s="1">
        <v>45722</v>
      </c>
      <c r="C991" s="9"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IF(ISBLANK(Table2[[#This Row],[ActualResult]]), "_", IF(Table2[[#This Row],[ActualAwayScore]]=Table2[[#This Row],[PredictedAwayScore]], "Y", "N"))</f>
        <v>_</v>
      </c>
      <c r="Q991" s="2" t="str">
        <f>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row>
    <row r="992" spans="1:25" x14ac:dyDescent="0.25">
      <c r="B992" s="1">
        <v>45722</v>
      </c>
      <c r="C992" s="9"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IF(ISBLANK(Table2[[#This Row],[ActualResult]]), "_", IF(Table2[[#This Row],[ActualAwayScore]]=Table2[[#This Row],[PredictedAwayScore]], "Y", "N"))</f>
        <v>_</v>
      </c>
      <c r="Q992" s="2" t="str">
        <f>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row>
    <row r="993" spans="1:25" x14ac:dyDescent="0.25">
      <c r="B993" s="1">
        <v>45722</v>
      </c>
      <c r="C993" s="9"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IF(ISBLANK(Table2[[#This Row],[ActualResult]]), "_", IF(Table2[[#This Row],[ActualAwayScore]]=Table2[[#This Row],[PredictedAwayScore]], "Y", "N"))</f>
        <v>_</v>
      </c>
      <c r="Q993" s="2" t="str">
        <f>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row>
    <row r="994" spans="1:25" x14ac:dyDescent="0.25">
      <c r="B994" s="1">
        <v>45722</v>
      </c>
      <c r="C994" s="9"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IF(ISBLANK(Table2[[#This Row],[ActualResult]]), "_", IF(Table2[[#This Row],[ActualAwayScore]]=Table2[[#This Row],[PredictedAwayScore]], "Y", "N"))</f>
        <v>_</v>
      </c>
      <c r="Q994" s="2" t="str">
        <f>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row>
    <row r="995" spans="1:25" x14ac:dyDescent="0.25">
      <c r="B995" s="1">
        <v>45722</v>
      </c>
      <c r="C995" s="9"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IF(ISBLANK(Table2[[#This Row],[ActualResult]]), "_", IF(Table2[[#This Row],[ActualAwayScore]]=Table2[[#This Row],[PredictedAwayScore]], "Y", "N"))</f>
        <v>_</v>
      </c>
      <c r="Q995" s="2" t="str">
        <f>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row>
    <row r="996" spans="1:25" x14ac:dyDescent="0.25">
      <c r="B996" s="1">
        <v>45722</v>
      </c>
      <c r="C996" s="9"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IF(ISBLANK(Table2[[#This Row],[ActualResult]]), "_", IF(Table2[[#This Row],[ActualAwayScore]]=Table2[[#This Row],[PredictedAwayScore]], "Y", "N"))</f>
        <v>_</v>
      </c>
      <c r="Q996" s="2" t="str">
        <f>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row>
    <row r="997" spans="1:25" x14ac:dyDescent="0.25">
      <c r="B997" s="1">
        <v>45722</v>
      </c>
      <c r="C997" s="9"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IF(ISBLANK(Table2[[#This Row],[ActualResult]]), "_", IF(Table2[[#This Row],[ActualAwayScore]]=Table2[[#This Row],[PredictedAwayScore]], "Y", "N"))</f>
        <v>_</v>
      </c>
      <c r="Q997" s="2" t="str">
        <f>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row>
    <row r="998" spans="1:25" x14ac:dyDescent="0.25">
      <c r="A998" s="5"/>
      <c r="B998" s="3">
        <v>45722</v>
      </c>
      <c r="C998" s="10" t="s">
        <v>1110</v>
      </c>
      <c r="D998" s="4" t="s">
        <v>12</v>
      </c>
      <c r="E998" s="4" t="s">
        <v>35</v>
      </c>
      <c r="F998" s="4"/>
      <c r="G998" s="4"/>
      <c r="H998" s="4" t="str">
        <f t="shared" si="47"/>
        <v>_</v>
      </c>
      <c r="I998" s="4"/>
      <c r="J998" s="4"/>
      <c r="K998" s="4"/>
      <c r="L998" s="4" t="str">
        <f t="shared" si="46"/>
        <v>_</v>
      </c>
      <c r="M998" s="4"/>
      <c r="N998" s="4">
        <f>IF(ISBLANK(Table2[[#This Row],[ActualResult]]), 0, 1)</f>
        <v>0</v>
      </c>
      <c r="O998" s="4" t="str">
        <f>IF(ISBLANK(Table2[[#This Row],[ActualResult]]), "_", IF(Table2[[#This Row],[ActualWinner]]=Table2[[#This Row],[PredictedWinner]], "Y", "N"))</f>
        <v>_</v>
      </c>
      <c r="P998" s="4" t="str">
        <f>IF(ISBLANK(Table2[[#This Row],[ActualResult]]), "_", IF(Table2[[#This Row],[ActualAwayScore]]=Table2[[#This Row],[PredictedAwayScore]], "Y", "N"))</f>
        <v>_</v>
      </c>
      <c r="Q998" s="4" t="str">
        <f>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row>
    <row r="999" spans="1:25" x14ac:dyDescent="0.25">
      <c r="B999" s="1">
        <v>45723</v>
      </c>
      <c r="C999" s="9"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IF(ISBLANK(Table2[[#This Row],[ActualResult]]), "_", IF(Table2[[#This Row],[ActualAwayScore]]=Table2[[#This Row],[PredictedAwayScore]], "Y", "N"))</f>
        <v>_</v>
      </c>
      <c r="Q999" s="2" t="str">
        <f>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row>
    <row r="1000" spans="1:25" x14ac:dyDescent="0.25">
      <c r="B1000" s="1">
        <v>45723</v>
      </c>
      <c r="C1000" s="9"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IF(ISBLANK(Table2[[#This Row],[ActualResult]]), "_", IF(Table2[[#This Row],[ActualAwayScore]]=Table2[[#This Row],[PredictedAwayScore]], "Y", "N"))</f>
        <v>_</v>
      </c>
      <c r="Q1000" s="2" t="str">
        <f>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row>
    <row r="1001" spans="1:25" x14ac:dyDescent="0.25">
      <c r="B1001" s="1">
        <v>45723</v>
      </c>
      <c r="C1001" s="9"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IF(ISBLANK(Table2[[#This Row],[ActualResult]]), "_", IF(Table2[[#This Row],[ActualAwayScore]]=Table2[[#This Row],[PredictedAwayScore]], "Y", "N"))</f>
        <v>_</v>
      </c>
      <c r="Q1001" s="2" t="str">
        <f>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row>
    <row r="1002" spans="1:25" x14ac:dyDescent="0.25">
      <c r="B1002" s="1">
        <v>45723</v>
      </c>
      <c r="C1002" s="9"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IF(ISBLANK(Table2[[#This Row],[ActualResult]]), "_", IF(Table2[[#This Row],[ActualAwayScore]]=Table2[[#This Row],[PredictedAwayScore]], "Y", "N"))</f>
        <v>_</v>
      </c>
      <c r="Q1002" s="2" t="str">
        <f>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row>
    <row r="1003" spans="1:25" x14ac:dyDescent="0.25">
      <c r="B1003" s="1">
        <v>45723</v>
      </c>
      <c r="C1003" s="9"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IF(ISBLANK(Table2[[#This Row],[ActualResult]]), "_", IF(Table2[[#This Row],[ActualAwayScore]]=Table2[[#This Row],[PredictedAwayScore]], "Y", "N"))</f>
        <v>_</v>
      </c>
      <c r="Q1003" s="2" t="str">
        <f>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row>
    <row r="1004" spans="1:25" x14ac:dyDescent="0.25">
      <c r="A1004" s="5"/>
      <c r="B1004" s="3">
        <v>45723</v>
      </c>
      <c r="C1004" s="10" t="s">
        <v>1116</v>
      </c>
      <c r="D1004" s="4" t="s">
        <v>13</v>
      </c>
      <c r="E1004" s="4" t="s">
        <v>47</v>
      </c>
      <c r="F1004" s="4"/>
      <c r="G1004" s="4"/>
      <c r="H1004" s="4" t="str">
        <f t="shared" si="47"/>
        <v>_</v>
      </c>
      <c r="I1004" s="4"/>
      <c r="J1004" s="4"/>
      <c r="K1004" s="4"/>
      <c r="L1004" s="4" t="str">
        <f t="shared" si="46"/>
        <v>_</v>
      </c>
      <c r="M1004" s="4"/>
      <c r="N1004" s="4">
        <f>IF(ISBLANK(Table2[[#This Row],[ActualResult]]), 0, 1)</f>
        <v>0</v>
      </c>
      <c r="O1004" s="4" t="str">
        <f>IF(ISBLANK(Table2[[#This Row],[ActualResult]]), "_", IF(Table2[[#This Row],[ActualWinner]]=Table2[[#This Row],[PredictedWinner]], "Y", "N"))</f>
        <v>_</v>
      </c>
      <c r="P1004" s="4" t="str">
        <f>IF(ISBLANK(Table2[[#This Row],[ActualResult]]), "_", IF(Table2[[#This Row],[ActualAwayScore]]=Table2[[#This Row],[PredictedAwayScore]], "Y", "N"))</f>
        <v>_</v>
      </c>
      <c r="Q1004" s="4" t="str">
        <f>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row>
    <row r="1005" spans="1:25" x14ac:dyDescent="0.25">
      <c r="B1005" s="1">
        <v>45724</v>
      </c>
      <c r="C1005" s="9"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IF(ISBLANK(Table2[[#This Row],[ActualResult]]), "_", IF(Table2[[#This Row],[ActualAwayScore]]=Table2[[#This Row],[PredictedAwayScore]], "Y", "N"))</f>
        <v>_</v>
      </c>
      <c r="Q1005" s="2" t="str">
        <f>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row>
    <row r="1006" spans="1:25" x14ac:dyDescent="0.25">
      <c r="B1006" s="1">
        <v>45724</v>
      </c>
      <c r="C1006" s="9"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IF(ISBLANK(Table2[[#This Row],[ActualResult]]), "_", IF(Table2[[#This Row],[ActualAwayScore]]=Table2[[#This Row],[PredictedAwayScore]], "Y", "N"))</f>
        <v>_</v>
      </c>
      <c r="Q1006" s="2" t="str">
        <f>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row>
    <row r="1007" spans="1:25" x14ac:dyDescent="0.25">
      <c r="B1007" s="1">
        <v>45724</v>
      </c>
      <c r="C1007" s="9"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IF(ISBLANK(Table2[[#This Row],[ActualResult]]), "_", IF(Table2[[#This Row],[ActualAwayScore]]=Table2[[#This Row],[PredictedAwayScore]], "Y", "N"))</f>
        <v>_</v>
      </c>
      <c r="Q1007" s="2" t="str">
        <f>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row>
    <row r="1008" spans="1:25" x14ac:dyDescent="0.25">
      <c r="B1008" s="1">
        <v>45724</v>
      </c>
      <c r="C1008" s="9"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IF(ISBLANK(Table2[[#This Row],[ActualResult]]), "_", IF(Table2[[#This Row],[ActualAwayScore]]=Table2[[#This Row],[PredictedAwayScore]], "Y", "N"))</f>
        <v>_</v>
      </c>
      <c r="Q1008" s="2" t="str">
        <f>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row>
    <row r="1009" spans="1:25" x14ac:dyDescent="0.25">
      <c r="B1009" s="1">
        <v>45724</v>
      </c>
      <c r="C1009" s="9"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IF(ISBLANK(Table2[[#This Row],[ActualResult]]), "_", IF(Table2[[#This Row],[ActualAwayScore]]=Table2[[#This Row],[PredictedAwayScore]], "Y", "N"))</f>
        <v>_</v>
      </c>
      <c r="Q1009" s="2" t="str">
        <f>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row>
    <row r="1010" spans="1:25" x14ac:dyDescent="0.25">
      <c r="B1010" s="1">
        <v>45724</v>
      </c>
      <c r="C1010" s="9"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IF(ISBLANK(Table2[[#This Row],[ActualResult]]), "_", IF(Table2[[#This Row],[ActualAwayScore]]=Table2[[#This Row],[PredictedAwayScore]], "Y", "N"))</f>
        <v>_</v>
      </c>
      <c r="Q1010" s="2" t="str">
        <f>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row>
    <row r="1011" spans="1:25" x14ac:dyDescent="0.25">
      <c r="B1011" s="1">
        <v>45724</v>
      </c>
      <c r="C1011" s="9"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IF(ISBLANK(Table2[[#This Row],[ActualResult]]), "_", IF(Table2[[#This Row],[ActualAwayScore]]=Table2[[#This Row],[PredictedAwayScore]], "Y", "N"))</f>
        <v>_</v>
      </c>
      <c r="Q1011" s="2" t="str">
        <f>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row>
    <row r="1012" spans="1:25" x14ac:dyDescent="0.25">
      <c r="B1012" s="1">
        <v>45724</v>
      </c>
      <c r="C1012" s="9"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IF(ISBLANK(Table2[[#This Row],[ActualResult]]), "_", IF(Table2[[#This Row],[ActualAwayScore]]=Table2[[#This Row],[PredictedAwayScore]], "Y", "N"))</f>
        <v>_</v>
      </c>
      <c r="Q1012" s="2" t="str">
        <f>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row>
    <row r="1013" spans="1:25" x14ac:dyDescent="0.25">
      <c r="B1013" s="1">
        <v>45724</v>
      </c>
      <c r="C1013" s="9"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IF(ISBLANK(Table2[[#This Row],[ActualResult]]), "_", IF(Table2[[#This Row],[ActualAwayScore]]=Table2[[#This Row],[PredictedAwayScore]], "Y", "N"))</f>
        <v>_</v>
      </c>
      <c r="Q1013" s="2" t="str">
        <f>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row>
    <row r="1014" spans="1:25" x14ac:dyDescent="0.25">
      <c r="A1014" s="5"/>
      <c r="B1014" s="3">
        <v>45724</v>
      </c>
      <c r="C1014" s="10" t="s">
        <v>1126</v>
      </c>
      <c r="D1014" s="4" t="s">
        <v>33</v>
      </c>
      <c r="E1014" s="4" t="s">
        <v>38</v>
      </c>
      <c r="F1014" s="4"/>
      <c r="G1014" s="4"/>
      <c r="H1014" s="4" t="str">
        <f t="shared" si="47"/>
        <v>_</v>
      </c>
      <c r="I1014" s="4"/>
      <c r="J1014" s="4"/>
      <c r="K1014" s="4"/>
      <c r="L1014" s="2" t="str">
        <f t="shared" si="46"/>
        <v>_</v>
      </c>
      <c r="M1014" s="4"/>
      <c r="N1014" s="4">
        <f>IF(ISBLANK(Table2[[#This Row],[ActualResult]]), 0, 1)</f>
        <v>0</v>
      </c>
      <c r="O1014" s="4" t="str">
        <f>IF(ISBLANK(Table2[[#This Row],[ActualResult]]), "_", IF(Table2[[#This Row],[ActualWinner]]=Table2[[#This Row],[PredictedWinner]], "Y", "N"))</f>
        <v>_</v>
      </c>
      <c r="P1014" s="4" t="str">
        <f>IF(ISBLANK(Table2[[#This Row],[ActualResult]]), "_", IF(Table2[[#This Row],[ActualAwayScore]]=Table2[[#This Row],[PredictedAwayScore]], "Y", "N"))</f>
        <v>_</v>
      </c>
      <c r="Q1014" s="4" t="str">
        <f>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row>
    <row r="1015" spans="1:25" x14ac:dyDescent="0.25">
      <c r="B1015" s="1">
        <v>45725</v>
      </c>
      <c r="C1015" s="9" t="s">
        <v>1127</v>
      </c>
      <c r="D1015" s="2" t="s">
        <v>32</v>
      </c>
      <c r="E1015" s="2" t="s">
        <v>45</v>
      </c>
      <c r="F1015" s="2"/>
      <c r="G1015" s="2"/>
      <c r="H1015" s="2" t="str">
        <f t="shared" si="47"/>
        <v>_</v>
      </c>
      <c r="I1015" s="2"/>
      <c r="J1015" s="2"/>
      <c r="K1015" s="2"/>
      <c r="L1015" s="19" t="str">
        <f t="shared" si="46"/>
        <v>_</v>
      </c>
      <c r="M1015" s="2"/>
      <c r="N1015" s="2">
        <f>IF(ISBLANK(Table2[[#This Row],[ActualResult]]), 0, 1)</f>
        <v>0</v>
      </c>
      <c r="O1015" s="2" t="str">
        <f>IF(ISBLANK(Table2[[#This Row],[ActualResult]]), "_", IF(Table2[[#This Row],[ActualWinner]]=Table2[[#This Row],[PredictedWinner]], "Y", "N"))</f>
        <v>_</v>
      </c>
      <c r="P1015" s="2" t="str">
        <f>IF(ISBLANK(Table2[[#This Row],[ActualResult]]), "_", IF(Table2[[#This Row],[ActualAwayScore]]=Table2[[#This Row],[PredictedAwayScore]], "Y", "N"))</f>
        <v>_</v>
      </c>
      <c r="Q1015" s="2" t="str">
        <f>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row>
    <row r="1016" spans="1:25" x14ac:dyDescent="0.25">
      <c r="B1016" s="1">
        <v>45725</v>
      </c>
      <c r="C1016" s="9"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IF(ISBLANK(Table2[[#This Row],[ActualResult]]), "_", IF(Table2[[#This Row],[ActualAwayScore]]=Table2[[#This Row],[PredictedAwayScore]], "Y", "N"))</f>
        <v>_</v>
      </c>
      <c r="Q1016" s="2" t="str">
        <f>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row>
    <row r="1017" spans="1:25" x14ac:dyDescent="0.25">
      <c r="B1017" s="1">
        <v>45725</v>
      </c>
      <c r="C1017" s="9"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IF(ISBLANK(Table2[[#This Row],[ActualResult]]), "_", IF(Table2[[#This Row],[ActualAwayScore]]=Table2[[#This Row],[PredictedAwayScore]], "Y", "N"))</f>
        <v>_</v>
      </c>
      <c r="Q1017" s="2" t="str">
        <f>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row>
    <row r="1018" spans="1:25" x14ac:dyDescent="0.25">
      <c r="B1018" s="1">
        <v>45725</v>
      </c>
      <c r="C1018" s="9"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IF(ISBLANK(Table2[[#This Row],[ActualResult]]), "_", IF(Table2[[#This Row],[ActualAwayScore]]=Table2[[#This Row],[PredictedAwayScore]], "Y", "N"))</f>
        <v>_</v>
      </c>
      <c r="Q1018" s="2" t="str">
        <f>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row>
    <row r="1019" spans="1:25" x14ac:dyDescent="0.25">
      <c r="B1019" s="1">
        <v>45725</v>
      </c>
      <c r="C1019" s="9"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IF(ISBLANK(Table2[[#This Row],[ActualResult]]), "_", IF(Table2[[#This Row],[ActualAwayScore]]=Table2[[#This Row],[PredictedAwayScore]], "Y", "N"))</f>
        <v>_</v>
      </c>
      <c r="Q1019" s="2" t="str">
        <f>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row>
    <row r="1020" spans="1:25" x14ac:dyDescent="0.25">
      <c r="B1020" s="1">
        <v>45725</v>
      </c>
      <c r="C1020" s="9"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IF(ISBLANK(Table2[[#This Row],[ActualResult]]), "_", IF(Table2[[#This Row],[ActualAwayScore]]=Table2[[#This Row],[PredictedAwayScore]], "Y", "N"))</f>
        <v>_</v>
      </c>
      <c r="Q1020" s="2" t="str">
        <f>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row>
    <row r="1021" spans="1:25" x14ac:dyDescent="0.25">
      <c r="B1021" s="1">
        <v>45725</v>
      </c>
      <c r="C1021" s="9"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IF(ISBLANK(Table2[[#This Row],[ActualResult]]), "_", IF(Table2[[#This Row],[ActualAwayScore]]=Table2[[#This Row],[PredictedAwayScore]], "Y", "N"))</f>
        <v>_</v>
      </c>
      <c r="Q1021" s="2" t="str">
        <f>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row>
    <row r="1022" spans="1:25" x14ac:dyDescent="0.25">
      <c r="A1022" s="5"/>
      <c r="B1022" s="3">
        <v>45725</v>
      </c>
      <c r="C1022" s="10" t="s">
        <v>1134</v>
      </c>
      <c r="D1022" s="4" t="s">
        <v>33</v>
      </c>
      <c r="E1022" s="4" t="s">
        <v>47</v>
      </c>
      <c r="F1022" s="4"/>
      <c r="G1022" s="4"/>
      <c r="H1022" s="4" t="str">
        <f t="shared" si="47"/>
        <v>_</v>
      </c>
      <c r="I1022" s="4"/>
      <c r="J1022" s="4"/>
      <c r="K1022" s="4"/>
      <c r="L1022" s="2" t="str">
        <f t="shared" si="46"/>
        <v>_</v>
      </c>
      <c r="M1022" s="4"/>
      <c r="N1022" s="4">
        <f>IF(ISBLANK(Table2[[#This Row],[ActualResult]]), 0, 1)</f>
        <v>0</v>
      </c>
      <c r="O1022" s="4" t="str">
        <f>IF(ISBLANK(Table2[[#This Row],[ActualResult]]), "_", IF(Table2[[#This Row],[ActualWinner]]=Table2[[#This Row],[PredictedWinner]], "Y", "N"))</f>
        <v>_</v>
      </c>
      <c r="P1022" s="4" t="str">
        <f>IF(ISBLANK(Table2[[#This Row],[ActualResult]]), "_", IF(Table2[[#This Row],[ActualAwayScore]]=Table2[[#This Row],[PredictedAwayScore]], "Y", "N"))</f>
        <v>_</v>
      </c>
      <c r="Q1022" s="4" t="str">
        <f>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row>
    <row r="1023" spans="1:25" x14ac:dyDescent="0.25">
      <c r="B1023" s="1">
        <v>45726</v>
      </c>
      <c r="C1023" s="9" t="s">
        <v>1135</v>
      </c>
      <c r="D1023" s="2" t="s">
        <v>23</v>
      </c>
      <c r="E1023" s="2" t="s">
        <v>29</v>
      </c>
      <c r="F1023" s="2"/>
      <c r="G1023" s="2"/>
      <c r="H1023" s="2" t="str">
        <f t="shared" si="47"/>
        <v>_</v>
      </c>
      <c r="I1023" s="2"/>
      <c r="J1023" s="2"/>
      <c r="K1023" s="2"/>
      <c r="L1023" s="19" t="str">
        <f t="shared" si="46"/>
        <v>_</v>
      </c>
      <c r="M1023" s="2"/>
      <c r="N1023" s="2">
        <f>IF(ISBLANK(Table2[[#This Row],[ActualResult]]), 0, 1)</f>
        <v>0</v>
      </c>
      <c r="O1023" s="2" t="str">
        <f>IF(ISBLANK(Table2[[#This Row],[ActualResult]]), "_", IF(Table2[[#This Row],[ActualWinner]]=Table2[[#This Row],[PredictedWinner]], "Y", "N"))</f>
        <v>_</v>
      </c>
      <c r="P1023" s="2" t="str">
        <f>IF(ISBLANK(Table2[[#This Row],[ActualResult]]), "_", IF(Table2[[#This Row],[ActualAwayScore]]=Table2[[#This Row],[PredictedAwayScore]], "Y", "N"))</f>
        <v>_</v>
      </c>
      <c r="Q1023" s="2" t="str">
        <f>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row>
    <row r="1024" spans="1:25" x14ac:dyDescent="0.25">
      <c r="B1024" s="1">
        <v>45726</v>
      </c>
      <c r="C1024" s="9"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IF(ISBLANK(Table2[[#This Row],[ActualResult]]), "_", IF(Table2[[#This Row],[ActualAwayScore]]=Table2[[#This Row],[PredictedAwayScore]], "Y", "N"))</f>
        <v>_</v>
      </c>
      <c r="Q1024" s="2" t="str">
        <f>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row>
    <row r="1025" spans="1:25" x14ac:dyDescent="0.25">
      <c r="B1025" s="1">
        <v>45726</v>
      </c>
      <c r="C1025" s="9"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IF(ISBLANK(Table2[[#This Row],[ActualResult]]), "_", IF(Table2[[#This Row],[ActualAwayScore]]=Table2[[#This Row],[PredictedAwayScore]], "Y", "N"))</f>
        <v>_</v>
      </c>
      <c r="Q1025" s="2" t="str">
        <f>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row>
    <row r="1026" spans="1:25" x14ac:dyDescent="0.25">
      <c r="A1026" s="5"/>
      <c r="B1026" s="3">
        <v>45726</v>
      </c>
      <c r="C1026" s="10" t="s">
        <v>1138</v>
      </c>
      <c r="D1026" s="4" t="s">
        <v>18</v>
      </c>
      <c r="E1026" s="4" t="s">
        <v>15</v>
      </c>
      <c r="F1026" s="4"/>
      <c r="G1026" s="4"/>
      <c r="H1026" s="4" t="str">
        <f t="shared" si="47"/>
        <v>_</v>
      </c>
      <c r="I1026" s="4"/>
      <c r="J1026" s="4"/>
      <c r="K1026" s="4"/>
      <c r="L1026" s="4" t="str">
        <f t="shared" si="46"/>
        <v>_</v>
      </c>
      <c r="M1026" s="4"/>
      <c r="N1026" s="4">
        <f>IF(ISBLANK(Table2[[#This Row],[ActualResult]]), 0, 1)</f>
        <v>0</v>
      </c>
      <c r="O1026" s="4" t="str">
        <f>IF(ISBLANK(Table2[[#This Row],[ActualResult]]), "_", IF(Table2[[#This Row],[ActualWinner]]=Table2[[#This Row],[PredictedWinner]], "Y", "N"))</f>
        <v>_</v>
      </c>
      <c r="P1026" s="4" t="str">
        <f>IF(ISBLANK(Table2[[#This Row],[ActualResult]]), "_", IF(Table2[[#This Row],[ActualAwayScore]]=Table2[[#This Row],[PredictedAwayScore]], "Y", "N"))</f>
        <v>_</v>
      </c>
      <c r="Q1026" s="4" t="str">
        <f>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row>
    <row r="1027" spans="1:25" x14ac:dyDescent="0.25">
      <c r="B1027" s="1">
        <v>45727</v>
      </c>
      <c r="C1027" s="9"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IF(ISBLANK(Table2[[#This Row],[ActualResult]]), "_", IF(Table2[[#This Row],[ActualAwayScore]]=Table2[[#This Row],[PredictedAwayScore]], "Y", "N"))</f>
        <v>_</v>
      </c>
      <c r="Q1027" s="2" t="str">
        <f>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row>
    <row r="1028" spans="1:25" x14ac:dyDescent="0.25">
      <c r="B1028" s="1">
        <v>45727</v>
      </c>
      <c r="C1028" s="9"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IF(ISBLANK(Table2[[#This Row],[ActualResult]]), "_", IF(Table2[[#This Row],[ActualAwayScore]]=Table2[[#This Row],[PredictedAwayScore]], "Y", "N"))</f>
        <v>_</v>
      </c>
      <c r="Q1028" s="2" t="str">
        <f>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row>
    <row r="1029" spans="1:25" x14ac:dyDescent="0.25">
      <c r="B1029" s="1">
        <v>45727</v>
      </c>
      <c r="C1029" s="9"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IF(ISBLANK(Table2[[#This Row],[ActualResult]]), "_", IF(Table2[[#This Row],[ActualAwayScore]]=Table2[[#This Row],[PredictedAwayScore]], "Y", "N"))</f>
        <v>_</v>
      </c>
      <c r="Q1029" s="2" t="str">
        <f>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row>
    <row r="1030" spans="1:25" x14ac:dyDescent="0.25">
      <c r="B1030" s="1">
        <v>45727</v>
      </c>
      <c r="C1030" s="9"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IF(ISBLANK(Table2[[#This Row],[ActualResult]]), "_", IF(Table2[[#This Row],[ActualAwayScore]]=Table2[[#This Row],[PredictedAwayScore]], "Y", "N"))</f>
        <v>_</v>
      </c>
      <c r="Q1030" s="2" t="str">
        <f>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row>
    <row r="1031" spans="1:25" x14ac:dyDescent="0.25">
      <c r="B1031" s="1">
        <v>45727</v>
      </c>
      <c r="C1031" s="9"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IF(ISBLANK(Table2[[#This Row],[ActualResult]]), "_", IF(Table2[[#This Row],[ActualAwayScore]]=Table2[[#This Row],[PredictedAwayScore]], "Y", "N"))</f>
        <v>_</v>
      </c>
      <c r="Q1031" s="2" t="str">
        <f>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row>
    <row r="1032" spans="1:25" x14ac:dyDescent="0.25">
      <c r="B1032" s="1">
        <v>45727</v>
      </c>
      <c r="C1032" s="9"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IF(ISBLANK(Table2[[#This Row],[ActualResult]]), "_", IF(Table2[[#This Row],[ActualAwayScore]]=Table2[[#This Row],[PredictedAwayScore]], "Y", "N"))</f>
        <v>_</v>
      </c>
      <c r="Q1032" s="2" t="str">
        <f>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row>
    <row r="1033" spans="1:25" x14ac:dyDescent="0.25">
      <c r="B1033" s="1">
        <v>45727</v>
      </c>
      <c r="C1033" s="9"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IF(ISBLANK(Table2[[#This Row],[ActualResult]]), "_", IF(Table2[[#This Row],[ActualAwayScore]]=Table2[[#This Row],[PredictedAwayScore]], "Y", "N"))</f>
        <v>_</v>
      </c>
      <c r="Q1033" s="2" t="str">
        <f>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row>
    <row r="1034" spans="1:25" x14ac:dyDescent="0.25">
      <c r="B1034" s="1">
        <v>45727</v>
      </c>
      <c r="C1034" s="9"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IF(ISBLANK(Table2[[#This Row],[ActualResult]]), "_", IF(Table2[[#This Row],[ActualAwayScore]]=Table2[[#This Row],[PredictedAwayScore]], "Y", "N"))</f>
        <v>_</v>
      </c>
      <c r="Q1034" s="2" t="str">
        <f>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row>
    <row r="1035" spans="1:25" x14ac:dyDescent="0.25">
      <c r="B1035" s="1">
        <v>45727</v>
      </c>
      <c r="C1035" s="9"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IF(ISBLANK(Table2[[#This Row],[ActualResult]]), "_", IF(Table2[[#This Row],[ActualAwayScore]]=Table2[[#This Row],[PredictedAwayScore]], "Y", "N"))</f>
        <v>_</v>
      </c>
      <c r="Q1035" s="2" t="str">
        <f>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row>
    <row r="1036" spans="1:25" x14ac:dyDescent="0.25">
      <c r="B1036" s="1">
        <v>45727</v>
      </c>
      <c r="C1036" s="9"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IF(ISBLANK(Table2[[#This Row],[ActualResult]]), "_", IF(Table2[[#This Row],[ActualAwayScore]]=Table2[[#This Row],[PredictedAwayScore]], "Y", "N"))</f>
        <v>_</v>
      </c>
      <c r="Q1036" s="2" t="str">
        <f>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row>
    <row r="1037" spans="1:25" x14ac:dyDescent="0.25">
      <c r="A1037" s="5"/>
      <c r="B1037" s="3">
        <v>45727</v>
      </c>
      <c r="C1037" s="10" t="s">
        <v>1149</v>
      </c>
      <c r="D1037" s="4" t="s">
        <v>35</v>
      </c>
      <c r="E1037" s="4" t="s">
        <v>38</v>
      </c>
      <c r="F1037" s="4"/>
      <c r="G1037" s="4"/>
      <c r="H1037" s="4" t="str">
        <f t="shared" si="50"/>
        <v>_</v>
      </c>
      <c r="I1037" s="4"/>
      <c r="J1037" s="4"/>
      <c r="K1037" s="4"/>
      <c r="L1037" s="2" t="str">
        <f t="shared" si="49"/>
        <v>_</v>
      </c>
      <c r="M1037" s="4"/>
      <c r="N1037" s="4">
        <f>IF(ISBLANK(Table2[[#This Row],[ActualResult]]), 0, 1)</f>
        <v>0</v>
      </c>
      <c r="O1037" s="4" t="str">
        <f>IF(ISBLANK(Table2[[#This Row],[ActualResult]]), "_", IF(Table2[[#This Row],[ActualWinner]]=Table2[[#This Row],[PredictedWinner]], "Y", "N"))</f>
        <v>_</v>
      </c>
      <c r="P1037" s="4" t="str">
        <f>IF(ISBLANK(Table2[[#This Row],[ActualResult]]), "_", IF(Table2[[#This Row],[ActualAwayScore]]=Table2[[#This Row],[PredictedAwayScore]], "Y", "N"))</f>
        <v>_</v>
      </c>
      <c r="Q1037" s="4" t="str">
        <f>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row>
    <row r="1038" spans="1:25" x14ac:dyDescent="0.25">
      <c r="B1038" s="1">
        <v>45728</v>
      </c>
      <c r="C1038" s="9" t="s">
        <v>1150</v>
      </c>
      <c r="D1038" s="2" t="s">
        <v>29</v>
      </c>
      <c r="E1038" s="2" t="s">
        <v>31</v>
      </c>
      <c r="F1038" s="2"/>
      <c r="G1038" s="2"/>
      <c r="H1038" s="2" t="str">
        <f t="shared" si="50"/>
        <v>_</v>
      </c>
      <c r="I1038" s="2"/>
      <c r="J1038" s="2"/>
      <c r="K1038" s="2"/>
      <c r="L1038" s="19" t="str">
        <f t="shared" si="49"/>
        <v>_</v>
      </c>
      <c r="M1038" s="2"/>
      <c r="N1038" s="2">
        <f>IF(ISBLANK(Table2[[#This Row],[ActualResult]]), 0, 1)</f>
        <v>0</v>
      </c>
      <c r="O1038" s="2" t="str">
        <f>IF(ISBLANK(Table2[[#This Row],[ActualResult]]), "_", IF(Table2[[#This Row],[ActualWinner]]=Table2[[#This Row],[PredictedWinner]], "Y", "N"))</f>
        <v>_</v>
      </c>
      <c r="P1038" s="2" t="str">
        <f>IF(ISBLANK(Table2[[#This Row],[ActualResult]]), "_", IF(Table2[[#This Row],[ActualAwayScore]]=Table2[[#This Row],[PredictedAwayScore]], "Y", "N"))</f>
        <v>_</v>
      </c>
      <c r="Q1038" s="2" t="str">
        <f>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row>
    <row r="1039" spans="1:25" x14ac:dyDescent="0.25">
      <c r="B1039" s="1">
        <v>45728</v>
      </c>
      <c r="C1039" s="9"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IF(ISBLANK(Table2[[#This Row],[ActualResult]]), "_", IF(Table2[[#This Row],[ActualAwayScore]]=Table2[[#This Row],[PredictedAwayScore]], "Y", "N"))</f>
        <v>_</v>
      </c>
      <c r="Q1039" s="2" t="str">
        <f>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row>
    <row r="1040" spans="1:25" x14ac:dyDescent="0.25">
      <c r="B1040" s="1">
        <v>45728</v>
      </c>
      <c r="C1040" s="9"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IF(ISBLANK(Table2[[#This Row],[ActualResult]]), "_", IF(Table2[[#This Row],[ActualAwayScore]]=Table2[[#This Row],[PredictedAwayScore]], "Y", "N"))</f>
        <v>_</v>
      </c>
      <c r="Q1040" s="2" t="str">
        <f>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row>
    <row r="1041" spans="1:25" x14ac:dyDescent="0.25">
      <c r="A1041" s="5"/>
      <c r="B1041" s="3">
        <v>45728</v>
      </c>
      <c r="C1041" s="10" t="s">
        <v>1153</v>
      </c>
      <c r="D1041" s="4" t="s">
        <v>19</v>
      </c>
      <c r="E1041" s="4" t="s">
        <v>12</v>
      </c>
      <c r="F1041" s="4"/>
      <c r="G1041" s="4"/>
      <c r="H1041" s="4" t="str">
        <f t="shared" si="50"/>
        <v>_</v>
      </c>
      <c r="I1041" s="4"/>
      <c r="J1041" s="4"/>
      <c r="K1041" s="4"/>
      <c r="L1041" s="2" t="str">
        <f t="shared" si="49"/>
        <v>_</v>
      </c>
      <c r="M1041" s="4"/>
      <c r="N1041" s="4">
        <f>IF(ISBLANK(Table2[[#This Row],[ActualResult]]), 0, 1)</f>
        <v>0</v>
      </c>
      <c r="O1041" s="4" t="str">
        <f>IF(ISBLANK(Table2[[#This Row],[ActualResult]]), "_", IF(Table2[[#This Row],[ActualWinner]]=Table2[[#This Row],[PredictedWinner]], "Y", "N"))</f>
        <v>_</v>
      </c>
      <c r="P1041" s="4" t="str">
        <f>IF(ISBLANK(Table2[[#This Row],[ActualResult]]), "_", IF(Table2[[#This Row],[ActualAwayScore]]=Table2[[#This Row],[PredictedAwayScore]], "Y", "N"))</f>
        <v>_</v>
      </c>
      <c r="Q1041" s="4" t="str">
        <f>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row>
    <row r="1042" spans="1:25" x14ac:dyDescent="0.25">
      <c r="B1042" s="1">
        <v>45729</v>
      </c>
      <c r="C1042" s="9" t="s">
        <v>1154</v>
      </c>
      <c r="D1042" s="2" t="s">
        <v>14</v>
      </c>
      <c r="E1042" s="2" t="s">
        <v>18</v>
      </c>
      <c r="F1042" s="2"/>
      <c r="G1042" s="2"/>
      <c r="H1042" s="2" t="str">
        <f t="shared" si="50"/>
        <v>_</v>
      </c>
      <c r="I1042" s="2"/>
      <c r="J1042" s="2"/>
      <c r="K1042" s="2"/>
      <c r="L1042" s="19" t="str">
        <f t="shared" si="49"/>
        <v>_</v>
      </c>
      <c r="M1042" s="2"/>
      <c r="N1042" s="2">
        <f>IF(ISBLANK(Table2[[#This Row],[ActualResult]]), 0, 1)</f>
        <v>0</v>
      </c>
      <c r="O1042" s="2" t="str">
        <f>IF(ISBLANK(Table2[[#This Row],[ActualResult]]), "_", IF(Table2[[#This Row],[ActualWinner]]=Table2[[#This Row],[PredictedWinner]], "Y", "N"))</f>
        <v>_</v>
      </c>
      <c r="P1042" s="2" t="str">
        <f>IF(ISBLANK(Table2[[#This Row],[ActualResult]]), "_", IF(Table2[[#This Row],[ActualAwayScore]]=Table2[[#This Row],[PredictedAwayScore]], "Y", "N"))</f>
        <v>_</v>
      </c>
      <c r="Q1042" s="2" t="str">
        <f>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row>
    <row r="1043" spans="1:25" x14ac:dyDescent="0.25">
      <c r="B1043" s="1">
        <v>45729</v>
      </c>
      <c r="C1043" s="9"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IF(ISBLANK(Table2[[#This Row],[ActualResult]]), "_", IF(Table2[[#This Row],[ActualAwayScore]]=Table2[[#This Row],[PredictedAwayScore]], "Y", "N"))</f>
        <v>_</v>
      </c>
      <c r="Q1043" s="2" t="str">
        <f>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row>
    <row r="1044" spans="1:25" x14ac:dyDescent="0.25">
      <c r="B1044" s="1">
        <v>45729</v>
      </c>
      <c r="C1044" s="9"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IF(ISBLANK(Table2[[#This Row],[ActualResult]]), "_", IF(Table2[[#This Row],[ActualAwayScore]]=Table2[[#This Row],[PredictedAwayScore]], "Y", "N"))</f>
        <v>_</v>
      </c>
      <c r="Q1044" s="2" t="str">
        <f>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row>
    <row r="1045" spans="1:25" x14ac:dyDescent="0.25">
      <c r="B1045" s="1">
        <v>45729</v>
      </c>
      <c r="C1045" s="9"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IF(ISBLANK(Table2[[#This Row],[ActualResult]]), "_", IF(Table2[[#This Row],[ActualAwayScore]]=Table2[[#This Row],[PredictedAwayScore]], "Y", "N"))</f>
        <v>_</v>
      </c>
      <c r="Q1045" s="2" t="str">
        <f>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row>
    <row r="1046" spans="1:25" x14ac:dyDescent="0.25">
      <c r="B1046" s="1">
        <v>45729</v>
      </c>
      <c r="C1046" s="9"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IF(ISBLANK(Table2[[#This Row],[ActualResult]]), "_", IF(Table2[[#This Row],[ActualAwayScore]]=Table2[[#This Row],[PredictedAwayScore]], "Y", "N"))</f>
        <v>_</v>
      </c>
      <c r="Q1046" s="2" t="str">
        <f>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row>
    <row r="1047" spans="1:25" x14ac:dyDescent="0.25">
      <c r="B1047" s="1">
        <v>45729</v>
      </c>
      <c r="C1047" s="9"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IF(ISBLANK(Table2[[#This Row],[ActualResult]]), "_", IF(Table2[[#This Row],[ActualAwayScore]]=Table2[[#This Row],[PredictedAwayScore]], "Y", "N"))</f>
        <v>_</v>
      </c>
      <c r="Q1047" s="2" t="str">
        <f>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row>
    <row r="1048" spans="1:25" x14ac:dyDescent="0.25">
      <c r="B1048" s="1">
        <v>45729</v>
      </c>
      <c r="C1048" s="9"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IF(ISBLANK(Table2[[#This Row],[ActualResult]]), "_", IF(Table2[[#This Row],[ActualAwayScore]]=Table2[[#This Row],[PredictedAwayScore]], "Y", "N"))</f>
        <v>_</v>
      </c>
      <c r="Q1048" s="2" t="str">
        <f>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row>
    <row r="1049" spans="1:25" x14ac:dyDescent="0.25">
      <c r="B1049" s="1">
        <v>45729</v>
      </c>
      <c r="C1049" s="9"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IF(ISBLANK(Table2[[#This Row],[ActualResult]]), "_", IF(Table2[[#This Row],[ActualAwayScore]]=Table2[[#This Row],[PredictedAwayScore]], "Y", "N"))</f>
        <v>_</v>
      </c>
      <c r="Q1049" s="2" t="str">
        <f>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row>
    <row r="1050" spans="1:25" x14ac:dyDescent="0.25">
      <c r="A1050" s="5"/>
      <c r="B1050" s="3">
        <v>45729</v>
      </c>
      <c r="C1050" s="10" t="s">
        <v>1162</v>
      </c>
      <c r="D1050" s="4" t="s">
        <v>17</v>
      </c>
      <c r="E1050" s="4" t="s">
        <v>38</v>
      </c>
      <c r="F1050" s="4"/>
      <c r="G1050" s="4"/>
      <c r="H1050" s="4" t="str">
        <f t="shared" si="50"/>
        <v>_</v>
      </c>
      <c r="I1050" s="4"/>
      <c r="J1050" s="4"/>
      <c r="K1050" s="4"/>
      <c r="L1050" s="2" t="str">
        <f t="shared" si="49"/>
        <v>_</v>
      </c>
      <c r="M1050" s="4"/>
      <c r="N1050" s="4">
        <f>IF(ISBLANK(Table2[[#This Row],[ActualResult]]), 0, 1)</f>
        <v>0</v>
      </c>
      <c r="O1050" s="4" t="str">
        <f>IF(ISBLANK(Table2[[#This Row],[ActualResult]]), "_", IF(Table2[[#This Row],[ActualWinner]]=Table2[[#This Row],[PredictedWinner]], "Y", "N"))</f>
        <v>_</v>
      </c>
      <c r="P1050" s="4" t="str">
        <f>IF(ISBLANK(Table2[[#This Row],[ActualResult]]), "_", IF(Table2[[#This Row],[ActualAwayScore]]=Table2[[#This Row],[PredictedAwayScore]], "Y", "N"))</f>
        <v>_</v>
      </c>
      <c r="Q1050" s="4" t="str">
        <f>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row>
    <row r="1051" spans="1:25" x14ac:dyDescent="0.25">
      <c r="B1051" s="1">
        <v>45730</v>
      </c>
      <c r="C1051" s="9" t="s">
        <v>1163</v>
      </c>
      <c r="D1051" s="2" t="s">
        <v>31</v>
      </c>
      <c r="E1051" s="2" t="s">
        <v>44</v>
      </c>
      <c r="F1051" s="2"/>
      <c r="G1051" s="2"/>
      <c r="H1051" s="2" t="str">
        <f t="shared" si="50"/>
        <v>_</v>
      </c>
      <c r="I1051" s="2"/>
      <c r="J1051" s="2"/>
      <c r="K1051" s="2"/>
      <c r="L1051" s="19" t="str">
        <f t="shared" si="49"/>
        <v>_</v>
      </c>
      <c r="M1051" s="2"/>
      <c r="N1051" s="2">
        <f>IF(ISBLANK(Table2[[#This Row],[ActualResult]]), 0, 1)</f>
        <v>0</v>
      </c>
      <c r="O1051" s="2" t="str">
        <f>IF(ISBLANK(Table2[[#This Row],[ActualResult]]), "_", IF(Table2[[#This Row],[ActualWinner]]=Table2[[#This Row],[PredictedWinner]], "Y", "N"))</f>
        <v>_</v>
      </c>
      <c r="P1051" s="2" t="str">
        <f>IF(ISBLANK(Table2[[#This Row],[ActualResult]]), "_", IF(Table2[[#This Row],[ActualAwayScore]]=Table2[[#This Row],[PredictedAwayScore]], "Y", "N"))</f>
        <v>_</v>
      </c>
      <c r="Q1051" s="2" t="str">
        <f>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row>
    <row r="1052" spans="1:25" x14ac:dyDescent="0.25">
      <c r="B1052" s="1">
        <v>45730</v>
      </c>
      <c r="C1052" s="9"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IF(ISBLANK(Table2[[#This Row],[ActualResult]]), "_", IF(Table2[[#This Row],[ActualAwayScore]]=Table2[[#This Row],[PredictedAwayScore]], "Y", "N"))</f>
        <v>_</v>
      </c>
      <c r="Q1052" s="2" t="str">
        <f>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row>
    <row r="1053" spans="1:25" x14ac:dyDescent="0.25">
      <c r="B1053" s="1">
        <v>45730</v>
      </c>
      <c r="C1053" s="9"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IF(ISBLANK(Table2[[#This Row],[ActualResult]]), "_", IF(Table2[[#This Row],[ActualAwayScore]]=Table2[[#This Row],[PredictedAwayScore]], "Y", "N"))</f>
        <v>_</v>
      </c>
      <c r="Q1053" s="2" t="str">
        <f>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row>
    <row r="1054" spans="1:25" x14ac:dyDescent="0.25">
      <c r="B1054" s="1">
        <v>45730</v>
      </c>
      <c r="C1054" s="9"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IF(ISBLANK(Table2[[#This Row],[ActualResult]]), "_", IF(Table2[[#This Row],[ActualAwayScore]]=Table2[[#This Row],[PredictedAwayScore]], "Y", "N"))</f>
        <v>_</v>
      </c>
      <c r="Q1054" s="2" t="str">
        <f>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row>
    <row r="1055" spans="1:25" x14ac:dyDescent="0.25">
      <c r="B1055" s="1">
        <v>45730</v>
      </c>
      <c r="C1055" s="9"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IF(ISBLANK(Table2[[#This Row],[ActualResult]]), "_", IF(Table2[[#This Row],[ActualAwayScore]]=Table2[[#This Row],[PredictedAwayScore]], "Y", "N"))</f>
        <v>_</v>
      </c>
      <c r="Q1055" s="2" t="str">
        <f>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row>
    <row r="1056" spans="1:25" x14ac:dyDescent="0.25">
      <c r="A1056" s="5"/>
      <c r="B1056" s="3">
        <v>45730</v>
      </c>
      <c r="C1056" s="10" t="s">
        <v>1168</v>
      </c>
      <c r="D1056" s="4" t="s">
        <v>15</v>
      </c>
      <c r="E1056" s="4" t="s">
        <v>12</v>
      </c>
      <c r="F1056" s="4"/>
      <c r="G1056" s="4"/>
      <c r="H1056" s="4" t="str">
        <f t="shared" si="50"/>
        <v>_</v>
      </c>
      <c r="I1056" s="4"/>
      <c r="J1056" s="4"/>
      <c r="K1056" s="4"/>
      <c r="L1056" s="2" t="str">
        <f t="shared" si="49"/>
        <v>_</v>
      </c>
      <c r="M1056" s="4"/>
      <c r="N1056" s="4">
        <f>IF(ISBLANK(Table2[[#This Row],[ActualResult]]), 0, 1)</f>
        <v>0</v>
      </c>
      <c r="O1056" s="4" t="str">
        <f>IF(ISBLANK(Table2[[#This Row],[ActualResult]]), "_", IF(Table2[[#This Row],[ActualWinner]]=Table2[[#This Row],[PredictedWinner]], "Y", "N"))</f>
        <v>_</v>
      </c>
      <c r="P1056" s="4" t="str">
        <f>IF(ISBLANK(Table2[[#This Row],[ActualResult]]), "_", IF(Table2[[#This Row],[ActualAwayScore]]=Table2[[#This Row],[PredictedAwayScore]], "Y", "N"))</f>
        <v>_</v>
      </c>
      <c r="Q1056" s="4" t="str">
        <f>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row>
    <row r="1057" spans="1:25" x14ac:dyDescent="0.25">
      <c r="B1057" s="1">
        <v>45731</v>
      </c>
      <c r="C1057" s="9" t="s">
        <v>1169</v>
      </c>
      <c r="D1057" s="2" t="s">
        <v>27</v>
      </c>
      <c r="E1057" s="2" t="s">
        <v>29</v>
      </c>
      <c r="F1057" s="2"/>
      <c r="G1057" s="2"/>
      <c r="H1057" s="2" t="str">
        <f t="shared" si="50"/>
        <v>_</v>
      </c>
      <c r="I1057" s="2"/>
      <c r="J1057" s="2"/>
      <c r="K1057" s="2"/>
      <c r="L1057" s="19" t="str">
        <f t="shared" si="49"/>
        <v>_</v>
      </c>
      <c r="M1057" s="2"/>
      <c r="N1057" s="2">
        <f>IF(ISBLANK(Table2[[#This Row],[ActualResult]]), 0, 1)</f>
        <v>0</v>
      </c>
      <c r="O1057" s="2" t="str">
        <f>IF(ISBLANK(Table2[[#This Row],[ActualResult]]), "_", IF(Table2[[#This Row],[ActualWinner]]=Table2[[#This Row],[PredictedWinner]], "Y", "N"))</f>
        <v>_</v>
      </c>
      <c r="P1057" s="2" t="str">
        <f>IF(ISBLANK(Table2[[#This Row],[ActualResult]]), "_", IF(Table2[[#This Row],[ActualAwayScore]]=Table2[[#This Row],[PredictedAwayScore]], "Y", "N"))</f>
        <v>_</v>
      </c>
      <c r="Q1057" s="2" t="str">
        <f>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row>
    <row r="1058" spans="1:25" x14ac:dyDescent="0.25">
      <c r="B1058" s="1">
        <v>45731</v>
      </c>
      <c r="C1058" s="9"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IF(ISBLANK(Table2[[#This Row],[ActualResult]]), "_", IF(Table2[[#This Row],[ActualAwayScore]]=Table2[[#This Row],[PredictedAwayScore]], "Y", "N"))</f>
        <v>_</v>
      </c>
      <c r="Q1058" s="2" t="str">
        <f>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row>
    <row r="1059" spans="1:25" x14ac:dyDescent="0.25">
      <c r="B1059" s="1">
        <v>45731</v>
      </c>
      <c r="C1059" s="9"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IF(ISBLANK(Table2[[#This Row],[ActualResult]]), "_", IF(Table2[[#This Row],[ActualAwayScore]]=Table2[[#This Row],[PredictedAwayScore]], "Y", "N"))</f>
        <v>_</v>
      </c>
      <c r="Q1059" s="2" t="str">
        <f>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row>
    <row r="1060" spans="1:25" x14ac:dyDescent="0.25">
      <c r="B1060" s="1">
        <v>45731</v>
      </c>
      <c r="C1060" s="9"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IF(ISBLANK(Table2[[#This Row],[ActualResult]]), "_", IF(Table2[[#This Row],[ActualAwayScore]]=Table2[[#This Row],[PredictedAwayScore]], "Y", "N"))</f>
        <v>_</v>
      </c>
      <c r="Q1060" s="2" t="str">
        <f>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row>
    <row r="1061" spans="1:25" x14ac:dyDescent="0.25">
      <c r="B1061" s="1">
        <v>45731</v>
      </c>
      <c r="C1061" s="9"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IF(ISBLANK(Table2[[#This Row],[ActualResult]]), "_", IF(Table2[[#This Row],[ActualAwayScore]]=Table2[[#This Row],[PredictedAwayScore]], "Y", "N"))</f>
        <v>_</v>
      </c>
      <c r="Q1061" s="2" t="str">
        <f>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row>
    <row r="1062" spans="1:25" x14ac:dyDescent="0.25">
      <c r="B1062" s="1">
        <v>45731</v>
      </c>
      <c r="C1062" s="9"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IF(ISBLANK(Table2[[#This Row],[ActualResult]]), "_", IF(Table2[[#This Row],[ActualAwayScore]]=Table2[[#This Row],[PredictedAwayScore]], "Y", "N"))</f>
        <v>_</v>
      </c>
      <c r="Q1062" s="2" t="str">
        <f>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row>
    <row r="1063" spans="1:25" x14ac:dyDescent="0.25">
      <c r="B1063" s="1">
        <v>45731</v>
      </c>
      <c r="C1063" s="9"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IF(ISBLANK(Table2[[#This Row],[ActualResult]]), "_", IF(Table2[[#This Row],[ActualAwayScore]]=Table2[[#This Row],[PredictedAwayScore]], "Y", "N"))</f>
        <v>_</v>
      </c>
      <c r="Q1063" s="2" t="str">
        <f>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row>
    <row r="1064" spans="1:25" x14ac:dyDescent="0.25">
      <c r="B1064" s="1">
        <v>45731</v>
      </c>
      <c r="C1064" s="9"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IF(ISBLANK(Table2[[#This Row],[ActualResult]]), "_", IF(Table2[[#This Row],[ActualAwayScore]]=Table2[[#This Row],[PredictedAwayScore]], "Y", "N"))</f>
        <v>_</v>
      </c>
      <c r="Q1064" s="2" t="str">
        <f>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row>
    <row r="1065" spans="1:25" x14ac:dyDescent="0.25">
      <c r="B1065" s="1">
        <v>45731</v>
      </c>
      <c r="C1065" s="9"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IF(ISBLANK(Table2[[#This Row],[ActualResult]]), "_", IF(Table2[[#This Row],[ActualAwayScore]]=Table2[[#This Row],[PredictedAwayScore]], "Y", "N"))</f>
        <v>_</v>
      </c>
      <c r="Q1065" s="2" t="str">
        <f>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row>
    <row r="1066" spans="1:25" x14ac:dyDescent="0.25">
      <c r="B1066" s="1">
        <v>45731</v>
      </c>
      <c r="C1066" s="9"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IF(ISBLANK(Table2[[#This Row],[ActualResult]]), "_", IF(Table2[[#This Row],[ActualAwayScore]]=Table2[[#This Row],[PredictedAwayScore]], "Y", "N"))</f>
        <v>_</v>
      </c>
      <c r="Q1066" s="2" t="str">
        <f>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row>
    <row r="1067" spans="1:25" x14ac:dyDescent="0.25">
      <c r="A1067" s="5"/>
      <c r="B1067" s="3">
        <v>45731</v>
      </c>
      <c r="C1067" s="10" t="s">
        <v>1179</v>
      </c>
      <c r="D1067" s="4" t="s">
        <v>17</v>
      </c>
      <c r="E1067" s="4" t="s">
        <v>25</v>
      </c>
      <c r="F1067" s="4"/>
      <c r="G1067" s="4"/>
      <c r="H1067" s="4" t="str">
        <f t="shared" si="50"/>
        <v>_</v>
      </c>
      <c r="I1067" s="4"/>
      <c r="J1067" s="4"/>
      <c r="K1067" s="4"/>
      <c r="L1067" s="4" t="str">
        <f t="shared" si="49"/>
        <v>_</v>
      </c>
      <c r="M1067" s="4"/>
      <c r="N1067" s="4">
        <f>IF(ISBLANK(Table2[[#This Row],[ActualResult]]), 0, 1)</f>
        <v>0</v>
      </c>
      <c r="O1067" s="4" t="str">
        <f>IF(ISBLANK(Table2[[#This Row],[ActualResult]]), "_", IF(Table2[[#This Row],[ActualWinner]]=Table2[[#This Row],[PredictedWinner]], "Y", "N"))</f>
        <v>_</v>
      </c>
      <c r="P1067" s="4" t="str">
        <f>IF(ISBLANK(Table2[[#This Row],[ActualResult]]), "_", IF(Table2[[#This Row],[ActualAwayScore]]=Table2[[#This Row],[PredictedAwayScore]], "Y", "N"))</f>
        <v>_</v>
      </c>
      <c r="Q1067" s="4" t="str">
        <f>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row>
    <row r="1068" spans="1:25" x14ac:dyDescent="0.25">
      <c r="B1068" s="1">
        <v>45732</v>
      </c>
      <c r="C1068" s="9"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IF(ISBLANK(Table2[[#This Row],[ActualResult]]), "_", IF(Table2[[#This Row],[ActualAwayScore]]=Table2[[#This Row],[PredictedAwayScore]], "Y", "N"))</f>
        <v>_</v>
      </c>
      <c r="Q1068" s="2" t="str">
        <f>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row>
    <row r="1069" spans="1:25" x14ac:dyDescent="0.25">
      <c r="B1069" s="1">
        <v>45732</v>
      </c>
      <c r="C1069" s="9"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IF(ISBLANK(Table2[[#This Row],[ActualResult]]), "_", IF(Table2[[#This Row],[ActualAwayScore]]=Table2[[#This Row],[PredictedAwayScore]], "Y", "N"))</f>
        <v>_</v>
      </c>
      <c r="Q1069" s="2" t="str">
        <f>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row>
    <row r="1070" spans="1:25" x14ac:dyDescent="0.25">
      <c r="B1070" s="1">
        <v>45732</v>
      </c>
      <c r="C1070" s="9"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IF(ISBLANK(Table2[[#This Row],[ActualResult]]), "_", IF(Table2[[#This Row],[ActualAwayScore]]=Table2[[#This Row],[PredictedAwayScore]], "Y", "N"))</f>
        <v>_</v>
      </c>
      <c r="Q1070" s="2" t="str">
        <f>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row>
    <row r="1071" spans="1:25" x14ac:dyDescent="0.25">
      <c r="B1071" s="1">
        <v>45732</v>
      </c>
      <c r="C1071" s="9"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IF(ISBLANK(Table2[[#This Row],[ActualResult]]), "_", IF(Table2[[#This Row],[ActualAwayScore]]=Table2[[#This Row],[PredictedAwayScore]], "Y", "N"))</f>
        <v>_</v>
      </c>
      <c r="Q1071" s="2" t="str">
        <f>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row>
    <row r="1072" spans="1:25" x14ac:dyDescent="0.25">
      <c r="B1072" s="1">
        <v>45732</v>
      </c>
      <c r="C1072" s="9"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IF(ISBLANK(Table2[[#This Row],[ActualResult]]), "_", IF(Table2[[#This Row],[ActualAwayScore]]=Table2[[#This Row],[PredictedAwayScore]], "Y", "N"))</f>
        <v>_</v>
      </c>
      <c r="Q1072" s="2" t="str">
        <f>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row>
    <row r="1073" spans="1:25" x14ac:dyDescent="0.25">
      <c r="B1073" s="1">
        <v>45732</v>
      </c>
      <c r="C1073" s="9"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IF(ISBLANK(Table2[[#This Row],[ActualResult]]), "_", IF(Table2[[#This Row],[ActualAwayScore]]=Table2[[#This Row],[PredictedAwayScore]], "Y", "N"))</f>
        <v>_</v>
      </c>
      <c r="Q1073" s="2" t="str">
        <f>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row>
    <row r="1074" spans="1:25" x14ac:dyDescent="0.25">
      <c r="A1074" s="5"/>
      <c r="B1074" s="3">
        <v>45732</v>
      </c>
      <c r="C1074" s="10" t="s">
        <v>1186</v>
      </c>
      <c r="D1074" s="4" t="s">
        <v>22</v>
      </c>
      <c r="E1074" s="4" t="s">
        <v>12</v>
      </c>
      <c r="F1074" s="4"/>
      <c r="G1074" s="4"/>
      <c r="H1074" s="4" t="str">
        <f t="shared" si="50"/>
        <v>_</v>
      </c>
      <c r="I1074" s="4"/>
      <c r="J1074" s="4"/>
      <c r="K1074" s="4"/>
      <c r="L1074" s="2" t="str">
        <f t="shared" si="49"/>
        <v>_</v>
      </c>
      <c r="M1074" s="4"/>
      <c r="N1074" s="4">
        <f>IF(ISBLANK(Table2[[#This Row],[ActualResult]]), 0, 1)</f>
        <v>0</v>
      </c>
      <c r="O1074" s="4" t="str">
        <f>IF(ISBLANK(Table2[[#This Row],[ActualResult]]), "_", IF(Table2[[#This Row],[ActualWinner]]=Table2[[#This Row],[PredictedWinner]], "Y", "N"))</f>
        <v>_</v>
      </c>
      <c r="P1074" s="4" t="str">
        <f>IF(ISBLANK(Table2[[#This Row],[ActualResult]]), "_", IF(Table2[[#This Row],[ActualAwayScore]]=Table2[[#This Row],[PredictedAwayScore]], "Y", "N"))</f>
        <v>_</v>
      </c>
      <c r="Q1074" s="4" t="str">
        <f>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row>
    <row r="1075" spans="1:25" x14ac:dyDescent="0.25">
      <c r="B1075" s="1">
        <v>45733</v>
      </c>
      <c r="C1075" s="9" t="s">
        <v>1187</v>
      </c>
      <c r="D1075" s="2" t="s">
        <v>29</v>
      </c>
      <c r="E1075" s="2" t="s">
        <v>16</v>
      </c>
      <c r="F1075" s="2"/>
      <c r="G1075" s="2"/>
      <c r="H1075" s="2" t="str">
        <f t="shared" si="50"/>
        <v>_</v>
      </c>
      <c r="I1075" s="2"/>
      <c r="J1075" s="2"/>
      <c r="K1075" s="2"/>
      <c r="L1075" s="19" t="str">
        <f t="shared" si="49"/>
        <v>_</v>
      </c>
      <c r="M1075" s="2"/>
      <c r="N1075" s="2">
        <f>IF(ISBLANK(Table2[[#This Row],[ActualResult]]), 0, 1)</f>
        <v>0</v>
      </c>
      <c r="O1075" s="2" t="str">
        <f>IF(ISBLANK(Table2[[#This Row],[ActualResult]]), "_", IF(Table2[[#This Row],[ActualWinner]]=Table2[[#This Row],[PredictedWinner]], "Y", "N"))</f>
        <v>_</v>
      </c>
      <c r="P1075" s="2" t="str">
        <f>IF(ISBLANK(Table2[[#This Row],[ActualResult]]), "_", IF(Table2[[#This Row],[ActualAwayScore]]=Table2[[#This Row],[PredictedAwayScore]], "Y", "N"))</f>
        <v>_</v>
      </c>
      <c r="Q1075" s="2" t="str">
        <f>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row>
    <row r="1076" spans="1:25" x14ac:dyDescent="0.25">
      <c r="B1076" s="1">
        <v>45733</v>
      </c>
      <c r="C1076" s="9"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IF(ISBLANK(Table2[[#This Row],[ActualResult]]), "_", IF(Table2[[#This Row],[ActualAwayScore]]=Table2[[#This Row],[PredictedAwayScore]], "Y", "N"))</f>
        <v>_</v>
      </c>
      <c r="Q1076" s="2" t="str">
        <f>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row>
    <row r="1077" spans="1:25" x14ac:dyDescent="0.25">
      <c r="B1077" s="1">
        <v>45733</v>
      </c>
      <c r="C1077" s="9"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IF(ISBLANK(Table2[[#This Row],[ActualResult]]), "_", IF(Table2[[#This Row],[ActualAwayScore]]=Table2[[#This Row],[PredictedAwayScore]], "Y", "N"))</f>
        <v>_</v>
      </c>
      <c r="Q1077" s="2" t="str">
        <f>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row>
    <row r="1078" spans="1:25" x14ac:dyDescent="0.25">
      <c r="B1078" s="1">
        <v>45733</v>
      </c>
      <c r="C1078" s="9"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IF(ISBLANK(Table2[[#This Row],[ActualResult]]), "_", IF(Table2[[#This Row],[ActualAwayScore]]=Table2[[#This Row],[PredictedAwayScore]], "Y", "N"))</f>
        <v>_</v>
      </c>
      <c r="Q1078" s="2" t="str">
        <f>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row>
    <row r="1079" spans="1:25" x14ac:dyDescent="0.25">
      <c r="A1079" s="5"/>
      <c r="B1079" s="3">
        <v>45733</v>
      </c>
      <c r="C1079" s="10" t="s">
        <v>1191</v>
      </c>
      <c r="D1079" s="4" t="s">
        <v>28</v>
      </c>
      <c r="E1079" s="4" t="s">
        <v>37</v>
      </c>
      <c r="F1079" s="4"/>
      <c r="G1079" s="4"/>
      <c r="H1079" s="4" t="str">
        <f t="shared" si="50"/>
        <v>_</v>
      </c>
      <c r="I1079" s="4"/>
      <c r="J1079" s="4"/>
      <c r="K1079" s="4"/>
      <c r="L1079" s="4" t="str">
        <f t="shared" si="49"/>
        <v>_</v>
      </c>
      <c r="M1079" s="4"/>
      <c r="N1079" s="4">
        <f>IF(ISBLANK(Table2[[#This Row],[ActualResult]]), 0, 1)</f>
        <v>0</v>
      </c>
      <c r="O1079" s="4" t="str">
        <f>IF(ISBLANK(Table2[[#This Row],[ActualResult]]), "_", IF(Table2[[#This Row],[ActualWinner]]=Table2[[#This Row],[PredictedWinner]], "Y", "N"))</f>
        <v>_</v>
      </c>
      <c r="P1079" s="4" t="str">
        <f>IF(ISBLANK(Table2[[#This Row],[ActualResult]]), "_", IF(Table2[[#This Row],[ActualAwayScore]]=Table2[[#This Row],[PredictedAwayScore]], "Y", "N"))</f>
        <v>_</v>
      </c>
      <c r="Q1079" s="4" t="str">
        <f>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row>
    <row r="1080" spans="1:25" x14ac:dyDescent="0.25">
      <c r="B1080" s="1">
        <v>45734</v>
      </c>
      <c r="C1080" s="9"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IF(ISBLANK(Table2[[#This Row],[ActualResult]]), "_", IF(Table2[[#This Row],[ActualAwayScore]]=Table2[[#This Row],[PredictedAwayScore]], "Y", "N"))</f>
        <v>_</v>
      </c>
      <c r="Q1080" s="2" t="str">
        <f>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row>
    <row r="1081" spans="1:25" x14ac:dyDescent="0.25">
      <c r="B1081" s="1">
        <v>45734</v>
      </c>
      <c r="C1081" s="9"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IF(ISBLANK(Table2[[#This Row],[ActualResult]]), "_", IF(Table2[[#This Row],[ActualAwayScore]]=Table2[[#This Row],[PredictedAwayScore]], "Y", "N"))</f>
        <v>_</v>
      </c>
      <c r="Q1081" s="2" t="str">
        <f>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row>
    <row r="1082" spans="1:25" x14ac:dyDescent="0.25">
      <c r="B1082" s="1">
        <v>45734</v>
      </c>
      <c r="C1082" s="9"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IF(ISBLANK(Table2[[#This Row],[ActualResult]]), "_", IF(Table2[[#This Row],[ActualAwayScore]]=Table2[[#This Row],[PredictedAwayScore]], "Y", "N"))</f>
        <v>_</v>
      </c>
      <c r="Q1082" s="2" t="str">
        <f>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row>
    <row r="1083" spans="1:25" x14ac:dyDescent="0.25">
      <c r="B1083" s="1">
        <v>45734</v>
      </c>
      <c r="C1083" s="9"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IF(ISBLANK(Table2[[#This Row],[ActualResult]]), "_", IF(Table2[[#This Row],[ActualAwayScore]]=Table2[[#This Row],[PredictedAwayScore]], "Y", "N"))</f>
        <v>_</v>
      </c>
      <c r="Q1083" s="2" t="str">
        <f>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row>
    <row r="1084" spans="1:25" x14ac:dyDescent="0.25">
      <c r="B1084" s="1">
        <v>45734</v>
      </c>
      <c r="C1084" s="9"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IF(ISBLANK(Table2[[#This Row],[ActualResult]]), "_", IF(Table2[[#This Row],[ActualAwayScore]]=Table2[[#This Row],[PredictedAwayScore]], "Y", "N"))</f>
        <v>_</v>
      </c>
      <c r="Q1084" s="2" t="str">
        <f>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row>
    <row r="1085" spans="1:25" x14ac:dyDescent="0.25">
      <c r="B1085" s="1">
        <v>45734</v>
      </c>
      <c r="C1085" s="9"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IF(ISBLANK(Table2[[#This Row],[ActualResult]]), "_", IF(Table2[[#This Row],[ActualAwayScore]]=Table2[[#This Row],[PredictedAwayScore]], "Y", "N"))</f>
        <v>_</v>
      </c>
      <c r="Q1085" s="2" t="str">
        <f>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row>
    <row r="1086" spans="1:25" x14ac:dyDescent="0.25">
      <c r="B1086" s="1">
        <v>45734</v>
      </c>
      <c r="C1086" s="9"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IF(ISBLANK(Table2[[#This Row],[ActualResult]]), "_", IF(Table2[[#This Row],[ActualAwayScore]]=Table2[[#This Row],[PredictedAwayScore]], "Y", "N"))</f>
        <v>_</v>
      </c>
      <c r="Q1086" s="2" t="str">
        <f>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row>
    <row r="1087" spans="1:25" x14ac:dyDescent="0.25">
      <c r="B1087" s="1">
        <v>45734</v>
      </c>
      <c r="C1087" s="9"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IF(ISBLANK(Table2[[#This Row],[ActualResult]]), "_", IF(Table2[[#This Row],[ActualAwayScore]]=Table2[[#This Row],[PredictedAwayScore]], "Y", "N"))</f>
        <v>_</v>
      </c>
      <c r="Q1087" s="2" t="str">
        <f>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row>
    <row r="1088" spans="1:25" x14ac:dyDescent="0.25">
      <c r="A1088" s="5"/>
      <c r="B1088" s="3">
        <v>45734</v>
      </c>
      <c r="C1088" s="10" t="s">
        <v>1200</v>
      </c>
      <c r="D1088" s="4" t="s">
        <v>22</v>
      </c>
      <c r="E1088" s="4" t="s">
        <v>25</v>
      </c>
      <c r="F1088" s="4"/>
      <c r="G1088" s="4"/>
      <c r="H1088" s="4" t="str">
        <f t="shared" si="50"/>
        <v>_</v>
      </c>
      <c r="I1088" s="4"/>
      <c r="J1088" s="4"/>
      <c r="K1088" s="4"/>
      <c r="L1088" s="2" t="str">
        <f t="shared" si="49"/>
        <v>_</v>
      </c>
      <c r="M1088" s="4"/>
      <c r="N1088" s="4">
        <f>IF(ISBLANK(Table2[[#This Row],[ActualResult]]), 0, 1)</f>
        <v>0</v>
      </c>
      <c r="O1088" s="4" t="str">
        <f>IF(ISBLANK(Table2[[#This Row],[ActualResult]]), "_", IF(Table2[[#This Row],[ActualWinner]]=Table2[[#This Row],[PredictedWinner]], "Y", "N"))</f>
        <v>_</v>
      </c>
      <c r="P1088" s="4" t="str">
        <f>IF(ISBLANK(Table2[[#This Row],[ActualResult]]), "_", IF(Table2[[#This Row],[ActualAwayScore]]=Table2[[#This Row],[PredictedAwayScore]], "Y", "N"))</f>
        <v>_</v>
      </c>
      <c r="Q1088" s="4" t="str">
        <f>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row>
    <row r="1089" spans="1:25" x14ac:dyDescent="0.25">
      <c r="B1089" s="1">
        <v>45735</v>
      </c>
      <c r="C1089" s="9" t="s">
        <v>1201</v>
      </c>
      <c r="D1089" s="2" t="s">
        <v>26</v>
      </c>
      <c r="E1089" s="2" t="s">
        <v>18</v>
      </c>
      <c r="F1089" s="2"/>
      <c r="G1089" s="2"/>
      <c r="H1089" s="2" t="str">
        <f t="shared" si="50"/>
        <v>_</v>
      </c>
      <c r="I1089" s="2"/>
      <c r="J1089" s="2"/>
      <c r="K1089" s="2"/>
      <c r="L1089" s="19" t="str">
        <f t="shared" si="49"/>
        <v>_</v>
      </c>
      <c r="M1089" s="2"/>
      <c r="N1089" s="2">
        <f>IF(ISBLANK(Table2[[#This Row],[ActualResult]]), 0, 1)</f>
        <v>0</v>
      </c>
      <c r="O1089" s="2" t="str">
        <f>IF(ISBLANK(Table2[[#This Row],[ActualResult]]), "_", IF(Table2[[#This Row],[ActualWinner]]=Table2[[#This Row],[PredictedWinner]], "Y", "N"))</f>
        <v>_</v>
      </c>
      <c r="P1089" s="2" t="str">
        <f>IF(ISBLANK(Table2[[#This Row],[ActualResult]]), "_", IF(Table2[[#This Row],[ActualAwayScore]]=Table2[[#This Row],[PredictedAwayScore]], "Y", "N"))</f>
        <v>_</v>
      </c>
      <c r="Q1089" s="2" t="str">
        <f>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row>
    <row r="1090" spans="1:25" x14ac:dyDescent="0.25">
      <c r="A1090" s="5"/>
      <c r="B1090" s="3">
        <v>45735</v>
      </c>
      <c r="C1090" s="10" t="s">
        <v>1202</v>
      </c>
      <c r="D1090" s="4" t="s">
        <v>12</v>
      </c>
      <c r="E1090" s="4" t="s">
        <v>37</v>
      </c>
      <c r="F1090" s="4"/>
      <c r="G1090" s="4"/>
      <c r="H1090" s="4" t="str">
        <f t="shared" si="50"/>
        <v>_</v>
      </c>
      <c r="I1090" s="4"/>
      <c r="J1090" s="4"/>
      <c r="K1090" s="4"/>
      <c r="L1090" s="2" t="str">
        <f t="shared" si="49"/>
        <v>_</v>
      </c>
      <c r="M1090" s="4"/>
      <c r="N1090" s="4">
        <f>IF(ISBLANK(Table2[[#This Row],[ActualResult]]), 0, 1)</f>
        <v>0</v>
      </c>
      <c r="O1090" s="4" t="str">
        <f>IF(ISBLANK(Table2[[#This Row],[ActualResult]]), "_", IF(Table2[[#This Row],[ActualWinner]]=Table2[[#This Row],[PredictedWinner]], "Y", "N"))</f>
        <v>_</v>
      </c>
      <c r="P1090" s="4" t="str">
        <f>IF(ISBLANK(Table2[[#This Row],[ActualResult]]), "_", IF(Table2[[#This Row],[ActualAwayScore]]=Table2[[#This Row],[PredictedAwayScore]], "Y", "N"))</f>
        <v>_</v>
      </c>
      <c r="Q1090" s="4" t="str">
        <f>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row>
    <row r="1091" spans="1:25" x14ac:dyDescent="0.25">
      <c r="B1091" s="1">
        <v>45736</v>
      </c>
      <c r="C1091" s="9" t="s">
        <v>1203</v>
      </c>
      <c r="D1091" s="2" t="s">
        <v>26</v>
      </c>
      <c r="E1091" s="2" t="s">
        <v>30</v>
      </c>
      <c r="F1091" s="2"/>
      <c r="G1091" s="2"/>
      <c r="H1091" s="2" t="str">
        <f t="shared" si="50"/>
        <v>_</v>
      </c>
      <c r="I1091" s="2"/>
      <c r="J1091" s="2"/>
      <c r="K1091" s="2"/>
      <c r="L1091" s="19" t="str">
        <f t="shared" si="49"/>
        <v>_</v>
      </c>
      <c r="M1091" s="2"/>
      <c r="N1091" s="2">
        <f>IF(ISBLANK(Table2[[#This Row],[ActualResult]]), 0, 1)</f>
        <v>0</v>
      </c>
      <c r="O1091" s="2" t="str">
        <f>IF(ISBLANK(Table2[[#This Row],[ActualResult]]), "_", IF(Table2[[#This Row],[ActualWinner]]=Table2[[#This Row],[PredictedWinner]], "Y", "N"))</f>
        <v>_</v>
      </c>
      <c r="P1091" s="2" t="str">
        <f>IF(ISBLANK(Table2[[#This Row],[ActualResult]]), "_", IF(Table2[[#This Row],[ActualAwayScore]]=Table2[[#This Row],[PredictedAwayScore]], "Y", "N"))</f>
        <v>_</v>
      </c>
      <c r="Q1091" s="2" t="str">
        <f>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row>
    <row r="1092" spans="1:25" x14ac:dyDescent="0.25">
      <c r="B1092" s="1">
        <v>45736</v>
      </c>
      <c r="C1092" s="9"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IF(ISBLANK(Table2[[#This Row],[ActualResult]]), "_", IF(Table2[[#This Row],[ActualAwayScore]]=Table2[[#This Row],[PredictedAwayScore]], "Y", "N"))</f>
        <v>_</v>
      </c>
      <c r="Q1092" s="2" t="str">
        <f>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row>
    <row r="1093" spans="1:25" x14ac:dyDescent="0.25">
      <c r="B1093" s="1">
        <v>45736</v>
      </c>
      <c r="C1093" s="9"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IF(ISBLANK(Table2[[#This Row],[ActualResult]]), "_", IF(Table2[[#This Row],[ActualAwayScore]]=Table2[[#This Row],[PredictedAwayScore]], "Y", "N"))</f>
        <v>_</v>
      </c>
      <c r="Q1093" s="2" t="str">
        <f>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row>
    <row r="1094" spans="1:25" x14ac:dyDescent="0.25">
      <c r="B1094" s="1">
        <v>45736</v>
      </c>
      <c r="C1094" s="9"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IF(ISBLANK(Table2[[#This Row],[ActualResult]]), "_", IF(Table2[[#This Row],[ActualAwayScore]]=Table2[[#This Row],[PredictedAwayScore]], "Y", "N"))</f>
        <v>_</v>
      </c>
      <c r="Q1094" s="2" t="str">
        <f>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row>
    <row r="1095" spans="1:25" x14ac:dyDescent="0.25">
      <c r="B1095" s="1">
        <v>45736</v>
      </c>
      <c r="C1095" s="9"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IF(ISBLANK(Table2[[#This Row],[ActualResult]]), "_", IF(Table2[[#This Row],[ActualAwayScore]]=Table2[[#This Row],[PredictedAwayScore]], "Y", "N"))</f>
        <v>_</v>
      </c>
      <c r="Q1095" s="2" t="str">
        <f>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row>
    <row r="1096" spans="1:25" x14ac:dyDescent="0.25">
      <c r="B1096" s="1">
        <v>45736</v>
      </c>
      <c r="C1096" s="9"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IF(ISBLANK(Table2[[#This Row],[ActualResult]]), "_", IF(Table2[[#This Row],[ActualAwayScore]]=Table2[[#This Row],[PredictedAwayScore]], "Y", "N"))</f>
        <v>_</v>
      </c>
      <c r="Q1096" s="2" t="str">
        <f>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row>
    <row r="1097" spans="1:25" x14ac:dyDescent="0.25">
      <c r="B1097" s="1">
        <v>45736</v>
      </c>
      <c r="C1097" s="9"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IF(ISBLANK(Table2[[#This Row],[ActualResult]]), "_", IF(Table2[[#This Row],[ActualAwayScore]]=Table2[[#This Row],[PredictedAwayScore]], "Y", "N"))</f>
        <v>_</v>
      </c>
      <c r="Q1097" s="2" t="str">
        <f>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row>
    <row r="1098" spans="1:25" x14ac:dyDescent="0.25">
      <c r="B1098" s="1">
        <v>45736</v>
      </c>
      <c r="C1098" s="9"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IF(ISBLANK(Table2[[#This Row],[ActualResult]]), "_", IF(Table2[[#This Row],[ActualAwayScore]]=Table2[[#This Row],[PredictedAwayScore]], "Y", "N"))</f>
        <v>_</v>
      </c>
      <c r="Q1098" s="2" t="str">
        <f>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row>
    <row r="1099" spans="1:25" x14ac:dyDescent="0.25">
      <c r="B1099" s="1">
        <v>45736</v>
      </c>
      <c r="C1099" s="9"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IF(ISBLANK(Table2[[#This Row],[ActualResult]]), "_", IF(Table2[[#This Row],[ActualAwayScore]]=Table2[[#This Row],[PredictedAwayScore]], "Y", "N"))</f>
        <v>_</v>
      </c>
      <c r="Q1099" s="2" t="str">
        <f>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row>
    <row r="1100" spans="1:25" x14ac:dyDescent="0.25">
      <c r="B1100" s="1">
        <v>45736</v>
      </c>
      <c r="C1100" s="9"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IF(ISBLANK(Table2[[#This Row],[ActualResult]]), "_", IF(Table2[[#This Row],[ActualAwayScore]]=Table2[[#This Row],[PredictedAwayScore]], "Y", "N"))</f>
        <v>_</v>
      </c>
      <c r="Q1100" s="2" t="str">
        <f>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row>
    <row r="1101" spans="1:25" x14ac:dyDescent="0.25">
      <c r="B1101" s="1">
        <v>45736</v>
      </c>
      <c r="C1101" s="9"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IF(ISBLANK(Table2[[#This Row],[ActualResult]]), "_", IF(Table2[[#This Row],[ActualAwayScore]]=Table2[[#This Row],[PredictedAwayScore]], "Y", "N"))</f>
        <v>_</v>
      </c>
      <c r="Q1101" s="2" t="str">
        <f>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row>
    <row r="1102" spans="1:25" x14ac:dyDescent="0.25">
      <c r="B1102" s="1">
        <v>45736</v>
      </c>
      <c r="C1102" s="9"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IF(ISBLANK(Table2[[#This Row],[ActualResult]]), "_", IF(Table2[[#This Row],[ActualAwayScore]]=Table2[[#This Row],[PredictedAwayScore]], "Y", "N"))</f>
        <v>_</v>
      </c>
      <c r="Q1102" s="2" t="str">
        <f>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row>
    <row r="1103" spans="1:25" x14ac:dyDescent="0.25">
      <c r="B1103" s="1">
        <v>45736</v>
      </c>
      <c r="C1103" s="9"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IF(ISBLANK(Table2[[#This Row],[ActualResult]]), "_", IF(Table2[[#This Row],[ActualAwayScore]]=Table2[[#This Row],[PredictedAwayScore]], "Y", "N"))</f>
        <v>_</v>
      </c>
      <c r="Q1103" s="2" t="str">
        <f>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row>
    <row r="1104" spans="1:25" x14ac:dyDescent="0.25">
      <c r="A1104" s="5"/>
      <c r="B1104" s="3">
        <v>45736</v>
      </c>
      <c r="C1104" s="10" t="s">
        <v>1216</v>
      </c>
      <c r="D1104" s="4" t="s">
        <v>44</v>
      </c>
      <c r="E1104" s="4" t="s">
        <v>38</v>
      </c>
      <c r="F1104" s="4"/>
      <c r="G1104" s="4"/>
      <c r="H1104" s="4" t="str">
        <f t="shared" si="53"/>
        <v>_</v>
      </c>
      <c r="I1104" s="4"/>
      <c r="J1104" s="4"/>
      <c r="K1104" s="4"/>
      <c r="L1104" s="2" t="str">
        <f t="shared" si="52"/>
        <v>_</v>
      </c>
      <c r="M1104" s="4"/>
      <c r="N1104" s="4">
        <f>IF(ISBLANK(Table2[[#This Row],[ActualResult]]), 0, 1)</f>
        <v>0</v>
      </c>
      <c r="O1104" s="4" t="str">
        <f>IF(ISBLANK(Table2[[#This Row],[ActualResult]]), "_", IF(Table2[[#This Row],[ActualWinner]]=Table2[[#This Row],[PredictedWinner]], "Y", "N"))</f>
        <v>_</v>
      </c>
      <c r="P1104" s="4" t="str">
        <f>IF(ISBLANK(Table2[[#This Row],[ActualResult]]), "_", IF(Table2[[#This Row],[ActualAwayScore]]=Table2[[#This Row],[PredictedAwayScore]], "Y", "N"))</f>
        <v>_</v>
      </c>
      <c r="Q1104" s="4" t="str">
        <f>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row>
    <row r="1105" spans="1:25" x14ac:dyDescent="0.25">
      <c r="A1105" s="15"/>
      <c r="B1105" s="16">
        <v>45737</v>
      </c>
      <c r="C1105" s="17" t="s">
        <v>1217</v>
      </c>
      <c r="D1105" s="18" t="s">
        <v>36</v>
      </c>
      <c r="E1105" s="18" t="s">
        <v>21</v>
      </c>
      <c r="F1105" s="18"/>
      <c r="G1105" s="18"/>
      <c r="H1105" s="18" t="str">
        <f t="shared" si="53"/>
        <v>_</v>
      </c>
      <c r="I1105" s="18"/>
      <c r="J1105" s="18"/>
      <c r="K1105" s="18"/>
      <c r="L1105" s="18" t="str">
        <f t="shared" si="52"/>
        <v>_</v>
      </c>
      <c r="M1105" s="18"/>
      <c r="N1105" s="18">
        <f>IF(ISBLANK(Table2[[#This Row],[ActualResult]]), 0, 1)</f>
        <v>0</v>
      </c>
      <c r="O1105" s="18" t="str">
        <f>IF(ISBLANK(Table2[[#This Row],[ActualResult]]), "_", IF(Table2[[#This Row],[ActualWinner]]=Table2[[#This Row],[PredictedWinner]], "Y", "N"))</f>
        <v>_</v>
      </c>
      <c r="P1105" s="18" t="str">
        <f>IF(ISBLANK(Table2[[#This Row],[ActualResult]]), "_", IF(Table2[[#This Row],[ActualAwayScore]]=Table2[[#This Row],[PredictedAwayScore]], "Y", "N"))</f>
        <v>_</v>
      </c>
      <c r="Q1105" s="18" t="str">
        <f>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row>
    <row r="1106" spans="1:25" x14ac:dyDescent="0.25">
      <c r="B1106" s="1">
        <v>45738</v>
      </c>
      <c r="C1106" s="9"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IF(ISBLANK(Table2[[#This Row],[ActualResult]]), "_", IF(Table2[[#This Row],[ActualAwayScore]]=Table2[[#This Row],[PredictedAwayScore]], "Y", "N"))</f>
        <v>_</v>
      </c>
      <c r="Q1106" s="2" t="str">
        <f>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row>
    <row r="1107" spans="1:25" x14ac:dyDescent="0.25">
      <c r="B1107" s="1">
        <v>45738</v>
      </c>
      <c r="C1107" s="9"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IF(ISBLANK(Table2[[#This Row],[ActualResult]]), "_", IF(Table2[[#This Row],[ActualAwayScore]]=Table2[[#This Row],[PredictedAwayScore]], "Y", "N"))</f>
        <v>_</v>
      </c>
      <c r="Q1107" s="2" t="str">
        <f>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row>
    <row r="1108" spans="1:25" x14ac:dyDescent="0.25">
      <c r="B1108" s="1">
        <v>45738</v>
      </c>
      <c r="C1108" s="9"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IF(ISBLANK(Table2[[#This Row],[ActualResult]]), "_", IF(Table2[[#This Row],[ActualAwayScore]]=Table2[[#This Row],[PredictedAwayScore]], "Y", "N"))</f>
        <v>_</v>
      </c>
      <c r="Q1108" s="2" t="str">
        <f>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row>
    <row r="1109" spans="1:25" x14ac:dyDescent="0.25">
      <c r="B1109" s="1">
        <v>45738</v>
      </c>
      <c r="C1109" s="9"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IF(ISBLANK(Table2[[#This Row],[ActualResult]]), "_", IF(Table2[[#This Row],[ActualAwayScore]]=Table2[[#This Row],[PredictedAwayScore]], "Y", "N"))</f>
        <v>_</v>
      </c>
      <c r="Q1109" s="2" t="str">
        <f>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row>
    <row r="1110" spans="1:25" x14ac:dyDescent="0.25">
      <c r="B1110" s="1">
        <v>45738</v>
      </c>
      <c r="C1110" s="9"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IF(ISBLANK(Table2[[#This Row],[ActualResult]]), "_", IF(Table2[[#This Row],[ActualAwayScore]]=Table2[[#This Row],[PredictedAwayScore]], "Y", "N"))</f>
        <v>_</v>
      </c>
      <c r="Q1110" s="2" t="str">
        <f>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row>
    <row r="1111" spans="1:25" x14ac:dyDescent="0.25">
      <c r="B1111" s="1">
        <v>45738</v>
      </c>
      <c r="C1111" s="9"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IF(ISBLANK(Table2[[#This Row],[ActualResult]]), "_", IF(Table2[[#This Row],[ActualAwayScore]]=Table2[[#This Row],[PredictedAwayScore]], "Y", "N"))</f>
        <v>_</v>
      </c>
      <c r="Q1111" s="2" t="str">
        <f>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row>
    <row r="1112" spans="1:25" x14ac:dyDescent="0.25">
      <c r="B1112" s="1">
        <v>45738</v>
      </c>
      <c r="C1112" s="9"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IF(ISBLANK(Table2[[#This Row],[ActualResult]]), "_", IF(Table2[[#This Row],[ActualAwayScore]]=Table2[[#This Row],[PredictedAwayScore]], "Y", "N"))</f>
        <v>_</v>
      </c>
      <c r="Q1112" s="2" t="str">
        <f>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row>
    <row r="1113" spans="1:25" x14ac:dyDescent="0.25">
      <c r="B1113" s="1">
        <v>45738</v>
      </c>
      <c r="C1113" s="9"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IF(ISBLANK(Table2[[#This Row],[ActualResult]]), "_", IF(Table2[[#This Row],[ActualAwayScore]]=Table2[[#This Row],[PredictedAwayScore]], "Y", "N"))</f>
        <v>_</v>
      </c>
      <c r="Q1113" s="2" t="str">
        <f>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row>
    <row r="1114" spans="1:25" x14ac:dyDescent="0.25">
      <c r="B1114" s="1">
        <v>45738</v>
      </c>
      <c r="C1114" s="9"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IF(ISBLANK(Table2[[#This Row],[ActualResult]]), "_", IF(Table2[[#This Row],[ActualAwayScore]]=Table2[[#This Row],[PredictedAwayScore]], "Y", "N"))</f>
        <v>_</v>
      </c>
      <c r="Q1114" s="2" t="str">
        <f>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row>
    <row r="1115" spans="1:25" x14ac:dyDescent="0.25">
      <c r="B1115" s="1">
        <v>45738</v>
      </c>
      <c r="C1115" s="9"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IF(ISBLANK(Table2[[#This Row],[ActualResult]]), "_", IF(Table2[[#This Row],[ActualAwayScore]]=Table2[[#This Row],[PredictedAwayScore]], "Y", "N"))</f>
        <v>_</v>
      </c>
      <c r="Q1115" s="2" t="str">
        <f>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row>
    <row r="1116" spans="1:25" x14ac:dyDescent="0.25">
      <c r="B1116" s="1">
        <v>45738</v>
      </c>
      <c r="C1116" s="9"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IF(ISBLANK(Table2[[#This Row],[ActualResult]]), "_", IF(Table2[[#This Row],[ActualAwayScore]]=Table2[[#This Row],[PredictedAwayScore]], "Y", "N"))</f>
        <v>_</v>
      </c>
      <c r="Q1116" s="2" t="str">
        <f>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row>
    <row r="1117" spans="1:25" x14ac:dyDescent="0.25">
      <c r="B1117" s="1">
        <v>45738</v>
      </c>
      <c r="C1117" s="9"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IF(ISBLANK(Table2[[#This Row],[ActualResult]]), "_", IF(Table2[[#This Row],[ActualAwayScore]]=Table2[[#This Row],[PredictedAwayScore]], "Y", "N"))</f>
        <v>_</v>
      </c>
      <c r="Q1117" s="2" t="str">
        <f>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row>
    <row r="1118" spans="1:25" x14ac:dyDescent="0.25">
      <c r="B1118" s="1">
        <v>45738</v>
      </c>
      <c r="C1118" s="9"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IF(ISBLANK(Table2[[#This Row],[ActualResult]]), "_", IF(Table2[[#This Row],[ActualAwayScore]]=Table2[[#This Row],[PredictedAwayScore]], "Y", "N"))</f>
        <v>_</v>
      </c>
      <c r="Q1118" s="2" t="str">
        <f>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row>
    <row r="1119" spans="1:25" x14ac:dyDescent="0.25">
      <c r="A1119" s="5"/>
      <c r="B1119" s="3">
        <v>45738</v>
      </c>
      <c r="C1119" s="10" t="s">
        <v>1231</v>
      </c>
      <c r="D1119" s="4" t="s">
        <v>16</v>
      </c>
      <c r="E1119" s="4" t="s">
        <v>38</v>
      </c>
      <c r="F1119" s="4"/>
      <c r="G1119" s="4"/>
      <c r="H1119" s="4" t="str">
        <f t="shared" si="53"/>
        <v>_</v>
      </c>
      <c r="I1119" s="4"/>
      <c r="J1119" s="4"/>
      <c r="K1119" s="4"/>
      <c r="L1119" s="2" t="str">
        <f t="shared" si="52"/>
        <v>_</v>
      </c>
      <c r="M1119" s="4"/>
      <c r="N1119" s="4">
        <f>IF(ISBLANK(Table2[[#This Row],[ActualResult]]), 0, 1)</f>
        <v>0</v>
      </c>
      <c r="O1119" s="4" t="str">
        <f>IF(ISBLANK(Table2[[#This Row],[ActualResult]]), "_", IF(Table2[[#This Row],[ActualWinner]]=Table2[[#This Row],[PredictedWinner]], "Y", "N"))</f>
        <v>_</v>
      </c>
      <c r="P1119" s="4" t="str">
        <f>IF(ISBLANK(Table2[[#This Row],[ActualResult]]), "_", IF(Table2[[#This Row],[ActualAwayScore]]=Table2[[#This Row],[PredictedAwayScore]], "Y", "N"))</f>
        <v>_</v>
      </c>
      <c r="Q1119" s="4" t="str">
        <f>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row>
    <row r="1120" spans="1:25" x14ac:dyDescent="0.25">
      <c r="B1120" s="1">
        <v>45739</v>
      </c>
      <c r="C1120" s="9" t="s">
        <v>1232</v>
      </c>
      <c r="D1120" s="2" t="s">
        <v>45</v>
      </c>
      <c r="E1120" s="2" t="s">
        <v>17</v>
      </c>
      <c r="F1120" s="2"/>
      <c r="G1120" s="2"/>
      <c r="H1120" s="2" t="str">
        <f t="shared" si="53"/>
        <v>_</v>
      </c>
      <c r="I1120" s="2"/>
      <c r="J1120" s="2"/>
      <c r="K1120" s="2"/>
      <c r="L1120" s="19" t="str">
        <f t="shared" si="52"/>
        <v>_</v>
      </c>
      <c r="M1120" s="2"/>
      <c r="N1120" s="2">
        <f>IF(ISBLANK(Table2[[#This Row],[ActualResult]]), 0, 1)</f>
        <v>0</v>
      </c>
      <c r="O1120" s="2" t="str">
        <f>IF(ISBLANK(Table2[[#This Row],[ActualResult]]), "_", IF(Table2[[#This Row],[ActualWinner]]=Table2[[#This Row],[PredictedWinner]], "Y", "N"))</f>
        <v>_</v>
      </c>
      <c r="P1120" s="2" t="str">
        <f>IF(ISBLANK(Table2[[#This Row],[ActualResult]]), "_", IF(Table2[[#This Row],[ActualAwayScore]]=Table2[[#This Row],[PredictedAwayScore]], "Y", "N"))</f>
        <v>_</v>
      </c>
      <c r="Q1120" s="2" t="str">
        <f>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row>
    <row r="1121" spans="1:25" x14ac:dyDescent="0.25">
      <c r="B1121" s="1">
        <v>45739</v>
      </c>
      <c r="C1121" s="9"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IF(ISBLANK(Table2[[#This Row],[ActualResult]]), "_", IF(Table2[[#This Row],[ActualAwayScore]]=Table2[[#This Row],[PredictedAwayScore]], "Y", "N"))</f>
        <v>_</v>
      </c>
      <c r="Q1121" s="2" t="str">
        <f>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row>
    <row r="1122" spans="1:25" x14ac:dyDescent="0.25">
      <c r="B1122" s="1">
        <v>45739</v>
      </c>
      <c r="C1122" s="9"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IF(ISBLANK(Table2[[#This Row],[ActualResult]]), "_", IF(Table2[[#This Row],[ActualAwayScore]]=Table2[[#This Row],[PredictedAwayScore]], "Y", "N"))</f>
        <v>_</v>
      </c>
      <c r="Q1122" s="2" t="str">
        <f>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row>
    <row r="1123" spans="1:25" x14ac:dyDescent="0.25">
      <c r="B1123" s="1">
        <v>45739</v>
      </c>
      <c r="C1123" s="9"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IF(ISBLANK(Table2[[#This Row],[ActualResult]]), "_", IF(Table2[[#This Row],[ActualAwayScore]]=Table2[[#This Row],[PredictedAwayScore]], "Y", "N"))</f>
        <v>_</v>
      </c>
      <c r="Q1123" s="2" t="str">
        <f>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row>
    <row r="1124" spans="1:25" x14ac:dyDescent="0.25">
      <c r="B1124" s="1">
        <v>45739</v>
      </c>
      <c r="C1124" s="9"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IF(ISBLANK(Table2[[#This Row],[ActualResult]]), "_", IF(Table2[[#This Row],[ActualAwayScore]]=Table2[[#This Row],[PredictedAwayScore]], "Y", "N"))</f>
        <v>_</v>
      </c>
      <c r="Q1124" s="2" t="str">
        <f>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row>
    <row r="1125" spans="1:25" x14ac:dyDescent="0.25">
      <c r="B1125" s="1">
        <v>45739</v>
      </c>
      <c r="C1125" s="9"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IF(ISBLANK(Table2[[#This Row],[ActualResult]]), "_", IF(Table2[[#This Row],[ActualAwayScore]]=Table2[[#This Row],[PredictedAwayScore]], "Y", "N"))</f>
        <v>_</v>
      </c>
      <c r="Q1125" s="2" t="str">
        <f>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row>
    <row r="1126" spans="1:25" x14ac:dyDescent="0.25">
      <c r="A1126" s="5"/>
      <c r="B1126" s="3">
        <v>45739</v>
      </c>
      <c r="C1126" s="10" t="s">
        <v>1238</v>
      </c>
      <c r="D1126" s="4" t="s">
        <v>16</v>
      </c>
      <c r="E1126" s="4" t="s">
        <v>28</v>
      </c>
      <c r="F1126" s="4"/>
      <c r="G1126" s="4"/>
      <c r="H1126" s="4" t="str">
        <f t="shared" si="53"/>
        <v>_</v>
      </c>
      <c r="I1126" s="4"/>
      <c r="J1126" s="4"/>
      <c r="K1126" s="4"/>
      <c r="L1126" s="2" t="str">
        <f t="shared" si="52"/>
        <v>_</v>
      </c>
      <c r="M1126" s="4"/>
      <c r="N1126" s="4">
        <f>IF(ISBLANK(Table2[[#This Row],[ActualResult]]), 0, 1)</f>
        <v>0</v>
      </c>
      <c r="O1126" s="4" t="str">
        <f>IF(ISBLANK(Table2[[#This Row],[ActualResult]]), "_", IF(Table2[[#This Row],[ActualWinner]]=Table2[[#This Row],[PredictedWinner]], "Y", "N"))</f>
        <v>_</v>
      </c>
      <c r="P1126" s="4" t="str">
        <f>IF(ISBLANK(Table2[[#This Row],[ActualResult]]), "_", IF(Table2[[#This Row],[ActualAwayScore]]=Table2[[#This Row],[PredictedAwayScore]], "Y", "N"))</f>
        <v>_</v>
      </c>
      <c r="Q1126" s="4" t="str">
        <f>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row>
    <row r="1127" spans="1:25" x14ac:dyDescent="0.25">
      <c r="B1127" s="1">
        <v>45740</v>
      </c>
      <c r="C1127" s="9" t="s">
        <v>1239</v>
      </c>
      <c r="D1127" s="2" t="s">
        <v>25</v>
      </c>
      <c r="E1127" s="2" t="s">
        <v>32</v>
      </c>
      <c r="F1127" s="2"/>
      <c r="G1127" s="2"/>
      <c r="H1127" s="2" t="str">
        <f t="shared" si="53"/>
        <v>_</v>
      </c>
      <c r="I1127" s="2"/>
      <c r="J1127" s="2"/>
      <c r="K1127" s="2"/>
      <c r="L1127" s="19" t="str">
        <f t="shared" si="52"/>
        <v>_</v>
      </c>
      <c r="M1127" s="2"/>
      <c r="N1127" s="2">
        <f>IF(ISBLANK(Table2[[#This Row],[ActualResult]]), 0, 1)</f>
        <v>0</v>
      </c>
      <c r="O1127" s="2" t="str">
        <f>IF(ISBLANK(Table2[[#This Row],[ActualResult]]), "_", IF(Table2[[#This Row],[ActualWinner]]=Table2[[#This Row],[PredictedWinner]], "Y", "N"))</f>
        <v>_</v>
      </c>
      <c r="P1127" s="2" t="str">
        <f>IF(ISBLANK(Table2[[#This Row],[ActualResult]]), "_", IF(Table2[[#This Row],[ActualAwayScore]]=Table2[[#This Row],[PredictedAwayScore]], "Y", "N"))</f>
        <v>_</v>
      </c>
      <c r="Q1127" s="2" t="str">
        <f>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row>
    <row r="1128" spans="1:25" x14ac:dyDescent="0.25">
      <c r="B1128" s="1">
        <v>45740</v>
      </c>
      <c r="C1128" s="9"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IF(ISBLANK(Table2[[#This Row],[ActualResult]]), "_", IF(Table2[[#This Row],[ActualAwayScore]]=Table2[[#This Row],[PredictedAwayScore]], "Y", "N"))</f>
        <v>_</v>
      </c>
      <c r="Q1128" s="2" t="str">
        <f>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row>
    <row r="1129" spans="1:25" x14ac:dyDescent="0.25">
      <c r="B1129" s="1">
        <v>45740</v>
      </c>
      <c r="C1129" s="9"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IF(ISBLANK(Table2[[#This Row],[ActualResult]]), "_", IF(Table2[[#This Row],[ActualAwayScore]]=Table2[[#This Row],[PredictedAwayScore]], "Y", "N"))</f>
        <v>_</v>
      </c>
      <c r="Q1129" s="2" t="str">
        <f>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row>
    <row r="1130" spans="1:25" x14ac:dyDescent="0.25">
      <c r="A1130" s="5"/>
      <c r="B1130" s="3">
        <v>45740</v>
      </c>
      <c r="C1130" s="10" t="s">
        <v>1242</v>
      </c>
      <c r="D1130" s="4" t="s">
        <v>31</v>
      </c>
      <c r="E1130" s="4" t="s">
        <v>15</v>
      </c>
      <c r="F1130" s="4"/>
      <c r="G1130" s="4"/>
      <c r="H1130" s="4" t="str">
        <f t="shared" si="53"/>
        <v>_</v>
      </c>
      <c r="I1130" s="4"/>
      <c r="J1130" s="4"/>
      <c r="K1130" s="4"/>
      <c r="L1130" s="2" t="str">
        <f t="shared" si="52"/>
        <v>_</v>
      </c>
      <c r="M1130" s="4"/>
      <c r="N1130" s="4">
        <f>IF(ISBLANK(Table2[[#This Row],[ActualResult]]), 0, 1)</f>
        <v>0</v>
      </c>
      <c r="O1130" s="4" t="str">
        <f>IF(ISBLANK(Table2[[#This Row],[ActualResult]]), "_", IF(Table2[[#This Row],[ActualWinner]]=Table2[[#This Row],[PredictedWinner]], "Y", "N"))</f>
        <v>_</v>
      </c>
      <c r="P1130" s="4" t="str">
        <f>IF(ISBLANK(Table2[[#This Row],[ActualResult]]), "_", IF(Table2[[#This Row],[ActualAwayScore]]=Table2[[#This Row],[PredictedAwayScore]], "Y", "N"))</f>
        <v>_</v>
      </c>
      <c r="Q1130" s="4" t="str">
        <f>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row>
    <row r="1131" spans="1:25" x14ac:dyDescent="0.25">
      <c r="B1131" s="1">
        <v>45741</v>
      </c>
      <c r="C1131" s="9" t="s">
        <v>1243</v>
      </c>
      <c r="D1131" s="2" t="s">
        <v>30</v>
      </c>
      <c r="E1131" s="2" t="s">
        <v>29</v>
      </c>
      <c r="F1131" s="2"/>
      <c r="G1131" s="2"/>
      <c r="H1131" s="2" t="str">
        <f t="shared" si="53"/>
        <v>_</v>
      </c>
      <c r="I1131" s="2"/>
      <c r="J1131" s="2"/>
      <c r="K1131" s="2"/>
      <c r="L1131" s="19" t="str">
        <f t="shared" si="52"/>
        <v>_</v>
      </c>
      <c r="M1131" s="2"/>
      <c r="N1131" s="2">
        <f>IF(ISBLANK(Table2[[#This Row],[ActualResult]]), 0, 1)</f>
        <v>0</v>
      </c>
      <c r="O1131" s="2" t="str">
        <f>IF(ISBLANK(Table2[[#This Row],[ActualResult]]), "_", IF(Table2[[#This Row],[ActualWinner]]=Table2[[#This Row],[PredictedWinner]], "Y", "N"))</f>
        <v>_</v>
      </c>
      <c r="P1131" s="2" t="str">
        <f>IF(ISBLANK(Table2[[#This Row],[ActualResult]]), "_", IF(Table2[[#This Row],[ActualAwayScore]]=Table2[[#This Row],[PredictedAwayScore]], "Y", "N"))</f>
        <v>_</v>
      </c>
      <c r="Q1131" s="2" t="str">
        <f>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row>
    <row r="1132" spans="1:25" x14ac:dyDescent="0.25">
      <c r="B1132" s="1">
        <v>45741</v>
      </c>
      <c r="C1132" s="9"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IF(ISBLANK(Table2[[#This Row],[ActualResult]]), "_", IF(Table2[[#This Row],[ActualAwayScore]]=Table2[[#This Row],[PredictedAwayScore]], "Y", "N"))</f>
        <v>_</v>
      </c>
      <c r="Q1132" s="2" t="str">
        <f>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row>
    <row r="1133" spans="1:25" x14ac:dyDescent="0.25">
      <c r="B1133" s="1">
        <v>45741</v>
      </c>
      <c r="C1133" s="9"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IF(ISBLANK(Table2[[#This Row],[ActualResult]]), "_", IF(Table2[[#This Row],[ActualAwayScore]]=Table2[[#This Row],[PredictedAwayScore]], "Y", "N"))</f>
        <v>_</v>
      </c>
      <c r="Q1133" s="2" t="str">
        <f>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row>
    <row r="1134" spans="1:25" x14ac:dyDescent="0.25">
      <c r="B1134" s="1">
        <v>45741</v>
      </c>
      <c r="C1134" s="9"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IF(ISBLANK(Table2[[#This Row],[ActualResult]]), "_", IF(Table2[[#This Row],[ActualAwayScore]]=Table2[[#This Row],[PredictedAwayScore]], "Y", "N"))</f>
        <v>_</v>
      </c>
      <c r="Q1134" s="2" t="str">
        <f>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row>
    <row r="1135" spans="1:25" x14ac:dyDescent="0.25">
      <c r="B1135" s="1">
        <v>45741</v>
      </c>
      <c r="C1135" s="9"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IF(ISBLANK(Table2[[#This Row],[ActualResult]]), "_", IF(Table2[[#This Row],[ActualAwayScore]]=Table2[[#This Row],[PredictedAwayScore]], "Y", "N"))</f>
        <v>_</v>
      </c>
      <c r="Q1135" s="2" t="str">
        <f>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row>
    <row r="1136" spans="1:25" x14ac:dyDescent="0.25">
      <c r="B1136" s="1">
        <v>45741</v>
      </c>
      <c r="C1136" s="9"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IF(ISBLANK(Table2[[#This Row],[ActualResult]]), "_", IF(Table2[[#This Row],[ActualAwayScore]]=Table2[[#This Row],[PredictedAwayScore]], "Y", "N"))</f>
        <v>_</v>
      </c>
      <c r="Q1136" s="2" t="str">
        <f>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row>
    <row r="1137" spans="1:25" x14ac:dyDescent="0.25">
      <c r="B1137" s="1">
        <v>45741</v>
      </c>
      <c r="C1137" s="9"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IF(ISBLANK(Table2[[#This Row],[ActualResult]]), "_", IF(Table2[[#This Row],[ActualAwayScore]]=Table2[[#This Row],[PredictedAwayScore]], "Y", "N"))</f>
        <v>_</v>
      </c>
      <c r="Q1137" s="2" t="str">
        <f>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row>
    <row r="1138" spans="1:25" x14ac:dyDescent="0.25">
      <c r="B1138" s="1">
        <v>45741</v>
      </c>
      <c r="C1138" s="9"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IF(ISBLANK(Table2[[#This Row],[ActualResult]]), "_", IF(Table2[[#This Row],[ActualAwayScore]]=Table2[[#This Row],[PredictedAwayScore]], "Y", "N"))</f>
        <v>_</v>
      </c>
      <c r="Q1138" s="2" t="str">
        <f>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row>
    <row r="1139" spans="1:25" x14ac:dyDescent="0.25">
      <c r="B1139" s="1">
        <v>45741</v>
      </c>
      <c r="C1139" s="9"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IF(ISBLANK(Table2[[#This Row],[ActualResult]]), "_", IF(Table2[[#This Row],[ActualAwayScore]]=Table2[[#This Row],[PredictedAwayScore]], "Y", "N"))</f>
        <v>_</v>
      </c>
      <c r="Q1139" s="2" t="str">
        <f>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row>
    <row r="1140" spans="1:25" x14ac:dyDescent="0.25">
      <c r="A1140" s="5"/>
      <c r="B1140" s="3">
        <v>45741</v>
      </c>
      <c r="C1140" s="10" t="s">
        <v>1252</v>
      </c>
      <c r="D1140" s="4" t="s">
        <v>20</v>
      </c>
      <c r="E1140" s="4" t="s">
        <v>28</v>
      </c>
      <c r="F1140" s="4"/>
      <c r="G1140" s="4"/>
      <c r="H1140" s="4" t="str">
        <f t="shared" si="53"/>
        <v>_</v>
      </c>
      <c r="I1140" s="4"/>
      <c r="J1140" s="4"/>
      <c r="K1140" s="4"/>
      <c r="L1140" s="2" t="str">
        <f t="shared" si="52"/>
        <v>_</v>
      </c>
      <c r="M1140" s="4"/>
      <c r="N1140" s="4">
        <f>IF(ISBLANK(Table2[[#This Row],[ActualResult]]), 0, 1)</f>
        <v>0</v>
      </c>
      <c r="O1140" s="4" t="str">
        <f>IF(ISBLANK(Table2[[#This Row],[ActualResult]]), "_", IF(Table2[[#This Row],[ActualWinner]]=Table2[[#This Row],[PredictedWinner]], "Y", "N"))</f>
        <v>_</v>
      </c>
      <c r="P1140" s="4" t="str">
        <f>IF(ISBLANK(Table2[[#This Row],[ActualResult]]), "_", IF(Table2[[#This Row],[ActualAwayScore]]=Table2[[#This Row],[PredictedAwayScore]], "Y", "N"))</f>
        <v>_</v>
      </c>
      <c r="Q1140" s="4" t="str">
        <f>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row>
    <row r="1141" spans="1:25" x14ac:dyDescent="0.25">
      <c r="B1141" s="1">
        <v>45742</v>
      </c>
      <c r="C1141" s="9" t="s">
        <v>1253</v>
      </c>
      <c r="D1141" s="2" t="s">
        <v>25</v>
      </c>
      <c r="E1141" s="2" t="s">
        <v>33</v>
      </c>
      <c r="F1141" s="2"/>
      <c r="G1141" s="2"/>
      <c r="H1141" s="2" t="str">
        <f t="shared" si="53"/>
        <v>_</v>
      </c>
      <c r="I1141" s="2"/>
      <c r="J1141" s="2"/>
      <c r="K1141" s="2"/>
      <c r="L1141" s="19" t="str">
        <f t="shared" si="52"/>
        <v>_</v>
      </c>
      <c r="M1141" s="2"/>
      <c r="N1141" s="2">
        <f>IF(ISBLANK(Table2[[#This Row],[ActualResult]]), 0, 1)</f>
        <v>0</v>
      </c>
      <c r="O1141" s="2" t="str">
        <f>IF(ISBLANK(Table2[[#This Row],[ActualResult]]), "_", IF(Table2[[#This Row],[ActualWinner]]=Table2[[#This Row],[PredictedWinner]], "Y", "N"))</f>
        <v>_</v>
      </c>
      <c r="P1141" s="2" t="str">
        <f>IF(ISBLANK(Table2[[#This Row],[ActualResult]]), "_", IF(Table2[[#This Row],[ActualAwayScore]]=Table2[[#This Row],[PredictedAwayScore]], "Y", "N"))</f>
        <v>_</v>
      </c>
      <c r="Q1141" s="2" t="str">
        <f>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row>
    <row r="1142" spans="1:25" x14ac:dyDescent="0.25">
      <c r="B1142" s="1">
        <v>45742</v>
      </c>
      <c r="C1142" s="9"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IF(ISBLANK(Table2[[#This Row],[ActualResult]]), "_", IF(Table2[[#This Row],[ActualAwayScore]]=Table2[[#This Row],[PredictedAwayScore]], "Y", "N"))</f>
        <v>_</v>
      </c>
      <c r="Q1142" s="2" t="str">
        <f>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row>
    <row r="1143" spans="1:25" x14ac:dyDescent="0.25">
      <c r="B1143" s="1">
        <v>45742</v>
      </c>
      <c r="C1143" s="9"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IF(ISBLANK(Table2[[#This Row],[ActualResult]]), "_", IF(Table2[[#This Row],[ActualAwayScore]]=Table2[[#This Row],[PredictedAwayScore]], "Y", "N"))</f>
        <v>_</v>
      </c>
      <c r="Q1143" s="2" t="str">
        <f>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row>
    <row r="1144" spans="1:25" x14ac:dyDescent="0.25">
      <c r="A1144" s="5"/>
      <c r="B1144" s="3">
        <v>45742</v>
      </c>
      <c r="C1144" s="10" t="s">
        <v>1256</v>
      </c>
      <c r="D1144" s="4" t="s">
        <v>16</v>
      </c>
      <c r="E1144" s="4" t="s">
        <v>47</v>
      </c>
      <c r="F1144" s="4"/>
      <c r="G1144" s="4"/>
      <c r="H1144" s="4" t="str">
        <f t="shared" si="53"/>
        <v>_</v>
      </c>
      <c r="I1144" s="4"/>
      <c r="J1144" s="4"/>
      <c r="K1144" s="4"/>
      <c r="L1144" s="4" t="str">
        <f t="shared" si="52"/>
        <v>_</v>
      </c>
      <c r="M1144" s="4"/>
      <c r="N1144" s="4">
        <f>IF(ISBLANK(Table2[[#This Row],[ActualResult]]), 0, 1)</f>
        <v>0</v>
      </c>
      <c r="O1144" s="4" t="str">
        <f>IF(ISBLANK(Table2[[#This Row],[ActualResult]]), "_", IF(Table2[[#This Row],[ActualWinner]]=Table2[[#This Row],[PredictedWinner]], "Y", "N"))</f>
        <v>_</v>
      </c>
      <c r="P1144" s="4" t="str">
        <f>IF(ISBLANK(Table2[[#This Row],[ActualResult]]), "_", IF(Table2[[#This Row],[ActualAwayScore]]=Table2[[#This Row],[PredictedAwayScore]], "Y", "N"))</f>
        <v>_</v>
      </c>
      <c r="Q1144" s="4" t="str">
        <f>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row>
    <row r="1145" spans="1:25" x14ac:dyDescent="0.25">
      <c r="B1145" s="1">
        <v>45743</v>
      </c>
      <c r="C1145" s="9"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IF(ISBLANK(Table2[[#This Row],[ActualResult]]), "_", IF(Table2[[#This Row],[ActualAwayScore]]=Table2[[#This Row],[PredictedAwayScore]], "Y", "N"))</f>
        <v>_</v>
      </c>
      <c r="Q1145" s="2" t="str">
        <f>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row>
    <row r="1146" spans="1:25" x14ac:dyDescent="0.25">
      <c r="B1146" s="1">
        <v>45743</v>
      </c>
      <c r="C1146" s="9"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IF(ISBLANK(Table2[[#This Row],[ActualResult]]), "_", IF(Table2[[#This Row],[ActualAwayScore]]=Table2[[#This Row],[PredictedAwayScore]], "Y", "N"))</f>
        <v>_</v>
      </c>
      <c r="Q1146" s="2" t="str">
        <f>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row>
    <row r="1147" spans="1:25" x14ac:dyDescent="0.25">
      <c r="B1147" s="1">
        <v>45743</v>
      </c>
      <c r="C1147" s="9"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IF(ISBLANK(Table2[[#This Row],[ActualResult]]), "_", IF(Table2[[#This Row],[ActualAwayScore]]=Table2[[#This Row],[PredictedAwayScore]], "Y", "N"))</f>
        <v>_</v>
      </c>
      <c r="Q1147" s="2" t="str">
        <f>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row>
    <row r="1148" spans="1:25" x14ac:dyDescent="0.25">
      <c r="B1148" s="1">
        <v>45743</v>
      </c>
      <c r="C1148" s="9"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IF(ISBLANK(Table2[[#This Row],[ActualResult]]), "_", IF(Table2[[#This Row],[ActualAwayScore]]=Table2[[#This Row],[PredictedAwayScore]], "Y", "N"))</f>
        <v>_</v>
      </c>
      <c r="Q1148" s="2" t="str">
        <f>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row>
    <row r="1149" spans="1:25" x14ac:dyDescent="0.25">
      <c r="B1149" s="1">
        <v>45743</v>
      </c>
      <c r="C1149" s="9"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IF(ISBLANK(Table2[[#This Row],[ActualResult]]), "_", IF(Table2[[#This Row],[ActualAwayScore]]=Table2[[#This Row],[PredictedAwayScore]], "Y", "N"))</f>
        <v>_</v>
      </c>
      <c r="Q1149" s="2" t="str">
        <f>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row>
    <row r="1150" spans="1:25" x14ac:dyDescent="0.25">
      <c r="B1150" s="1">
        <v>45743</v>
      </c>
      <c r="C1150" s="9"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IF(ISBLANK(Table2[[#This Row],[ActualResult]]), "_", IF(Table2[[#This Row],[ActualAwayScore]]=Table2[[#This Row],[PredictedAwayScore]], "Y", "N"))</f>
        <v>_</v>
      </c>
      <c r="Q1150" s="2" t="str">
        <f>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row>
    <row r="1151" spans="1:25" x14ac:dyDescent="0.25">
      <c r="B1151" s="1">
        <v>45743</v>
      </c>
      <c r="C1151" s="9"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IF(ISBLANK(Table2[[#This Row],[ActualResult]]), "_", IF(Table2[[#This Row],[ActualAwayScore]]=Table2[[#This Row],[PredictedAwayScore]], "Y", "N"))</f>
        <v>_</v>
      </c>
      <c r="Q1151" s="2" t="str">
        <f>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row>
    <row r="1152" spans="1:25" x14ac:dyDescent="0.25">
      <c r="B1152" s="1">
        <v>45743</v>
      </c>
      <c r="C1152" s="9"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IF(ISBLANK(Table2[[#This Row],[ActualResult]]), "_", IF(Table2[[#This Row],[ActualAwayScore]]=Table2[[#This Row],[PredictedAwayScore]], "Y", "N"))</f>
        <v>_</v>
      </c>
      <c r="Q1152" s="2" t="str">
        <f>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row>
    <row r="1153" spans="1:25" x14ac:dyDescent="0.25">
      <c r="B1153" s="1">
        <v>45743</v>
      </c>
      <c r="C1153" s="9"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IF(ISBLANK(Table2[[#This Row],[ActualResult]]), "_", IF(Table2[[#This Row],[ActualAwayScore]]=Table2[[#This Row],[PredictedAwayScore]], "Y", "N"))</f>
        <v>_</v>
      </c>
      <c r="Q1153" s="2" t="str">
        <f>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row>
    <row r="1154" spans="1:25" x14ac:dyDescent="0.25">
      <c r="A1154" s="5"/>
      <c r="B1154" s="3">
        <v>45743</v>
      </c>
      <c r="C1154" s="10" t="s">
        <v>1266</v>
      </c>
      <c r="D1154" s="4" t="s">
        <v>18</v>
      </c>
      <c r="E1154" s="4" t="s">
        <v>38</v>
      </c>
      <c r="F1154" s="4"/>
      <c r="G1154" s="4"/>
      <c r="H1154" s="4" t="str">
        <f t="shared" si="53"/>
        <v>_</v>
      </c>
      <c r="I1154" s="4"/>
      <c r="J1154" s="4"/>
      <c r="K1154" s="4"/>
      <c r="L1154" s="4" t="str">
        <f t="shared" si="52"/>
        <v>_</v>
      </c>
      <c r="M1154" s="4"/>
      <c r="N1154" s="4">
        <f>IF(ISBLANK(Table2[[#This Row],[ActualResult]]), 0, 1)</f>
        <v>0</v>
      </c>
      <c r="O1154" s="4" t="str">
        <f>IF(ISBLANK(Table2[[#This Row],[ActualResult]]), "_", IF(Table2[[#This Row],[ActualWinner]]=Table2[[#This Row],[PredictedWinner]], "Y", "N"))</f>
        <v>_</v>
      </c>
      <c r="P1154" s="4" t="str">
        <f>IF(ISBLANK(Table2[[#This Row],[ActualResult]]), "_", IF(Table2[[#This Row],[ActualAwayScore]]=Table2[[#This Row],[PredictedAwayScore]], "Y", "N"))</f>
        <v>_</v>
      </c>
      <c r="Q1154" s="4" t="str">
        <f>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row>
    <row r="1155" spans="1:25" x14ac:dyDescent="0.25">
      <c r="B1155" s="1">
        <v>45744</v>
      </c>
      <c r="C1155" s="9"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IF(ISBLANK(Table2[[#This Row],[ActualResult]]), "_", IF(Table2[[#This Row],[ActualAwayScore]]=Table2[[#This Row],[PredictedAwayScore]], "Y", "N"))</f>
        <v>_</v>
      </c>
      <c r="Q1155" s="2" t="str">
        <f>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row>
    <row r="1156" spans="1:25" x14ac:dyDescent="0.25">
      <c r="B1156" s="1">
        <v>45744</v>
      </c>
      <c r="C1156" s="9"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IF(ISBLANK(Table2[[#This Row],[ActualResult]]), "_", IF(Table2[[#This Row],[ActualAwayScore]]=Table2[[#This Row],[PredictedAwayScore]], "Y", "N"))</f>
        <v>_</v>
      </c>
      <c r="Q1156" s="2" t="str">
        <f>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row>
    <row r="1157" spans="1:25" x14ac:dyDescent="0.25">
      <c r="B1157" s="1">
        <v>45744</v>
      </c>
      <c r="C1157" s="9"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IF(ISBLANK(Table2[[#This Row],[ActualResult]]), "_", IF(Table2[[#This Row],[ActualAwayScore]]=Table2[[#This Row],[PredictedAwayScore]], "Y", "N"))</f>
        <v>_</v>
      </c>
      <c r="Q1157" s="2" t="str">
        <f>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row>
    <row r="1158" spans="1:25" x14ac:dyDescent="0.25">
      <c r="B1158" s="1">
        <v>45744</v>
      </c>
      <c r="C1158" s="9"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IF(ISBLANK(Table2[[#This Row],[ActualResult]]), "_", IF(Table2[[#This Row],[ActualAwayScore]]=Table2[[#This Row],[PredictedAwayScore]], "Y", "N"))</f>
        <v>_</v>
      </c>
      <c r="Q1158" s="2" t="str">
        <f>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row>
    <row r="1159" spans="1:25" x14ac:dyDescent="0.25">
      <c r="B1159" s="1">
        <v>45744</v>
      </c>
      <c r="C1159" s="9"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IF(ISBLANK(Table2[[#This Row],[ActualResult]]), "_", IF(Table2[[#This Row],[ActualAwayScore]]=Table2[[#This Row],[PredictedAwayScore]], "Y", "N"))</f>
        <v>_</v>
      </c>
      <c r="Q1159" s="2" t="str">
        <f>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row>
    <row r="1160" spans="1:25" x14ac:dyDescent="0.25">
      <c r="A1160" s="5"/>
      <c r="B1160" s="3">
        <v>45744</v>
      </c>
      <c r="C1160" s="10" t="s">
        <v>1272</v>
      </c>
      <c r="D1160" s="4" t="s">
        <v>20</v>
      </c>
      <c r="E1160" s="4" t="s">
        <v>47</v>
      </c>
      <c r="F1160" s="4"/>
      <c r="G1160" s="4"/>
      <c r="H1160" s="4" t="str">
        <f t="shared" si="56"/>
        <v>_</v>
      </c>
      <c r="I1160" s="4"/>
      <c r="J1160" s="4"/>
      <c r="K1160" s="4"/>
      <c r="L1160" s="2" t="str">
        <f t="shared" si="55"/>
        <v>_</v>
      </c>
      <c r="M1160" s="4"/>
      <c r="N1160" s="4">
        <f>IF(ISBLANK(Table2[[#This Row],[ActualResult]]), 0, 1)</f>
        <v>0</v>
      </c>
      <c r="O1160" s="4" t="str">
        <f>IF(ISBLANK(Table2[[#This Row],[ActualResult]]), "_", IF(Table2[[#This Row],[ActualWinner]]=Table2[[#This Row],[PredictedWinner]], "Y", "N"))</f>
        <v>_</v>
      </c>
      <c r="P1160" s="4" t="str">
        <f>IF(ISBLANK(Table2[[#This Row],[ActualResult]]), "_", IF(Table2[[#This Row],[ActualAwayScore]]=Table2[[#This Row],[PredictedAwayScore]], "Y", "N"))</f>
        <v>_</v>
      </c>
      <c r="Q1160" s="4" t="str">
        <f>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row>
    <row r="1161" spans="1:25" x14ac:dyDescent="0.25">
      <c r="B1161" s="1">
        <v>45745</v>
      </c>
      <c r="C1161" s="9" t="s">
        <v>1273</v>
      </c>
      <c r="D1161" s="2" t="s">
        <v>29</v>
      </c>
      <c r="E1161" s="2" t="s">
        <v>45</v>
      </c>
      <c r="F1161" s="2"/>
      <c r="G1161" s="2"/>
      <c r="H1161" s="2" t="str">
        <f t="shared" si="56"/>
        <v>_</v>
      </c>
      <c r="I1161" s="2"/>
      <c r="J1161" s="2"/>
      <c r="K1161" s="2"/>
      <c r="L1161" s="19" t="str">
        <f t="shared" si="55"/>
        <v>_</v>
      </c>
      <c r="M1161" s="2"/>
      <c r="N1161" s="2">
        <f>IF(ISBLANK(Table2[[#This Row],[ActualResult]]), 0, 1)</f>
        <v>0</v>
      </c>
      <c r="O1161" s="2" t="str">
        <f>IF(ISBLANK(Table2[[#This Row],[ActualResult]]), "_", IF(Table2[[#This Row],[ActualWinner]]=Table2[[#This Row],[PredictedWinner]], "Y", "N"))</f>
        <v>_</v>
      </c>
      <c r="P1161" s="2" t="str">
        <f>IF(ISBLANK(Table2[[#This Row],[ActualResult]]), "_", IF(Table2[[#This Row],[ActualAwayScore]]=Table2[[#This Row],[PredictedAwayScore]], "Y", "N"))</f>
        <v>_</v>
      </c>
      <c r="Q1161" s="2" t="str">
        <f>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row>
    <row r="1162" spans="1:25" x14ac:dyDescent="0.25">
      <c r="B1162" s="1">
        <v>45745</v>
      </c>
      <c r="C1162" s="9"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IF(ISBLANK(Table2[[#This Row],[ActualResult]]), "_", IF(Table2[[#This Row],[ActualAwayScore]]=Table2[[#This Row],[PredictedAwayScore]], "Y", "N"))</f>
        <v>_</v>
      </c>
      <c r="Q1162" s="2" t="str">
        <f>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row>
    <row r="1163" spans="1:25" x14ac:dyDescent="0.25">
      <c r="B1163" s="1">
        <v>45745</v>
      </c>
      <c r="C1163" s="9"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IF(ISBLANK(Table2[[#This Row],[ActualResult]]), "_", IF(Table2[[#This Row],[ActualAwayScore]]=Table2[[#This Row],[PredictedAwayScore]], "Y", "N"))</f>
        <v>_</v>
      </c>
      <c r="Q1163" s="2" t="str">
        <f>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row>
    <row r="1164" spans="1:25" x14ac:dyDescent="0.25">
      <c r="B1164" s="1">
        <v>45745</v>
      </c>
      <c r="C1164" s="9"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IF(ISBLANK(Table2[[#This Row],[ActualResult]]), "_", IF(Table2[[#This Row],[ActualAwayScore]]=Table2[[#This Row],[PredictedAwayScore]], "Y", "N"))</f>
        <v>_</v>
      </c>
      <c r="Q1164" s="2" t="str">
        <f>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row>
    <row r="1165" spans="1:25" x14ac:dyDescent="0.25">
      <c r="B1165" s="1">
        <v>45745</v>
      </c>
      <c r="C1165" s="9"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IF(ISBLANK(Table2[[#This Row],[ActualResult]]), "_", IF(Table2[[#This Row],[ActualAwayScore]]=Table2[[#This Row],[PredictedAwayScore]], "Y", "N"))</f>
        <v>_</v>
      </c>
      <c r="Q1165" s="2" t="str">
        <f>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row>
    <row r="1166" spans="1:25" x14ac:dyDescent="0.25">
      <c r="B1166" s="1">
        <v>45745</v>
      </c>
      <c r="C1166" s="9"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IF(ISBLANK(Table2[[#This Row],[ActualResult]]), "_", IF(Table2[[#This Row],[ActualAwayScore]]=Table2[[#This Row],[PredictedAwayScore]], "Y", "N"))</f>
        <v>_</v>
      </c>
      <c r="Q1166" s="2" t="str">
        <f>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row>
    <row r="1167" spans="1:25" x14ac:dyDescent="0.25">
      <c r="B1167" s="1">
        <v>45745</v>
      </c>
      <c r="C1167" s="9"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IF(ISBLANK(Table2[[#This Row],[ActualResult]]), "_", IF(Table2[[#This Row],[ActualAwayScore]]=Table2[[#This Row],[PredictedAwayScore]], "Y", "N"))</f>
        <v>_</v>
      </c>
      <c r="Q1167" s="2" t="str">
        <f>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row>
    <row r="1168" spans="1:25" x14ac:dyDescent="0.25">
      <c r="B1168" s="1">
        <v>45745</v>
      </c>
      <c r="C1168" s="9"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IF(ISBLANK(Table2[[#This Row],[ActualResult]]), "_", IF(Table2[[#This Row],[ActualAwayScore]]=Table2[[#This Row],[PredictedAwayScore]], "Y", "N"))</f>
        <v>_</v>
      </c>
      <c r="Q1168" s="2" t="str">
        <f>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row>
    <row r="1169" spans="1:25" x14ac:dyDescent="0.25">
      <c r="B1169" s="1">
        <v>45745</v>
      </c>
      <c r="C1169" s="9"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IF(ISBLANK(Table2[[#This Row],[ActualResult]]), "_", IF(Table2[[#This Row],[ActualAwayScore]]=Table2[[#This Row],[PredictedAwayScore]], "Y", "N"))</f>
        <v>_</v>
      </c>
      <c r="Q1169" s="2" t="str">
        <f>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row>
    <row r="1170" spans="1:25" x14ac:dyDescent="0.25">
      <c r="B1170" s="1">
        <v>45745</v>
      </c>
      <c r="C1170" s="9"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IF(ISBLANK(Table2[[#This Row],[ActualResult]]), "_", IF(Table2[[#This Row],[ActualAwayScore]]=Table2[[#This Row],[PredictedAwayScore]], "Y", "N"))</f>
        <v>_</v>
      </c>
      <c r="Q1170" s="2" t="str">
        <f>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row>
    <row r="1171" spans="1:25" x14ac:dyDescent="0.25">
      <c r="A1171" s="5"/>
      <c r="B1171" s="3">
        <v>45745</v>
      </c>
      <c r="C1171" s="10" t="s">
        <v>1283</v>
      </c>
      <c r="D1171" s="4" t="s">
        <v>34</v>
      </c>
      <c r="E1171" s="4" t="s">
        <v>12</v>
      </c>
      <c r="F1171" s="4"/>
      <c r="G1171" s="4"/>
      <c r="H1171" s="4" t="str">
        <f t="shared" si="56"/>
        <v>_</v>
      </c>
      <c r="I1171" s="4"/>
      <c r="J1171" s="4"/>
      <c r="K1171" s="4"/>
      <c r="L1171" s="2" t="str">
        <f t="shared" si="55"/>
        <v>_</v>
      </c>
      <c r="M1171" s="4"/>
      <c r="N1171" s="4">
        <f>IF(ISBLANK(Table2[[#This Row],[ActualResult]]), 0, 1)</f>
        <v>0</v>
      </c>
      <c r="O1171" s="4" t="str">
        <f>IF(ISBLANK(Table2[[#This Row],[ActualResult]]), "_", IF(Table2[[#This Row],[ActualWinner]]=Table2[[#This Row],[PredictedWinner]], "Y", "N"))</f>
        <v>_</v>
      </c>
      <c r="P1171" s="4" t="str">
        <f>IF(ISBLANK(Table2[[#This Row],[ActualResult]]), "_", IF(Table2[[#This Row],[ActualAwayScore]]=Table2[[#This Row],[PredictedAwayScore]], "Y", "N"))</f>
        <v>_</v>
      </c>
      <c r="Q1171" s="4" t="str">
        <f>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row>
    <row r="1172" spans="1:25" x14ac:dyDescent="0.25">
      <c r="B1172" s="1">
        <v>45746</v>
      </c>
      <c r="C1172" s="9" t="s">
        <v>1284</v>
      </c>
      <c r="D1172" s="2" t="s">
        <v>19</v>
      </c>
      <c r="E1172" s="2" t="s">
        <v>14</v>
      </c>
      <c r="F1172" s="2"/>
      <c r="G1172" s="2"/>
      <c r="H1172" s="2" t="str">
        <f t="shared" si="56"/>
        <v>_</v>
      </c>
      <c r="I1172" s="2"/>
      <c r="J1172" s="2"/>
      <c r="K1172" s="2"/>
      <c r="L1172" s="19" t="str">
        <f t="shared" si="55"/>
        <v>_</v>
      </c>
      <c r="M1172" s="2"/>
      <c r="N1172" s="2">
        <f>IF(ISBLANK(Table2[[#This Row],[ActualResult]]), 0, 1)</f>
        <v>0</v>
      </c>
      <c r="O1172" s="2" t="str">
        <f>IF(ISBLANK(Table2[[#This Row],[ActualResult]]), "_", IF(Table2[[#This Row],[ActualWinner]]=Table2[[#This Row],[PredictedWinner]], "Y", "N"))</f>
        <v>_</v>
      </c>
      <c r="P1172" s="2" t="str">
        <f>IF(ISBLANK(Table2[[#This Row],[ActualResult]]), "_", IF(Table2[[#This Row],[ActualAwayScore]]=Table2[[#This Row],[PredictedAwayScore]], "Y", "N"))</f>
        <v>_</v>
      </c>
      <c r="Q1172" s="2" t="str">
        <f>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row>
    <row r="1173" spans="1:25" x14ac:dyDescent="0.25">
      <c r="B1173" s="1">
        <v>45746</v>
      </c>
      <c r="C1173" s="9"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IF(ISBLANK(Table2[[#This Row],[ActualResult]]), "_", IF(Table2[[#This Row],[ActualAwayScore]]=Table2[[#This Row],[PredictedAwayScore]], "Y", "N"))</f>
        <v>_</v>
      </c>
      <c r="Q1173" s="2" t="str">
        <f>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row>
    <row r="1174" spans="1:25" x14ac:dyDescent="0.25">
      <c r="B1174" s="1">
        <v>45746</v>
      </c>
      <c r="C1174" s="9"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IF(ISBLANK(Table2[[#This Row],[ActualResult]]), "_", IF(Table2[[#This Row],[ActualAwayScore]]=Table2[[#This Row],[PredictedAwayScore]], "Y", "N"))</f>
        <v>_</v>
      </c>
      <c r="Q1174" s="2" t="str">
        <f>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row>
    <row r="1175" spans="1:25" x14ac:dyDescent="0.25">
      <c r="B1175" s="1">
        <v>45746</v>
      </c>
      <c r="C1175" s="9"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IF(ISBLANK(Table2[[#This Row],[ActualResult]]), "_", IF(Table2[[#This Row],[ActualAwayScore]]=Table2[[#This Row],[PredictedAwayScore]], "Y", "N"))</f>
        <v>_</v>
      </c>
      <c r="Q1175" s="2" t="str">
        <f>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row>
    <row r="1176" spans="1:25" x14ac:dyDescent="0.25">
      <c r="B1176" s="1">
        <v>45746</v>
      </c>
      <c r="C1176" s="9"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IF(ISBLANK(Table2[[#This Row],[ActualResult]]), "_", IF(Table2[[#This Row],[ActualAwayScore]]=Table2[[#This Row],[PredictedAwayScore]], "Y", "N"))</f>
        <v>_</v>
      </c>
      <c r="Q1176" s="2" t="str">
        <f>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row>
    <row r="1177" spans="1:25" x14ac:dyDescent="0.25">
      <c r="B1177" s="1">
        <v>45746</v>
      </c>
      <c r="C1177" s="9"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IF(ISBLANK(Table2[[#This Row],[ActualResult]]), "_", IF(Table2[[#This Row],[ActualAwayScore]]=Table2[[#This Row],[PredictedAwayScore]], "Y", "N"))</f>
        <v>_</v>
      </c>
      <c r="Q1177" s="2" t="str">
        <f>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row>
    <row r="1178" spans="1:25" x14ac:dyDescent="0.25">
      <c r="B1178" s="1">
        <v>45746</v>
      </c>
      <c r="C1178" s="9"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IF(ISBLANK(Table2[[#This Row],[ActualResult]]), "_", IF(Table2[[#This Row],[ActualAwayScore]]=Table2[[#This Row],[PredictedAwayScore]], "Y", "N"))</f>
        <v>_</v>
      </c>
      <c r="Q1178" s="2" t="str">
        <f>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row>
    <row r="1179" spans="1:25" x14ac:dyDescent="0.25">
      <c r="A1179" s="5"/>
      <c r="B1179" s="3">
        <v>45746</v>
      </c>
      <c r="C1179" s="10" t="s">
        <v>1291</v>
      </c>
      <c r="D1179" s="4" t="s">
        <v>38</v>
      </c>
      <c r="E1179" s="4" t="s">
        <v>28</v>
      </c>
      <c r="F1179" s="4"/>
      <c r="G1179" s="4"/>
      <c r="H1179" s="4" t="str">
        <f t="shared" si="56"/>
        <v>_</v>
      </c>
      <c r="I1179" s="4"/>
      <c r="J1179" s="4"/>
      <c r="K1179" s="4"/>
      <c r="L1179" s="4" t="str">
        <f t="shared" si="55"/>
        <v>_</v>
      </c>
      <c r="M1179" s="4"/>
      <c r="N1179" s="4">
        <f>IF(ISBLANK(Table2[[#This Row],[ActualResult]]), 0, 1)</f>
        <v>0</v>
      </c>
      <c r="O1179" s="4" t="str">
        <f>IF(ISBLANK(Table2[[#This Row],[ActualResult]]), "_", IF(Table2[[#This Row],[ActualWinner]]=Table2[[#This Row],[PredictedWinner]], "Y", "N"))</f>
        <v>_</v>
      </c>
      <c r="P1179" s="4" t="str">
        <f>IF(ISBLANK(Table2[[#This Row],[ActualResult]]), "_", IF(Table2[[#This Row],[ActualAwayScore]]=Table2[[#This Row],[PredictedAwayScore]], "Y", "N"))</f>
        <v>_</v>
      </c>
      <c r="Q1179" s="4" t="str">
        <f>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row>
    <row r="1180" spans="1:25" x14ac:dyDescent="0.25">
      <c r="B1180" s="1">
        <v>45747</v>
      </c>
      <c r="C1180" s="9"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IF(ISBLANK(Table2[[#This Row],[ActualResult]]), "_", IF(Table2[[#This Row],[ActualAwayScore]]=Table2[[#This Row],[PredictedAwayScore]], "Y", "N"))</f>
        <v>_</v>
      </c>
      <c r="Q1180" s="2" t="str">
        <f>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row>
    <row r="1181" spans="1:25" x14ac:dyDescent="0.25">
      <c r="B1181" s="1">
        <v>45747</v>
      </c>
      <c r="C1181" s="9"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IF(ISBLANK(Table2[[#This Row],[ActualResult]]), "_", IF(Table2[[#This Row],[ActualAwayScore]]=Table2[[#This Row],[PredictedAwayScore]], "Y", "N"))</f>
        <v>_</v>
      </c>
      <c r="Q1181" s="2" t="str">
        <f>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row>
    <row r="1182" spans="1:25" x14ac:dyDescent="0.25">
      <c r="B1182" s="1">
        <v>45747</v>
      </c>
      <c r="C1182" s="9"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IF(ISBLANK(Table2[[#This Row],[ActualResult]]), "_", IF(Table2[[#This Row],[ActualAwayScore]]=Table2[[#This Row],[PredictedAwayScore]], "Y", "N"))</f>
        <v>_</v>
      </c>
      <c r="Q1182" s="2" t="str">
        <f>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row>
    <row r="1183" spans="1:25" x14ac:dyDescent="0.25">
      <c r="A1183" s="5"/>
      <c r="B1183" s="3">
        <v>45747</v>
      </c>
      <c r="C1183" s="10" t="s">
        <v>1295</v>
      </c>
      <c r="D1183" s="4" t="s">
        <v>34</v>
      </c>
      <c r="E1183" s="4" t="s">
        <v>12</v>
      </c>
      <c r="F1183" s="4"/>
      <c r="G1183" s="4"/>
      <c r="H1183" s="4" t="str">
        <f t="shared" si="56"/>
        <v>_</v>
      </c>
      <c r="I1183" s="4"/>
      <c r="J1183" s="4"/>
      <c r="K1183" s="4"/>
      <c r="L1183" s="2" t="str">
        <f t="shared" si="55"/>
        <v>_</v>
      </c>
      <c r="M1183" s="4"/>
      <c r="N1183" s="4">
        <f>IF(ISBLANK(Table2[[#This Row],[ActualResult]]), 0, 1)</f>
        <v>0</v>
      </c>
      <c r="O1183" s="4" t="str">
        <f>IF(ISBLANK(Table2[[#This Row],[ActualResult]]), "_", IF(Table2[[#This Row],[ActualWinner]]=Table2[[#This Row],[PredictedWinner]], "Y", "N"))</f>
        <v>_</v>
      </c>
      <c r="P1183" s="4" t="str">
        <f>IF(ISBLANK(Table2[[#This Row],[ActualResult]]), "_", IF(Table2[[#This Row],[ActualAwayScore]]=Table2[[#This Row],[PredictedAwayScore]], "Y", "N"))</f>
        <v>_</v>
      </c>
      <c r="Q1183" s="4" t="str">
        <f>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row>
    <row r="1184" spans="1:25" x14ac:dyDescent="0.25">
      <c r="B1184" s="1">
        <v>45748</v>
      </c>
      <c r="C1184" s="9" t="s">
        <v>1296</v>
      </c>
      <c r="D1184" s="2" t="s">
        <v>46</v>
      </c>
      <c r="E1184" s="2" t="s">
        <v>16</v>
      </c>
      <c r="F1184" s="2"/>
      <c r="G1184" s="2"/>
      <c r="H1184" s="2" t="str">
        <f t="shared" si="56"/>
        <v>_</v>
      </c>
      <c r="I1184" s="2"/>
      <c r="J1184" s="2"/>
      <c r="K1184" s="2"/>
      <c r="L1184" s="19" t="str">
        <f t="shared" si="55"/>
        <v>_</v>
      </c>
      <c r="M1184" s="2"/>
      <c r="N1184" s="2">
        <f>IF(ISBLANK(Table2[[#This Row],[ActualResult]]), 0, 1)</f>
        <v>0</v>
      </c>
      <c r="O1184" s="2" t="str">
        <f>IF(ISBLANK(Table2[[#This Row],[ActualResult]]), "_", IF(Table2[[#This Row],[ActualWinner]]=Table2[[#This Row],[PredictedWinner]], "Y", "N"))</f>
        <v>_</v>
      </c>
      <c r="P1184" s="2" t="str">
        <f>IF(ISBLANK(Table2[[#This Row],[ActualResult]]), "_", IF(Table2[[#This Row],[ActualAwayScore]]=Table2[[#This Row],[PredictedAwayScore]], "Y", "N"))</f>
        <v>_</v>
      </c>
      <c r="Q1184" s="2" t="str">
        <f>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row>
    <row r="1185" spans="1:25" x14ac:dyDescent="0.25">
      <c r="B1185" s="1">
        <v>45748</v>
      </c>
      <c r="C1185" s="9"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IF(ISBLANK(Table2[[#This Row],[ActualResult]]), "_", IF(Table2[[#This Row],[ActualAwayScore]]=Table2[[#This Row],[PredictedAwayScore]], "Y", "N"))</f>
        <v>_</v>
      </c>
      <c r="Q1185" s="2" t="str">
        <f>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row>
    <row r="1186" spans="1:25" x14ac:dyDescent="0.25">
      <c r="B1186" s="1">
        <v>45748</v>
      </c>
      <c r="C1186" s="9"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IF(ISBLANK(Table2[[#This Row],[ActualResult]]), "_", IF(Table2[[#This Row],[ActualAwayScore]]=Table2[[#This Row],[PredictedAwayScore]], "Y", "N"))</f>
        <v>_</v>
      </c>
      <c r="Q1186" s="2" t="str">
        <f>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row>
    <row r="1187" spans="1:25" x14ac:dyDescent="0.25">
      <c r="B1187" s="1">
        <v>45748</v>
      </c>
      <c r="C1187" s="9"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IF(ISBLANK(Table2[[#This Row],[ActualResult]]), "_", IF(Table2[[#This Row],[ActualAwayScore]]=Table2[[#This Row],[PredictedAwayScore]], "Y", "N"))</f>
        <v>_</v>
      </c>
      <c r="Q1187" s="2" t="str">
        <f>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row>
    <row r="1188" spans="1:25" x14ac:dyDescent="0.25">
      <c r="B1188" s="1">
        <v>45748</v>
      </c>
      <c r="C1188" s="9"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IF(ISBLANK(Table2[[#This Row],[ActualResult]]), "_", IF(Table2[[#This Row],[ActualAwayScore]]=Table2[[#This Row],[PredictedAwayScore]], "Y", "N"))</f>
        <v>_</v>
      </c>
      <c r="Q1188" s="2" t="str">
        <f>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row>
    <row r="1189" spans="1:25" x14ac:dyDescent="0.25">
      <c r="B1189" s="1">
        <v>45748</v>
      </c>
      <c r="C1189" s="9"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IF(ISBLANK(Table2[[#This Row],[ActualResult]]), "_", IF(Table2[[#This Row],[ActualAwayScore]]=Table2[[#This Row],[PredictedAwayScore]], "Y", "N"))</f>
        <v>_</v>
      </c>
      <c r="Q1189" s="2" t="str">
        <f>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row>
    <row r="1190" spans="1:25" x14ac:dyDescent="0.25">
      <c r="B1190" s="1">
        <v>45748</v>
      </c>
      <c r="C1190" s="9"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IF(ISBLANK(Table2[[#This Row],[ActualResult]]), "_", IF(Table2[[#This Row],[ActualAwayScore]]=Table2[[#This Row],[PredictedAwayScore]], "Y", "N"))</f>
        <v>_</v>
      </c>
      <c r="Q1190" s="2" t="str">
        <f>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row>
    <row r="1191" spans="1:25" x14ac:dyDescent="0.25">
      <c r="B1191" s="1">
        <v>45748</v>
      </c>
      <c r="C1191" s="9"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IF(ISBLANK(Table2[[#This Row],[ActualResult]]), "_", IF(Table2[[#This Row],[ActualAwayScore]]=Table2[[#This Row],[PredictedAwayScore]], "Y", "N"))</f>
        <v>_</v>
      </c>
      <c r="Q1191" s="2" t="str">
        <f>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row>
    <row r="1192" spans="1:25" x14ac:dyDescent="0.25">
      <c r="B1192" s="1">
        <v>45748</v>
      </c>
      <c r="C1192" s="9"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IF(ISBLANK(Table2[[#This Row],[ActualResult]]), "_", IF(Table2[[#This Row],[ActualAwayScore]]=Table2[[#This Row],[PredictedAwayScore]], "Y", "N"))</f>
        <v>_</v>
      </c>
      <c r="Q1192" s="2" t="str">
        <f>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row>
    <row r="1193" spans="1:25" x14ac:dyDescent="0.25">
      <c r="A1193" s="5"/>
      <c r="B1193" s="3">
        <v>45748</v>
      </c>
      <c r="C1193" s="10" t="s">
        <v>1305</v>
      </c>
      <c r="D1193" s="4" t="s">
        <v>22</v>
      </c>
      <c r="E1193" s="4" t="s">
        <v>28</v>
      </c>
      <c r="F1193" s="4"/>
      <c r="G1193" s="4"/>
      <c r="H1193" s="4" t="str">
        <f t="shared" si="56"/>
        <v>_</v>
      </c>
      <c r="I1193" s="4"/>
      <c r="J1193" s="4"/>
      <c r="K1193" s="4"/>
      <c r="L1193" s="2" t="str">
        <f t="shared" si="55"/>
        <v>_</v>
      </c>
      <c r="M1193" s="4"/>
      <c r="N1193" s="4">
        <f>IF(ISBLANK(Table2[[#This Row],[ActualResult]]), 0, 1)</f>
        <v>0</v>
      </c>
      <c r="O1193" s="4" t="str">
        <f>IF(ISBLANK(Table2[[#This Row],[ActualResult]]), "_", IF(Table2[[#This Row],[ActualWinner]]=Table2[[#This Row],[PredictedWinner]], "Y", "N"))</f>
        <v>_</v>
      </c>
      <c r="P1193" s="4" t="str">
        <f>IF(ISBLANK(Table2[[#This Row],[ActualResult]]), "_", IF(Table2[[#This Row],[ActualAwayScore]]=Table2[[#This Row],[PredictedAwayScore]], "Y", "N"))</f>
        <v>_</v>
      </c>
      <c r="Q1193" s="4" t="str">
        <f>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row>
    <row r="1194" spans="1:25" x14ac:dyDescent="0.25">
      <c r="B1194" s="1">
        <v>45749</v>
      </c>
      <c r="C1194" s="9" t="s">
        <v>1306</v>
      </c>
      <c r="D1194" s="2" t="s">
        <v>37</v>
      </c>
      <c r="E1194" s="2" t="s">
        <v>20</v>
      </c>
      <c r="F1194" s="2"/>
      <c r="G1194" s="2"/>
      <c r="H1194" s="2" t="str">
        <f t="shared" si="56"/>
        <v>_</v>
      </c>
      <c r="I1194" s="2"/>
      <c r="J1194" s="2"/>
      <c r="K1194" s="2"/>
      <c r="L1194" s="19" t="str">
        <f t="shared" si="55"/>
        <v>_</v>
      </c>
      <c r="M1194" s="2"/>
      <c r="N1194" s="2">
        <f>IF(ISBLANK(Table2[[#This Row],[ActualResult]]), 0, 1)</f>
        <v>0</v>
      </c>
      <c r="O1194" s="2" t="str">
        <f>IF(ISBLANK(Table2[[#This Row],[ActualResult]]), "_", IF(Table2[[#This Row],[ActualWinner]]=Table2[[#This Row],[PredictedWinner]], "Y", "N"))</f>
        <v>_</v>
      </c>
      <c r="P1194" s="2" t="str">
        <f>IF(ISBLANK(Table2[[#This Row],[ActualResult]]), "_", IF(Table2[[#This Row],[ActualAwayScore]]=Table2[[#This Row],[PredictedAwayScore]], "Y", "N"))</f>
        <v>_</v>
      </c>
      <c r="Q1194" s="2" t="str">
        <f>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row>
    <row r="1195" spans="1:25" x14ac:dyDescent="0.25">
      <c r="B1195" s="1">
        <v>45749</v>
      </c>
      <c r="C1195" s="9"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IF(ISBLANK(Table2[[#This Row],[ActualResult]]), "_", IF(Table2[[#This Row],[ActualAwayScore]]=Table2[[#This Row],[PredictedAwayScore]], "Y", "N"))</f>
        <v>_</v>
      </c>
      <c r="Q1195" s="2" t="str">
        <f>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row>
    <row r="1196" spans="1:25" x14ac:dyDescent="0.25">
      <c r="B1196" s="1">
        <v>45749</v>
      </c>
      <c r="C1196" s="9"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IF(ISBLANK(Table2[[#This Row],[ActualResult]]), "_", IF(Table2[[#This Row],[ActualAwayScore]]=Table2[[#This Row],[PredictedAwayScore]], "Y", "N"))</f>
        <v>_</v>
      </c>
      <c r="Q1196" s="2" t="str">
        <f>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row>
    <row r="1197" spans="1:25" x14ac:dyDescent="0.25">
      <c r="B1197" s="1">
        <v>45749</v>
      </c>
      <c r="C1197" s="9"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IF(ISBLANK(Table2[[#This Row],[ActualResult]]), "_", IF(Table2[[#This Row],[ActualAwayScore]]=Table2[[#This Row],[PredictedAwayScore]], "Y", "N"))</f>
        <v>_</v>
      </c>
      <c r="Q1197" s="2" t="str">
        <f>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row>
    <row r="1198" spans="1:25" x14ac:dyDescent="0.25">
      <c r="A1198" s="5"/>
      <c r="B1198" s="3">
        <v>45749</v>
      </c>
      <c r="C1198" s="10" t="s">
        <v>1310</v>
      </c>
      <c r="D1198" s="4" t="s">
        <v>12</v>
      </c>
      <c r="E1198" s="4" t="s">
        <v>25</v>
      </c>
      <c r="F1198" s="4"/>
      <c r="G1198" s="4"/>
      <c r="H1198" s="4" t="str">
        <f t="shared" si="56"/>
        <v>_</v>
      </c>
      <c r="I1198" s="4"/>
      <c r="J1198" s="4"/>
      <c r="K1198" s="4"/>
      <c r="L1198" s="4" t="str">
        <f t="shared" si="55"/>
        <v>_</v>
      </c>
      <c r="M1198" s="4"/>
      <c r="N1198" s="4">
        <f>IF(ISBLANK(Table2[[#This Row],[ActualResult]]), 0, 1)</f>
        <v>0</v>
      </c>
      <c r="O1198" s="4" t="str">
        <f>IF(ISBLANK(Table2[[#This Row],[ActualResult]]), "_", IF(Table2[[#This Row],[ActualWinner]]=Table2[[#This Row],[PredictedWinner]], "Y", "N"))</f>
        <v>_</v>
      </c>
      <c r="P1198" s="4" t="str">
        <f>IF(ISBLANK(Table2[[#This Row],[ActualResult]]), "_", IF(Table2[[#This Row],[ActualAwayScore]]=Table2[[#This Row],[PredictedAwayScore]], "Y", "N"))</f>
        <v>_</v>
      </c>
      <c r="Q1198" s="4" t="str">
        <f>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row>
    <row r="1199" spans="1:25" x14ac:dyDescent="0.25">
      <c r="B1199" s="1">
        <v>45750</v>
      </c>
      <c r="C1199" s="9"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IF(ISBLANK(Table2[[#This Row],[ActualResult]]), "_", IF(Table2[[#This Row],[ActualAwayScore]]=Table2[[#This Row],[PredictedAwayScore]], "Y", "N"))</f>
        <v>_</v>
      </c>
      <c r="Q1199" s="2" t="str">
        <f>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row>
    <row r="1200" spans="1:25" x14ac:dyDescent="0.25">
      <c r="B1200" s="1">
        <v>45750</v>
      </c>
      <c r="C1200" s="9"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IF(ISBLANK(Table2[[#This Row],[ActualResult]]), "_", IF(Table2[[#This Row],[ActualAwayScore]]=Table2[[#This Row],[PredictedAwayScore]], "Y", "N"))</f>
        <v>_</v>
      </c>
      <c r="Q1200" s="2" t="str">
        <f>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row>
    <row r="1201" spans="1:25" x14ac:dyDescent="0.25">
      <c r="B1201" s="1">
        <v>45750</v>
      </c>
      <c r="C1201" s="9"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IF(ISBLANK(Table2[[#This Row],[ActualResult]]), "_", IF(Table2[[#This Row],[ActualAwayScore]]=Table2[[#This Row],[PredictedAwayScore]], "Y", "N"))</f>
        <v>_</v>
      </c>
      <c r="Q1201" s="2" t="str">
        <f>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row>
    <row r="1202" spans="1:25" x14ac:dyDescent="0.25">
      <c r="B1202" s="1">
        <v>45750</v>
      </c>
      <c r="C1202" s="9"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IF(ISBLANK(Table2[[#This Row],[ActualResult]]), "_", IF(Table2[[#This Row],[ActualAwayScore]]=Table2[[#This Row],[PredictedAwayScore]], "Y", "N"))</f>
        <v>_</v>
      </c>
      <c r="Q1202" s="2" t="str">
        <f>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row>
    <row r="1203" spans="1:25" x14ac:dyDescent="0.25">
      <c r="B1203" s="1">
        <v>45750</v>
      </c>
      <c r="C1203" s="9"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IF(ISBLANK(Table2[[#This Row],[ActualResult]]), "_", IF(Table2[[#This Row],[ActualAwayScore]]=Table2[[#This Row],[PredictedAwayScore]], "Y", "N"))</f>
        <v>_</v>
      </c>
      <c r="Q1203" s="2" t="str">
        <f>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row>
    <row r="1204" spans="1:25" x14ac:dyDescent="0.25">
      <c r="B1204" s="1">
        <v>45750</v>
      </c>
      <c r="C1204" s="9"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IF(ISBLANK(Table2[[#This Row],[ActualResult]]), "_", IF(Table2[[#This Row],[ActualAwayScore]]=Table2[[#This Row],[PredictedAwayScore]], "Y", "N"))</f>
        <v>_</v>
      </c>
      <c r="Q1204" s="2" t="str">
        <f>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row>
    <row r="1205" spans="1:25" x14ac:dyDescent="0.25">
      <c r="B1205" s="1">
        <v>45750</v>
      </c>
      <c r="C1205" s="9"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IF(ISBLANK(Table2[[#This Row],[ActualResult]]), "_", IF(Table2[[#This Row],[ActualAwayScore]]=Table2[[#This Row],[PredictedAwayScore]], "Y", "N"))</f>
        <v>_</v>
      </c>
      <c r="Q1205" s="2" t="str">
        <f>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row>
    <row r="1206" spans="1:25" x14ac:dyDescent="0.25">
      <c r="B1206" s="1">
        <v>45750</v>
      </c>
      <c r="C1206" s="9"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IF(ISBLANK(Table2[[#This Row],[ActualResult]]), "_", IF(Table2[[#This Row],[ActualAwayScore]]=Table2[[#This Row],[PredictedAwayScore]], "Y", "N"))</f>
        <v>_</v>
      </c>
      <c r="Q1206" s="2" t="str">
        <f>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row>
    <row r="1207" spans="1:25" x14ac:dyDescent="0.25">
      <c r="A1207" s="5"/>
      <c r="B1207" s="1">
        <v>45750</v>
      </c>
      <c r="C1207" s="10" t="s">
        <v>1319</v>
      </c>
      <c r="D1207" s="4" t="s">
        <v>23</v>
      </c>
      <c r="E1207" s="4" t="s">
        <v>38</v>
      </c>
      <c r="F1207" s="4"/>
      <c r="G1207" s="4"/>
      <c r="H1207" s="4" t="str">
        <f t="shared" si="56"/>
        <v>_</v>
      </c>
      <c r="I1207" s="4"/>
      <c r="J1207" s="4"/>
      <c r="K1207" s="4"/>
      <c r="L1207" s="2" t="str">
        <f t="shared" si="55"/>
        <v>_</v>
      </c>
      <c r="M1207" s="4"/>
      <c r="N1207" s="4">
        <f>IF(ISBLANK(Table2[[#This Row],[ActualResult]]), 0, 1)</f>
        <v>0</v>
      </c>
      <c r="O1207" s="4" t="str">
        <f>IF(ISBLANK(Table2[[#This Row],[ActualResult]]), "_", IF(Table2[[#This Row],[ActualWinner]]=Table2[[#This Row],[PredictedWinner]], "Y", "N"))</f>
        <v>_</v>
      </c>
      <c r="P1207" s="4" t="str">
        <f>IF(ISBLANK(Table2[[#This Row],[ActualResult]]), "_", IF(Table2[[#This Row],[ActualAwayScore]]=Table2[[#This Row],[PredictedAwayScore]], "Y", "N"))</f>
        <v>_</v>
      </c>
      <c r="Q1207" s="4" t="str">
        <f>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row>
    <row r="1208" spans="1:25" x14ac:dyDescent="0.25">
      <c r="B1208" s="32">
        <v>45751</v>
      </c>
      <c r="C1208" s="9" t="s">
        <v>1320</v>
      </c>
      <c r="D1208" s="2" t="s">
        <v>44</v>
      </c>
      <c r="E1208" s="2" t="s">
        <v>31</v>
      </c>
      <c r="F1208" s="2"/>
      <c r="G1208" s="2"/>
      <c r="H1208" s="2" t="str">
        <f t="shared" si="56"/>
        <v>_</v>
      </c>
      <c r="I1208" s="2"/>
      <c r="J1208" s="2"/>
      <c r="K1208" s="2"/>
      <c r="L1208" s="19" t="str">
        <f t="shared" si="55"/>
        <v>_</v>
      </c>
      <c r="M1208" s="2"/>
      <c r="N1208" s="2">
        <f>IF(ISBLANK(Table2[[#This Row],[ActualResult]]), 0, 1)</f>
        <v>0</v>
      </c>
      <c r="O1208" s="2" t="str">
        <f>IF(ISBLANK(Table2[[#This Row],[ActualResult]]), "_", IF(Table2[[#This Row],[ActualWinner]]=Table2[[#This Row],[PredictedWinner]], "Y", "N"))</f>
        <v>_</v>
      </c>
      <c r="P1208" s="2" t="str">
        <f>IF(ISBLANK(Table2[[#This Row],[ActualResult]]), "_", IF(Table2[[#This Row],[ActualAwayScore]]=Table2[[#This Row],[PredictedAwayScore]], "Y", "N"))</f>
        <v>_</v>
      </c>
      <c r="Q1208" s="2" t="str">
        <f>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row>
    <row r="1209" spans="1:25" x14ac:dyDescent="0.25">
      <c r="B1209" s="1">
        <v>45751</v>
      </c>
      <c r="C1209" s="9"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IF(ISBLANK(Table2[[#This Row],[ActualResult]]), "_", IF(Table2[[#This Row],[ActualAwayScore]]=Table2[[#This Row],[PredictedAwayScore]], "Y", "N"))</f>
        <v>_</v>
      </c>
      <c r="Q1209" s="2" t="str">
        <f>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row>
    <row r="1210" spans="1:25" x14ac:dyDescent="0.25">
      <c r="A1210" s="5"/>
      <c r="B1210" s="3">
        <v>45751</v>
      </c>
      <c r="C1210" s="10" t="s">
        <v>1322</v>
      </c>
      <c r="D1210" s="4" t="s">
        <v>37</v>
      </c>
      <c r="E1210" s="4" t="s">
        <v>33</v>
      </c>
      <c r="F1210" s="4"/>
      <c r="G1210" s="4"/>
      <c r="H1210" s="4" t="str">
        <f t="shared" si="56"/>
        <v>_</v>
      </c>
      <c r="I1210" s="4"/>
      <c r="J1210" s="4"/>
      <c r="K1210" s="4"/>
      <c r="L1210" s="4" t="str">
        <f t="shared" si="55"/>
        <v>_</v>
      </c>
      <c r="M1210" s="4"/>
      <c r="N1210" s="4">
        <f>IF(ISBLANK(Table2[[#This Row],[ActualResult]]), 0, 1)</f>
        <v>0</v>
      </c>
      <c r="O1210" s="4" t="str">
        <f>IF(ISBLANK(Table2[[#This Row],[ActualResult]]), "_", IF(Table2[[#This Row],[ActualWinner]]=Table2[[#This Row],[PredictedWinner]], "Y", "N"))</f>
        <v>_</v>
      </c>
      <c r="P1210" s="4" t="str">
        <f>IF(ISBLANK(Table2[[#This Row],[ActualResult]]), "_", IF(Table2[[#This Row],[ActualAwayScore]]=Table2[[#This Row],[PredictedAwayScore]], "Y", "N"))</f>
        <v>_</v>
      </c>
      <c r="Q1210" s="4" t="str">
        <f>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row>
    <row r="1211" spans="1:25" x14ac:dyDescent="0.25">
      <c r="B1211" s="1">
        <v>45752</v>
      </c>
      <c r="C1211" s="9"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IF(ISBLANK(Table2[[#This Row],[ActualResult]]), "_", IF(Table2[[#This Row],[ActualAwayScore]]=Table2[[#This Row],[PredictedAwayScore]], "Y", "N"))</f>
        <v>_</v>
      </c>
      <c r="Q1211" s="2" t="str">
        <f>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row>
    <row r="1212" spans="1:25" x14ac:dyDescent="0.25">
      <c r="B1212" s="1">
        <v>45752</v>
      </c>
      <c r="C1212" s="9"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IF(ISBLANK(Table2[[#This Row],[ActualResult]]), "_", IF(Table2[[#This Row],[ActualAwayScore]]=Table2[[#This Row],[PredictedAwayScore]], "Y", "N"))</f>
        <v>_</v>
      </c>
      <c r="Q1212" s="2" t="str">
        <f>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row>
    <row r="1213" spans="1:25" x14ac:dyDescent="0.25">
      <c r="B1213" s="1">
        <v>45752</v>
      </c>
      <c r="C1213" s="9"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IF(ISBLANK(Table2[[#This Row],[ActualResult]]), "_", IF(Table2[[#This Row],[ActualAwayScore]]=Table2[[#This Row],[PredictedAwayScore]], "Y", "N"))</f>
        <v>_</v>
      </c>
      <c r="Q1213" s="2" t="str">
        <f>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row>
    <row r="1214" spans="1:25" x14ac:dyDescent="0.25">
      <c r="B1214" s="1">
        <v>45752</v>
      </c>
      <c r="C1214" s="9"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IF(ISBLANK(Table2[[#This Row],[ActualResult]]), "_", IF(Table2[[#This Row],[ActualAwayScore]]=Table2[[#This Row],[PredictedAwayScore]], "Y", "N"))</f>
        <v>_</v>
      </c>
      <c r="Q1214" s="2" t="str">
        <f>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row>
    <row r="1215" spans="1:25" x14ac:dyDescent="0.25">
      <c r="B1215" s="1">
        <v>45752</v>
      </c>
      <c r="C1215" s="9"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IF(ISBLANK(Table2[[#This Row],[ActualResult]]), "_", IF(Table2[[#This Row],[ActualAwayScore]]=Table2[[#This Row],[PredictedAwayScore]], "Y", "N"))</f>
        <v>_</v>
      </c>
      <c r="Q1215" s="2" t="str">
        <f>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row>
    <row r="1216" spans="1:25" x14ac:dyDescent="0.25">
      <c r="B1216" s="1">
        <v>45752</v>
      </c>
      <c r="C1216" s="9"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IF(ISBLANK(Table2[[#This Row],[ActualResult]]), "_", IF(Table2[[#This Row],[ActualAwayScore]]=Table2[[#This Row],[PredictedAwayScore]], "Y", "N"))</f>
        <v>_</v>
      </c>
      <c r="Q1216" s="2" t="str">
        <f>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row>
    <row r="1217" spans="1:25" x14ac:dyDescent="0.25">
      <c r="B1217" s="1">
        <v>45752</v>
      </c>
      <c r="C1217" s="9"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IF(ISBLANK(Table2[[#This Row],[ActualResult]]), "_", IF(Table2[[#This Row],[ActualAwayScore]]=Table2[[#This Row],[PredictedAwayScore]], "Y", "N"))</f>
        <v>_</v>
      </c>
      <c r="Q1217" s="2" t="str">
        <f>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row>
    <row r="1218" spans="1:25" x14ac:dyDescent="0.25">
      <c r="B1218" s="1">
        <v>45752</v>
      </c>
      <c r="C1218" s="9"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IF(ISBLANK(Table2[[#This Row],[ActualResult]]), "_", IF(Table2[[#This Row],[ActualAwayScore]]=Table2[[#This Row],[PredictedAwayScore]], "Y", "N"))</f>
        <v>_</v>
      </c>
      <c r="Q1218" s="2" t="str">
        <f>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row>
    <row r="1219" spans="1:25" x14ac:dyDescent="0.25">
      <c r="B1219" s="1">
        <v>45752</v>
      </c>
      <c r="C1219" s="9"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IF(ISBLANK(Table2[[#This Row],[ActualResult]]), "_", IF(Table2[[#This Row],[ActualAwayScore]]=Table2[[#This Row],[PredictedAwayScore]], "Y", "N"))</f>
        <v>_</v>
      </c>
      <c r="Q1219" s="2" t="str">
        <f>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row>
    <row r="1220" spans="1:25" x14ac:dyDescent="0.25">
      <c r="B1220" s="1">
        <v>45752</v>
      </c>
      <c r="C1220" s="9"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IF(ISBLANK(Table2[[#This Row],[ActualResult]]), "_", IF(Table2[[#This Row],[ActualAwayScore]]=Table2[[#This Row],[PredictedAwayScore]], "Y", "N"))</f>
        <v>_</v>
      </c>
      <c r="Q1220" s="2" t="str">
        <f>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row>
    <row r="1221" spans="1:25" x14ac:dyDescent="0.25">
      <c r="B1221" s="1">
        <v>45752</v>
      </c>
      <c r="C1221" s="9"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IF(ISBLANK(Table2[[#This Row],[ActualResult]]), "_", IF(Table2[[#This Row],[ActualAwayScore]]=Table2[[#This Row],[PredictedAwayScore]], "Y", "N"))</f>
        <v>_</v>
      </c>
      <c r="Q1221" s="2" t="str">
        <f>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row>
    <row r="1222" spans="1:25" x14ac:dyDescent="0.25">
      <c r="B1222" s="1">
        <v>45752</v>
      </c>
      <c r="C1222" s="9"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IF(ISBLANK(Table2[[#This Row],[ActualResult]]), "_", IF(Table2[[#This Row],[ActualAwayScore]]=Table2[[#This Row],[PredictedAwayScore]], "Y", "N"))</f>
        <v>_</v>
      </c>
      <c r="Q1222" s="2" t="str">
        <f>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row>
    <row r="1223" spans="1:25" x14ac:dyDescent="0.25">
      <c r="A1223" s="5"/>
      <c r="B1223" s="3">
        <v>45752</v>
      </c>
      <c r="C1223" s="10" t="s">
        <v>1335</v>
      </c>
      <c r="D1223" s="4" t="s">
        <v>12</v>
      </c>
      <c r="E1223" s="4" t="s">
        <v>38</v>
      </c>
      <c r="F1223" s="4"/>
      <c r="G1223" s="4"/>
      <c r="H1223" s="4" t="str">
        <f t="shared" si="59"/>
        <v>_</v>
      </c>
      <c r="I1223" s="4"/>
      <c r="J1223" s="4"/>
      <c r="K1223" s="4"/>
      <c r="L1223" s="4" t="str">
        <f t="shared" si="58"/>
        <v>_</v>
      </c>
      <c r="M1223" s="4"/>
      <c r="N1223" s="4">
        <f>IF(ISBLANK(Table2[[#This Row],[ActualResult]]), 0, 1)</f>
        <v>0</v>
      </c>
      <c r="O1223" s="4" t="str">
        <f>IF(ISBLANK(Table2[[#This Row],[ActualResult]]), "_", IF(Table2[[#This Row],[ActualWinner]]=Table2[[#This Row],[PredictedWinner]], "Y", "N"))</f>
        <v>_</v>
      </c>
      <c r="P1223" s="4" t="str">
        <f>IF(ISBLANK(Table2[[#This Row],[ActualResult]]), "_", IF(Table2[[#This Row],[ActualAwayScore]]=Table2[[#This Row],[PredictedAwayScore]], "Y", "N"))</f>
        <v>_</v>
      </c>
      <c r="Q1223" s="4" t="str">
        <f>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row>
    <row r="1224" spans="1:25" x14ac:dyDescent="0.25">
      <c r="B1224" s="1">
        <v>45753</v>
      </c>
      <c r="C1224" s="9"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IF(ISBLANK(Table2[[#This Row],[ActualResult]]), "_", IF(Table2[[#This Row],[ActualAwayScore]]=Table2[[#This Row],[PredictedAwayScore]], "Y", "N"))</f>
        <v>_</v>
      </c>
      <c r="Q1224" s="2" t="str">
        <f>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row>
    <row r="1225" spans="1:25" x14ac:dyDescent="0.25">
      <c r="B1225" s="1">
        <v>45753</v>
      </c>
      <c r="C1225" s="9"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IF(ISBLANK(Table2[[#This Row],[ActualResult]]), "_", IF(Table2[[#This Row],[ActualAwayScore]]=Table2[[#This Row],[PredictedAwayScore]], "Y", "N"))</f>
        <v>_</v>
      </c>
      <c r="Q1225" s="2" t="str">
        <f>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row>
    <row r="1226" spans="1:25" x14ac:dyDescent="0.25">
      <c r="B1226" s="1">
        <v>45753</v>
      </c>
      <c r="C1226" s="9"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IF(ISBLANK(Table2[[#This Row],[ActualResult]]), "_", IF(Table2[[#This Row],[ActualAwayScore]]=Table2[[#This Row],[PredictedAwayScore]], "Y", "N"))</f>
        <v>_</v>
      </c>
      <c r="Q1226" s="2" t="str">
        <f>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row>
    <row r="1227" spans="1:25" x14ac:dyDescent="0.25">
      <c r="B1227" s="1">
        <v>45753</v>
      </c>
      <c r="C1227" s="9"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IF(ISBLANK(Table2[[#This Row],[ActualResult]]), "_", IF(Table2[[#This Row],[ActualAwayScore]]=Table2[[#This Row],[PredictedAwayScore]], "Y", "N"))</f>
        <v>_</v>
      </c>
      <c r="Q1227" s="2" t="str">
        <f>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row>
    <row r="1228" spans="1:25" x14ac:dyDescent="0.25">
      <c r="B1228" s="1">
        <v>45753</v>
      </c>
      <c r="C1228" s="9"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IF(ISBLANK(Table2[[#This Row],[ActualResult]]), "_", IF(Table2[[#This Row],[ActualAwayScore]]=Table2[[#This Row],[PredictedAwayScore]], "Y", "N"))</f>
        <v>_</v>
      </c>
      <c r="Q1228" s="2" t="str">
        <f>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row>
    <row r="1229" spans="1:25" x14ac:dyDescent="0.25">
      <c r="B1229" s="1">
        <v>45753</v>
      </c>
      <c r="C1229" s="9"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IF(ISBLANK(Table2[[#This Row],[ActualResult]]), "_", IF(Table2[[#This Row],[ActualAwayScore]]=Table2[[#This Row],[PredictedAwayScore]], "Y", "N"))</f>
        <v>_</v>
      </c>
      <c r="Q1229" s="2" t="str">
        <f>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row>
    <row r="1230" spans="1:25" x14ac:dyDescent="0.25">
      <c r="B1230" s="1">
        <v>45753</v>
      </c>
      <c r="C1230" s="9"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IF(ISBLANK(Table2[[#This Row],[ActualResult]]), "_", IF(Table2[[#This Row],[ActualAwayScore]]=Table2[[#This Row],[PredictedAwayScore]], "Y", "N"))</f>
        <v>_</v>
      </c>
      <c r="Q1230" s="2" t="str">
        <f>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row>
    <row r="1231" spans="1:25" x14ac:dyDescent="0.25">
      <c r="A1231" s="5"/>
      <c r="B1231" s="3">
        <v>45753</v>
      </c>
      <c r="C1231" s="10" t="s">
        <v>1343</v>
      </c>
      <c r="D1231" s="4" t="s">
        <v>27</v>
      </c>
      <c r="E1231" s="4" t="s">
        <v>25</v>
      </c>
      <c r="F1231" s="4"/>
      <c r="G1231" s="4"/>
      <c r="H1231" s="4" t="str">
        <f t="shared" si="59"/>
        <v>_</v>
      </c>
      <c r="I1231" s="4"/>
      <c r="J1231" s="4"/>
      <c r="K1231" s="4"/>
      <c r="L1231" s="4" t="str">
        <f t="shared" si="58"/>
        <v>_</v>
      </c>
      <c r="M1231" s="4"/>
      <c r="N1231" s="4">
        <f>IF(ISBLANK(Table2[[#This Row],[ActualResult]]), 0, 1)</f>
        <v>0</v>
      </c>
      <c r="O1231" s="4" t="str">
        <f>IF(ISBLANK(Table2[[#This Row],[ActualResult]]), "_", IF(Table2[[#This Row],[ActualWinner]]=Table2[[#This Row],[PredictedWinner]], "Y", "N"))</f>
        <v>_</v>
      </c>
      <c r="P1231" s="4" t="str">
        <f>IF(ISBLANK(Table2[[#This Row],[ActualResult]]), "_", IF(Table2[[#This Row],[ActualAwayScore]]=Table2[[#This Row],[PredictedAwayScore]], "Y", "N"))</f>
        <v>_</v>
      </c>
      <c r="Q1231" s="4" t="str">
        <f>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row>
    <row r="1232" spans="1:25" x14ac:dyDescent="0.25">
      <c r="B1232" s="1">
        <v>45754</v>
      </c>
      <c r="C1232" s="9"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IF(ISBLANK(Table2[[#This Row],[ActualResult]]), "_", IF(Table2[[#This Row],[ActualAwayScore]]=Table2[[#This Row],[PredictedAwayScore]], "Y", "N"))</f>
        <v>_</v>
      </c>
      <c r="Q1232" s="2" t="str">
        <f>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row>
    <row r="1233" spans="1:25" x14ac:dyDescent="0.25">
      <c r="B1233" s="1">
        <v>45754</v>
      </c>
      <c r="C1233" s="9"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IF(ISBLANK(Table2[[#This Row],[ActualResult]]), "_", IF(Table2[[#This Row],[ActualAwayScore]]=Table2[[#This Row],[PredictedAwayScore]], "Y", "N"))</f>
        <v>_</v>
      </c>
      <c r="Q1233" s="2" t="str">
        <f>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row>
    <row r="1234" spans="1:25" x14ac:dyDescent="0.25">
      <c r="B1234" s="1">
        <v>45754</v>
      </c>
      <c r="C1234" s="9"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IF(ISBLANK(Table2[[#This Row],[ActualResult]]), "_", IF(Table2[[#This Row],[ActualAwayScore]]=Table2[[#This Row],[PredictedAwayScore]], "Y", "N"))</f>
        <v>_</v>
      </c>
      <c r="Q1234" s="2" t="str">
        <f>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row>
    <row r="1235" spans="1:25" x14ac:dyDescent="0.25">
      <c r="B1235" s="1">
        <v>45754</v>
      </c>
      <c r="C1235" s="9"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IF(ISBLANK(Table2[[#This Row],[ActualResult]]), "_", IF(Table2[[#This Row],[ActualAwayScore]]=Table2[[#This Row],[PredictedAwayScore]], "Y", "N"))</f>
        <v>_</v>
      </c>
      <c r="Q1235" s="2" t="str">
        <f>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row>
    <row r="1236" spans="1:25" x14ac:dyDescent="0.25">
      <c r="A1236" s="5"/>
      <c r="B1236" s="3">
        <v>45754</v>
      </c>
      <c r="C1236" s="10" t="s">
        <v>1348</v>
      </c>
      <c r="D1236" s="4" t="s">
        <v>24</v>
      </c>
      <c r="E1236" s="4" t="s">
        <v>38</v>
      </c>
      <c r="F1236" s="4"/>
      <c r="G1236" s="4"/>
      <c r="H1236" s="4" t="str">
        <f t="shared" si="59"/>
        <v>_</v>
      </c>
      <c r="I1236" s="4"/>
      <c r="J1236" s="4"/>
      <c r="K1236" s="4"/>
      <c r="L1236" s="2" t="str">
        <f t="shared" si="58"/>
        <v>_</v>
      </c>
      <c r="M1236" s="4"/>
      <c r="N1236" s="4">
        <f>IF(ISBLANK(Table2[[#This Row],[ActualResult]]), 0, 1)</f>
        <v>0</v>
      </c>
      <c r="O1236" s="4" t="str">
        <f>IF(ISBLANK(Table2[[#This Row],[ActualResult]]), "_", IF(Table2[[#This Row],[ActualWinner]]=Table2[[#This Row],[PredictedWinner]], "Y", "N"))</f>
        <v>_</v>
      </c>
      <c r="P1236" s="4" t="str">
        <f>IF(ISBLANK(Table2[[#This Row],[ActualResult]]), "_", IF(Table2[[#This Row],[ActualAwayScore]]=Table2[[#This Row],[PredictedAwayScore]], "Y", "N"))</f>
        <v>_</v>
      </c>
      <c r="Q1236" s="4" t="str">
        <f>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row>
    <row r="1237" spans="1:25" x14ac:dyDescent="0.25">
      <c r="B1237" s="1">
        <v>45755</v>
      </c>
      <c r="C1237" s="9" t="s">
        <v>1349</v>
      </c>
      <c r="D1237" s="2" t="s">
        <v>44</v>
      </c>
      <c r="E1237" s="2" t="s">
        <v>29</v>
      </c>
      <c r="F1237" s="2"/>
      <c r="G1237" s="2"/>
      <c r="H1237" s="2" t="str">
        <f t="shared" si="59"/>
        <v>_</v>
      </c>
      <c r="I1237" s="2"/>
      <c r="J1237" s="2"/>
      <c r="K1237" s="2"/>
      <c r="L1237" s="19" t="str">
        <f t="shared" si="58"/>
        <v>_</v>
      </c>
      <c r="M1237" s="2"/>
      <c r="N1237" s="2">
        <f>IF(ISBLANK(Table2[[#This Row],[ActualResult]]), 0, 1)</f>
        <v>0</v>
      </c>
      <c r="O1237" s="2" t="str">
        <f>IF(ISBLANK(Table2[[#This Row],[ActualResult]]), "_", IF(Table2[[#This Row],[ActualWinner]]=Table2[[#This Row],[PredictedWinner]], "Y", "N"))</f>
        <v>_</v>
      </c>
      <c r="P1237" s="2" t="str">
        <f>IF(ISBLANK(Table2[[#This Row],[ActualResult]]), "_", IF(Table2[[#This Row],[ActualAwayScore]]=Table2[[#This Row],[PredictedAwayScore]], "Y", "N"))</f>
        <v>_</v>
      </c>
      <c r="Q1237" s="2" t="str">
        <f>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row>
    <row r="1238" spans="1:25" x14ac:dyDescent="0.25">
      <c r="B1238" s="1">
        <v>45755</v>
      </c>
      <c r="C1238" s="9"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IF(ISBLANK(Table2[[#This Row],[ActualResult]]), "_", IF(Table2[[#This Row],[ActualAwayScore]]=Table2[[#This Row],[PredictedAwayScore]], "Y", "N"))</f>
        <v>_</v>
      </c>
      <c r="Q1238" s="2" t="str">
        <f>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row>
    <row r="1239" spans="1:25" x14ac:dyDescent="0.25">
      <c r="B1239" s="1">
        <v>45755</v>
      </c>
      <c r="C1239" s="9"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IF(ISBLANK(Table2[[#This Row],[ActualResult]]), "_", IF(Table2[[#This Row],[ActualAwayScore]]=Table2[[#This Row],[PredictedAwayScore]], "Y", "N"))</f>
        <v>_</v>
      </c>
      <c r="Q1239" s="2" t="str">
        <f>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row>
    <row r="1240" spans="1:25" x14ac:dyDescent="0.25">
      <c r="B1240" s="1">
        <v>45755</v>
      </c>
      <c r="C1240" s="9"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IF(ISBLANK(Table2[[#This Row],[ActualResult]]), "_", IF(Table2[[#This Row],[ActualAwayScore]]=Table2[[#This Row],[PredictedAwayScore]], "Y", "N"))</f>
        <v>_</v>
      </c>
      <c r="Q1240" s="2" t="str">
        <f>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row>
    <row r="1241" spans="1:25" x14ac:dyDescent="0.25">
      <c r="B1241" s="1">
        <v>45755</v>
      </c>
      <c r="C1241" s="9"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IF(ISBLANK(Table2[[#This Row],[ActualResult]]), "_", IF(Table2[[#This Row],[ActualAwayScore]]=Table2[[#This Row],[PredictedAwayScore]], "Y", "N"))</f>
        <v>_</v>
      </c>
      <c r="Q1241" s="2" t="str">
        <f>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row>
    <row r="1242" spans="1:25" x14ac:dyDescent="0.25">
      <c r="B1242" s="1">
        <v>45755</v>
      </c>
      <c r="C1242" s="9"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IF(ISBLANK(Table2[[#This Row],[ActualResult]]), "_", IF(Table2[[#This Row],[ActualAwayScore]]=Table2[[#This Row],[PredictedAwayScore]], "Y", "N"))</f>
        <v>_</v>
      </c>
      <c r="Q1242" s="2" t="str">
        <f>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row>
    <row r="1243" spans="1:25" x14ac:dyDescent="0.25">
      <c r="B1243" s="1">
        <v>45755</v>
      </c>
      <c r="C1243" s="9"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IF(ISBLANK(Table2[[#This Row],[ActualResult]]), "_", IF(Table2[[#This Row],[ActualAwayScore]]=Table2[[#This Row],[PredictedAwayScore]], "Y", "N"))</f>
        <v>_</v>
      </c>
      <c r="Q1243" s="2" t="str">
        <f>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row>
    <row r="1244" spans="1:25" x14ac:dyDescent="0.25">
      <c r="B1244" s="1">
        <v>45755</v>
      </c>
      <c r="C1244" s="9"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IF(ISBLANK(Table2[[#This Row],[ActualResult]]), "_", IF(Table2[[#This Row],[ActualAwayScore]]=Table2[[#This Row],[PredictedAwayScore]], "Y", "N"))</f>
        <v>_</v>
      </c>
      <c r="Q1244" s="2" t="str">
        <f>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row>
    <row r="1245" spans="1:25" x14ac:dyDescent="0.25">
      <c r="B1245" s="1">
        <v>45755</v>
      </c>
      <c r="C1245" s="9"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IF(ISBLANK(Table2[[#This Row],[ActualResult]]), "_", IF(Table2[[#This Row],[ActualAwayScore]]=Table2[[#This Row],[PredictedAwayScore]], "Y", "N"))</f>
        <v>_</v>
      </c>
      <c r="Q1245" s="2" t="str">
        <f>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row>
    <row r="1246" spans="1:25" x14ac:dyDescent="0.25">
      <c r="A1246" s="5"/>
      <c r="B1246" s="3">
        <v>45755</v>
      </c>
      <c r="C1246" s="10" t="s">
        <v>1358</v>
      </c>
      <c r="D1246" s="4" t="s">
        <v>27</v>
      </c>
      <c r="E1246" s="4" t="s">
        <v>26</v>
      </c>
      <c r="F1246" s="4"/>
      <c r="G1246" s="4"/>
      <c r="H1246" s="4" t="str">
        <f t="shared" si="59"/>
        <v>_</v>
      </c>
      <c r="I1246" s="4"/>
      <c r="J1246" s="4"/>
      <c r="K1246" s="4"/>
      <c r="L1246" s="2" t="str">
        <f t="shared" si="58"/>
        <v>_</v>
      </c>
      <c r="M1246" s="4"/>
      <c r="N1246" s="4">
        <f>IF(ISBLANK(Table2[[#This Row],[ActualResult]]), 0, 1)</f>
        <v>0</v>
      </c>
      <c r="O1246" s="4" t="str">
        <f>IF(ISBLANK(Table2[[#This Row],[ActualResult]]), "_", IF(Table2[[#This Row],[ActualWinner]]=Table2[[#This Row],[PredictedWinner]], "Y", "N"))</f>
        <v>_</v>
      </c>
      <c r="P1246" s="4" t="str">
        <f>IF(ISBLANK(Table2[[#This Row],[ActualResult]]), "_", IF(Table2[[#This Row],[ActualAwayScore]]=Table2[[#This Row],[PredictedAwayScore]], "Y", "N"))</f>
        <v>_</v>
      </c>
      <c r="Q1246" s="4" t="str">
        <f>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row>
    <row r="1247" spans="1:25" x14ac:dyDescent="0.25">
      <c r="B1247" s="1">
        <v>45756</v>
      </c>
      <c r="C1247" s="9" t="s">
        <v>1359</v>
      </c>
      <c r="D1247" s="2" t="s">
        <v>18</v>
      </c>
      <c r="E1247" s="2" t="s">
        <v>43</v>
      </c>
      <c r="F1247" s="2"/>
      <c r="G1247" s="2"/>
      <c r="H1247" s="2" t="str">
        <f t="shared" si="59"/>
        <v>_</v>
      </c>
      <c r="I1247" s="2"/>
      <c r="J1247" s="2"/>
      <c r="K1247" s="2"/>
      <c r="L1247" s="19" t="str">
        <f t="shared" si="58"/>
        <v>_</v>
      </c>
      <c r="M1247" s="2"/>
      <c r="N1247" s="2">
        <f>IF(ISBLANK(Table2[[#This Row],[ActualResult]]), 0, 1)</f>
        <v>0</v>
      </c>
      <c r="O1247" s="2" t="str">
        <f>IF(ISBLANK(Table2[[#This Row],[ActualResult]]), "_", IF(Table2[[#This Row],[ActualWinner]]=Table2[[#This Row],[PredictedWinner]], "Y", "N"))</f>
        <v>_</v>
      </c>
      <c r="P1247" s="2" t="str">
        <f>IF(ISBLANK(Table2[[#This Row],[ActualResult]]), "_", IF(Table2[[#This Row],[ActualAwayScore]]=Table2[[#This Row],[PredictedAwayScore]], "Y", "N"))</f>
        <v>_</v>
      </c>
      <c r="Q1247" s="2" t="str">
        <f>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row>
    <row r="1248" spans="1:25" x14ac:dyDescent="0.25">
      <c r="B1248" s="1">
        <v>45756</v>
      </c>
      <c r="C1248" s="9"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IF(ISBLANK(Table2[[#This Row],[ActualResult]]), "_", IF(Table2[[#This Row],[ActualAwayScore]]=Table2[[#This Row],[PredictedAwayScore]], "Y", "N"))</f>
        <v>_</v>
      </c>
      <c r="Q1248" s="2" t="str">
        <f>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row>
    <row r="1249" spans="1:25" x14ac:dyDescent="0.25">
      <c r="B1249" s="1">
        <v>45756</v>
      </c>
      <c r="C1249" s="9"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IF(ISBLANK(Table2[[#This Row],[ActualResult]]), "_", IF(Table2[[#This Row],[ActualAwayScore]]=Table2[[#This Row],[PredictedAwayScore]], "Y", "N"))</f>
        <v>_</v>
      </c>
      <c r="Q1249" s="2" t="str">
        <f>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row>
    <row r="1250" spans="1:25" x14ac:dyDescent="0.25">
      <c r="B1250" s="1">
        <v>45756</v>
      </c>
      <c r="C1250" s="9"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IF(ISBLANK(Table2[[#This Row],[ActualResult]]), "_", IF(Table2[[#This Row],[ActualAwayScore]]=Table2[[#This Row],[PredictedAwayScore]], "Y", "N"))</f>
        <v>_</v>
      </c>
      <c r="Q1250" s="2" t="str">
        <f>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row>
    <row r="1251" spans="1:25" x14ac:dyDescent="0.25">
      <c r="A1251" s="5"/>
      <c r="B1251" s="3">
        <v>45756</v>
      </c>
      <c r="C1251" s="10" t="s">
        <v>1363</v>
      </c>
      <c r="D1251" s="4" t="s">
        <v>24</v>
      </c>
      <c r="E1251" s="4" t="s">
        <v>47</v>
      </c>
      <c r="F1251" s="4"/>
      <c r="G1251" s="4"/>
      <c r="H1251" s="4" t="str">
        <f t="shared" si="59"/>
        <v>_</v>
      </c>
      <c r="I1251" s="4"/>
      <c r="J1251" s="4"/>
      <c r="K1251" s="4"/>
      <c r="L1251" s="2" t="str">
        <f t="shared" si="58"/>
        <v>_</v>
      </c>
      <c r="M1251" s="4"/>
      <c r="N1251" s="4">
        <f>IF(ISBLANK(Table2[[#This Row],[ActualResult]]), 0, 1)</f>
        <v>0</v>
      </c>
      <c r="O1251" s="4" t="str">
        <f>IF(ISBLANK(Table2[[#This Row],[ActualResult]]), "_", IF(Table2[[#This Row],[ActualWinner]]=Table2[[#This Row],[PredictedWinner]], "Y", "N"))</f>
        <v>_</v>
      </c>
      <c r="P1251" s="4" t="str">
        <f>IF(ISBLANK(Table2[[#This Row],[ActualResult]]), "_", IF(Table2[[#This Row],[ActualAwayScore]]=Table2[[#This Row],[PredictedAwayScore]], "Y", "N"))</f>
        <v>_</v>
      </c>
      <c r="Q1251" s="4" t="str">
        <f>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row>
    <row r="1252" spans="1:25" x14ac:dyDescent="0.25">
      <c r="B1252" s="1">
        <v>45757</v>
      </c>
      <c r="C1252" s="9" t="s">
        <v>1364</v>
      </c>
      <c r="D1252" s="2" t="s">
        <v>17</v>
      </c>
      <c r="E1252" s="2" t="s">
        <v>16</v>
      </c>
      <c r="F1252" s="2"/>
      <c r="G1252" s="2"/>
      <c r="H1252" s="2" t="str">
        <f t="shared" si="59"/>
        <v>_</v>
      </c>
      <c r="I1252" s="2"/>
      <c r="J1252" s="2"/>
      <c r="K1252" s="2"/>
      <c r="L1252" s="19" t="str">
        <f t="shared" si="58"/>
        <v>_</v>
      </c>
      <c r="M1252" s="2"/>
      <c r="N1252" s="2">
        <f>IF(ISBLANK(Table2[[#This Row],[ActualResult]]), 0, 1)</f>
        <v>0</v>
      </c>
      <c r="O1252" s="2" t="str">
        <f>IF(ISBLANK(Table2[[#This Row],[ActualResult]]), "_", IF(Table2[[#This Row],[ActualWinner]]=Table2[[#This Row],[PredictedWinner]], "Y", "N"))</f>
        <v>_</v>
      </c>
      <c r="P1252" s="2" t="str">
        <f>IF(ISBLANK(Table2[[#This Row],[ActualResult]]), "_", IF(Table2[[#This Row],[ActualAwayScore]]=Table2[[#This Row],[PredictedAwayScore]], "Y", "N"))</f>
        <v>_</v>
      </c>
      <c r="Q1252" s="2" t="str">
        <f>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row>
    <row r="1253" spans="1:25" x14ac:dyDescent="0.25">
      <c r="B1253" s="1">
        <v>45757</v>
      </c>
      <c r="C1253" s="9"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IF(ISBLANK(Table2[[#This Row],[ActualResult]]), "_", IF(Table2[[#This Row],[ActualAwayScore]]=Table2[[#This Row],[PredictedAwayScore]], "Y", "N"))</f>
        <v>_</v>
      </c>
      <c r="Q1253" s="2" t="str">
        <f>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row>
    <row r="1254" spans="1:25" x14ac:dyDescent="0.25">
      <c r="B1254" s="1">
        <v>45757</v>
      </c>
      <c r="C1254" s="9"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IF(ISBLANK(Table2[[#This Row],[ActualResult]]), "_", IF(Table2[[#This Row],[ActualAwayScore]]=Table2[[#This Row],[PredictedAwayScore]], "Y", "N"))</f>
        <v>_</v>
      </c>
      <c r="Q1254" s="2" t="str">
        <f>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row>
    <row r="1255" spans="1:25" x14ac:dyDescent="0.25">
      <c r="B1255" s="1">
        <v>45757</v>
      </c>
      <c r="C1255" s="9"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IF(ISBLANK(Table2[[#This Row],[ActualResult]]), "_", IF(Table2[[#This Row],[ActualAwayScore]]=Table2[[#This Row],[PredictedAwayScore]], "Y", "N"))</f>
        <v>_</v>
      </c>
      <c r="Q1255" s="2" t="str">
        <f>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row>
    <row r="1256" spans="1:25" x14ac:dyDescent="0.25">
      <c r="B1256" s="1">
        <v>45757</v>
      </c>
      <c r="C1256" s="9"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IF(ISBLANK(Table2[[#This Row],[ActualResult]]), "_", IF(Table2[[#This Row],[ActualAwayScore]]=Table2[[#This Row],[PredictedAwayScore]], "Y", "N"))</f>
        <v>_</v>
      </c>
      <c r="Q1256" s="2" t="str">
        <f>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row>
    <row r="1257" spans="1:25" x14ac:dyDescent="0.25">
      <c r="B1257" s="1">
        <v>45757</v>
      </c>
      <c r="C1257" s="9"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IF(ISBLANK(Table2[[#This Row],[ActualResult]]), "_", IF(Table2[[#This Row],[ActualAwayScore]]=Table2[[#This Row],[PredictedAwayScore]], "Y", "N"))</f>
        <v>_</v>
      </c>
      <c r="Q1257" s="2" t="str">
        <f>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row>
    <row r="1258" spans="1:25" x14ac:dyDescent="0.25">
      <c r="B1258" s="1">
        <v>45757</v>
      </c>
      <c r="C1258" s="9"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IF(ISBLANK(Table2[[#This Row],[ActualResult]]), "_", IF(Table2[[#This Row],[ActualAwayScore]]=Table2[[#This Row],[PredictedAwayScore]], "Y", "N"))</f>
        <v>_</v>
      </c>
      <c r="Q1258" s="2" t="str">
        <f>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row>
    <row r="1259" spans="1:25" x14ac:dyDescent="0.25">
      <c r="B1259" s="1">
        <v>45757</v>
      </c>
      <c r="C1259" s="9"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IF(ISBLANK(Table2[[#This Row],[ActualResult]]), "_", IF(Table2[[#This Row],[ActualAwayScore]]=Table2[[#This Row],[PredictedAwayScore]], "Y", "N"))</f>
        <v>_</v>
      </c>
      <c r="Q1259" s="2" t="str">
        <f>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row>
    <row r="1260" spans="1:25" x14ac:dyDescent="0.25">
      <c r="B1260" s="1">
        <v>45757</v>
      </c>
      <c r="C1260" s="9"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IF(ISBLANK(Table2[[#This Row],[ActualResult]]), "_", IF(Table2[[#This Row],[ActualAwayScore]]=Table2[[#This Row],[PredictedAwayScore]], "Y", "N"))</f>
        <v>_</v>
      </c>
      <c r="Q1260" s="2" t="str">
        <f>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row>
    <row r="1261" spans="1:25" x14ac:dyDescent="0.25">
      <c r="A1261" s="5"/>
      <c r="B1261" s="3">
        <v>45757</v>
      </c>
      <c r="C1261" s="10" t="s">
        <v>1373</v>
      </c>
      <c r="D1261" s="4" t="s">
        <v>47</v>
      </c>
      <c r="E1261" s="4" t="s">
        <v>28</v>
      </c>
      <c r="F1261" s="4"/>
      <c r="G1261" s="4"/>
      <c r="H1261" s="4" t="str">
        <f t="shared" si="59"/>
        <v>_</v>
      </c>
      <c r="I1261" s="4"/>
      <c r="J1261" s="4"/>
      <c r="K1261" s="4"/>
      <c r="L1261" s="4" t="str">
        <f t="shared" si="58"/>
        <v>_</v>
      </c>
      <c r="M1261" s="4"/>
      <c r="N1261" s="4">
        <f>IF(ISBLANK(Table2[[#This Row],[ActualResult]]), 0, 1)</f>
        <v>0</v>
      </c>
      <c r="O1261" s="4" t="str">
        <f>IF(ISBLANK(Table2[[#This Row],[ActualResult]]), "_", IF(Table2[[#This Row],[ActualWinner]]=Table2[[#This Row],[PredictedWinner]], "Y", "N"))</f>
        <v>_</v>
      </c>
      <c r="P1261" s="4" t="str">
        <f>IF(ISBLANK(Table2[[#This Row],[ActualResult]]), "_", IF(Table2[[#This Row],[ActualAwayScore]]=Table2[[#This Row],[PredictedAwayScore]], "Y", "N"))</f>
        <v>_</v>
      </c>
      <c r="Q1261" s="4" t="str">
        <f>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row>
    <row r="1262" spans="1:25" x14ac:dyDescent="0.25">
      <c r="B1262" s="1">
        <v>45758</v>
      </c>
      <c r="C1262" s="9"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IF(ISBLANK(Table2[[#This Row],[ActualResult]]), "_", IF(Table2[[#This Row],[ActualAwayScore]]=Table2[[#This Row],[PredictedAwayScore]], "Y", "N"))</f>
        <v>_</v>
      </c>
      <c r="Q1262" s="2" t="str">
        <f>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row>
    <row r="1263" spans="1:25" x14ac:dyDescent="0.25">
      <c r="B1263" s="1">
        <v>45758</v>
      </c>
      <c r="C1263" s="9"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IF(ISBLANK(Table2[[#This Row],[ActualResult]]), "_", IF(Table2[[#This Row],[ActualAwayScore]]=Table2[[#This Row],[PredictedAwayScore]], "Y", "N"))</f>
        <v>_</v>
      </c>
      <c r="Q1263" s="2" t="str">
        <f>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row>
    <row r="1264" spans="1:25" x14ac:dyDescent="0.25">
      <c r="B1264" s="1">
        <v>45758</v>
      </c>
      <c r="C1264" s="9"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IF(ISBLANK(Table2[[#This Row],[ActualResult]]), "_", IF(Table2[[#This Row],[ActualAwayScore]]=Table2[[#This Row],[PredictedAwayScore]], "Y", "N"))</f>
        <v>_</v>
      </c>
      <c r="Q1264" s="2" t="str">
        <f>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row>
    <row r="1265" spans="1:25" x14ac:dyDescent="0.25">
      <c r="B1265" s="1">
        <v>45758</v>
      </c>
      <c r="C1265" s="9"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IF(ISBLANK(Table2[[#This Row],[ActualResult]]), "_", IF(Table2[[#This Row],[ActualAwayScore]]=Table2[[#This Row],[PredictedAwayScore]], "Y", "N"))</f>
        <v>_</v>
      </c>
      <c r="Q1265" s="2" t="str">
        <f>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row>
    <row r="1266" spans="1:25" x14ac:dyDescent="0.25">
      <c r="A1266" s="5"/>
      <c r="B1266" s="3">
        <v>45758</v>
      </c>
      <c r="C1266" s="10" t="s">
        <v>1378</v>
      </c>
      <c r="D1266" s="4" t="s">
        <v>37</v>
      </c>
      <c r="E1266" s="4" t="s">
        <v>24</v>
      </c>
      <c r="F1266" s="4"/>
      <c r="G1266" s="4"/>
      <c r="H1266" s="4" t="str">
        <f t="shared" si="59"/>
        <v>_</v>
      </c>
      <c r="I1266" s="4"/>
      <c r="J1266" s="4"/>
      <c r="K1266" s="4"/>
      <c r="L1266" s="2" t="str">
        <f t="shared" si="58"/>
        <v>_</v>
      </c>
      <c r="M1266" s="4"/>
      <c r="N1266" s="4">
        <f>IF(ISBLANK(Table2[[#This Row],[ActualResult]]), 0, 1)</f>
        <v>0</v>
      </c>
      <c r="O1266" s="4" t="str">
        <f>IF(ISBLANK(Table2[[#This Row],[ActualResult]]), "_", IF(Table2[[#This Row],[ActualWinner]]=Table2[[#This Row],[PredictedWinner]], "Y", "N"))</f>
        <v>_</v>
      </c>
      <c r="P1266" s="4" t="str">
        <f>IF(ISBLANK(Table2[[#This Row],[ActualResult]]), "_", IF(Table2[[#This Row],[ActualAwayScore]]=Table2[[#This Row],[PredictedAwayScore]], "Y", "N"))</f>
        <v>_</v>
      </c>
      <c r="Q1266" s="4" t="str">
        <f>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row>
    <row r="1267" spans="1:25" x14ac:dyDescent="0.25">
      <c r="B1267" s="1">
        <v>45759</v>
      </c>
      <c r="C1267" s="9" t="s">
        <v>1379</v>
      </c>
      <c r="D1267" s="2" t="s">
        <v>33</v>
      </c>
      <c r="E1267" s="2" t="s">
        <v>45</v>
      </c>
      <c r="F1267" s="2"/>
      <c r="G1267" s="2"/>
      <c r="H1267" s="2" t="str">
        <f t="shared" si="59"/>
        <v>_</v>
      </c>
      <c r="I1267" s="2"/>
      <c r="J1267" s="2"/>
      <c r="K1267" s="2"/>
      <c r="L1267" s="19" t="str">
        <f t="shared" si="58"/>
        <v>_</v>
      </c>
      <c r="M1267" s="2"/>
      <c r="N1267" s="2">
        <f>IF(ISBLANK(Table2[[#This Row],[ActualResult]]), 0, 1)</f>
        <v>0</v>
      </c>
      <c r="O1267" s="2" t="str">
        <f>IF(ISBLANK(Table2[[#This Row],[ActualResult]]), "_", IF(Table2[[#This Row],[ActualWinner]]=Table2[[#This Row],[PredictedWinner]], "Y", "N"))</f>
        <v>_</v>
      </c>
      <c r="P1267" s="2" t="str">
        <f>IF(ISBLANK(Table2[[#This Row],[ActualResult]]), "_", IF(Table2[[#This Row],[ActualAwayScore]]=Table2[[#This Row],[PredictedAwayScore]], "Y", "N"))</f>
        <v>_</v>
      </c>
      <c r="Q1267" s="2" t="str">
        <f>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row>
    <row r="1268" spans="1:25" x14ac:dyDescent="0.25">
      <c r="B1268" s="1">
        <v>45759</v>
      </c>
      <c r="C1268" s="9"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IF(ISBLANK(Table2[[#This Row],[ActualResult]]), "_", IF(Table2[[#This Row],[ActualAwayScore]]=Table2[[#This Row],[PredictedAwayScore]], "Y", "N"))</f>
        <v>_</v>
      </c>
      <c r="Q1268" s="2" t="str">
        <f>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row>
    <row r="1269" spans="1:25" x14ac:dyDescent="0.25">
      <c r="B1269" s="1">
        <v>45759</v>
      </c>
      <c r="C1269" s="9"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IF(ISBLANK(Table2[[#This Row],[ActualResult]]), "_", IF(Table2[[#This Row],[ActualAwayScore]]=Table2[[#This Row],[PredictedAwayScore]], "Y", "N"))</f>
        <v>_</v>
      </c>
      <c r="Q1269" s="2" t="str">
        <f>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row>
    <row r="1270" spans="1:25" x14ac:dyDescent="0.25">
      <c r="B1270" s="1">
        <v>45759</v>
      </c>
      <c r="C1270" s="9"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IF(ISBLANK(Table2[[#This Row],[ActualResult]]), "_", IF(Table2[[#This Row],[ActualAwayScore]]=Table2[[#This Row],[PredictedAwayScore]], "Y", "N"))</f>
        <v>_</v>
      </c>
      <c r="Q1270" s="2" t="str">
        <f>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row>
    <row r="1271" spans="1:25" x14ac:dyDescent="0.25">
      <c r="B1271" s="1">
        <v>45759</v>
      </c>
      <c r="C1271" s="9"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IF(ISBLANK(Table2[[#This Row],[ActualResult]]), "_", IF(Table2[[#This Row],[ActualAwayScore]]=Table2[[#This Row],[PredictedAwayScore]], "Y", "N"))</f>
        <v>_</v>
      </c>
      <c r="Q1271" s="2" t="str">
        <f>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row>
    <row r="1272" spans="1:25" x14ac:dyDescent="0.25">
      <c r="B1272" s="1">
        <v>45759</v>
      </c>
      <c r="C1272" s="9"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IF(ISBLANK(Table2[[#This Row],[ActualResult]]), "_", IF(Table2[[#This Row],[ActualAwayScore]]=Table2[[#This Row],[PredictedAwayScore]], "Y", "N"))</f>
        <v>_</v>
      </c>
      <c r="Q1272" s="2" t="str">
        <f>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row>
    <row r="1273" spans="1:25" x14ac:dyDescent="0.25">
      <c r="B1273" s="1">
        <v>45759</v>
      </c>
      <c r="C1273" s="9"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IF(ISBLANK(Table2[[#This Row],[ActualResult]]), "_", IF(Table2[[#This Row],[ActualAwayScore]]=Table2[[#This Row],[PredictedAwayScore]], "Y", "N"))</f>
        <v>_</v>
      </c>
      <c r="Q1273" s="2" t="str">
        <f>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row>
    <row r="1274" spans="1:25" x14ac:dyDescent="0.25">
      <c r="B1274" s="1">
        <v>45759</v>
      </c>
      <c r="C1274" s="9"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IF(ISBLANK(Table2[[#This Row],[ActualResult]]), "_", IF(Table2[[#This Row],[ActualAwayScore]]=Table2[[#This Row],[PredictedAwayScore]], "Y", "N"))</f>
        <v>_</v>
      </c>
      <c r="Q1274" s="2" t="str">
        <f>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row>
    <row r="1275" spans="1:25" x14ac:dyDescent="0.25">
      <c r="B1275" s="1">
        <v>45759</v>
      </c>
      <c r="C1275" s="9"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IF(ISBLANK(Table2[[#This Row],[ActualResult]]), "_", IF(Table2[[#This Row],[ActualAwayScore]]=Table2[[#This Row],[PredictedAwayScore]], "Y", "N"))</f>
        <v>_</v>
      </c>
      <c r="Q1275" s="2" t="str">
        <f>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row>
    <row r="1276" spans="1:25" x14ac:dyDescent="0.25">
      <c r="B1276" s="1">
        <v>45759</v>
      </c>
      <c r="C1276" s="9"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IF(ISBLANK(Table2[[#This Row],[ActualResult]]), "_", IF(Table2[[#This Row],[ActualAwayScore]]=Table2[[#This Row],[PredictedAwayScore]], "Y", "N"))</f>
        <v>_</v>
      </c>
      <c r="Q1276" s="2" t="str">
        <f>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row>
    <row r="1277" spans="1:25" x14ac:dyDescent="0.25">
      <c r="A1277" s="5"/>
      <c r="B1277" s="3">
        <v>45759</v>
      </c>
      <c r="C1277" s="10" t="s">
        <v>1389</v>
      </c>
      <c r="D1277" s="4" t="s">
        <v>13</v>
      </c>
      <c r="E1277" s="4" t="s">
        <v>12</v>
      </c>
      <c r="F1277" s="4"/>
      <c r="G1277" s="4"/>
      <c r="H1277" s="4" t="str">
        <f t="shared" si="59"/>
        <v>_</v>
      </c>
      <c r="I1277" s="4"/>
      <c r="J1277" s="4"/>
      <c r="K1277" s="4"/>
      <c r="L1277" s="4" t="str">
        <f t="shared" si="58"/>
        <v>_</v>
      </c>
      <c r="M1277" s="4"/>
      <c r="N1277" s="4">
        <f>IF(ISBLANK(Table2[[#This Row],[ActualResult]]), 0, 1)</f>
        <v>0</v>
      </c>
      <c r="O1277" s="4" t="str">
        <f>IF(ISBLANK(Table2[[#This Row],[ActualResult]]), "_", IF(Table2[[#This Row],[ActualWinner]]=Table2[[#This Row],[PredictedWinner]], "Y", "N"))</f>
        <v>_</v>
      </c>
      <c r="P1277" s="4" t="str">
        <f>IF(ISBLANK(Table2[[#This Row],[ActualResult]]), "_", IF(Table2[[#This Row],[ActualAwayScore]]=Table2[[#This Row],[PredictedAwayScore]], "Y", "N"))</f>
        <v>_</v>
      </c>
      <c r="Q1277" s="4" t="str">
        <f>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row>
    <row r="1278" spans="1:25" x14ac:dyDescent="0.25">
      <c r="B1278" s="1">
        <v>45760</v>
      </c>
      <c r="C1278" s="9"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IF(ISBLANK(Table2[[#This Row],[ActualResult]]), "_", IF(Table2[[#This Row],[ActualAwayScore]]=Table2[[#This Row],[PredictedAwayScore]], "Y", "N"))</f>
        <v>_</v>
      </c>
      <c r="Q1278" s="2" t="str">
        <f>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row>
    <row r="1279" spans="1:25" x14ac:dyDescent="0.25">
      <c r="B1279" s="1">
        <v>45760</v>
      </c>
      <c r="C1279" s="9"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IF(ISBLANK(Table2[[#This Row],[ActualResult]]), "_", IF(Table2[[#This Row],[ActualAwayScore]]=Table2[[#This Row],[PredictedAwayScore]], "Y", "N"))</f>
        <v>_</v>
      </c>
      <c r="Q1279" s="2" t="str">
        <f>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row>
    <row r="1280" spans="1:25" x14ac:dyDescent="0.25">
      <c r="B1280" s="1">
        <v>45760</v>
      </c>
      <c r="C1280" s="9"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IF(ISBLANK(Table2[[#This Row],[ActualResult]]), "_", IF(Table2[[#This Row],[ActualAwayScore]]=Table2[[#This Row],[PredictedAwayScore]], "Y", "N"))</f>
        <v>_</v>
      </c>
      <c r="Q1280" s="2" t="str">
        <f>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row>
    <row r="1281" spans="1:25" x14ac:dyDescent="0.25">
      <c r="B1281" s="1">
        <v>45760</v>
      </c>
      <c r="C1281" s="9"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IF(ISBLANK(Table2[[#This Row],[ActualResult]]), "_", IF(Table2[[#This Row],[ActualAwayScore]]=Table2[[#This Row],[PredictedAwayScore]], "Y", "N"))</f>
        <v>_</v>
      </c>
      <c r="Q1281" s="2" t="str">
        <f>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row>
    <row r="1282" spans="1:25" x14ac:dyDescent="0.25">
      <c r="B1282" s="1">
        <v>45760</v>
      </c>
      <c r="C1282" s="9"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IF(ISBLANK(Table2[[#This Row],[ActualResult]]), "_", IF(Table2[[#This Row],[ActualAwayScore]]=Table2[[#This Row],[PredictedAwayScore]], "Y", "N"))</f>
        <v>_</v>
      </c>
      <c r="Q1282" s="2" t="str">
        <f>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row>
    <row r="1283" spans="1:25" x14ac:dyDescent="0.25">
      <c r="B1283" s="1">
        <v>45760</v>
      </c>
      <c r="C1283" s="9"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IF(ISBLANK(Table2[[#This Row],[ActualResult]]), "_", IF(Table2[[#This Row],[ActualAwayScore]]=Table2[[#This Row],[PredictedAwayScore]], "Y", "N"))</f>
        <v>_</v>
      </c>
      <c r="Q1283" s="2" t="str">
        <f>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row>
    <row r="1284" spans="1:25" x14ac:dyDescent="0.25">
      <c r="B1284" s="1">
        <v>45760</v>
      </c>
      <c r="C1284" s="9"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IF(ISBLANK(Table2[[#This Row],[ActualResult]]), "_", IF(Table2[[#This Row],[ActualAwayScore]]=Table2[[#This Row],[PredictedAwayScore]], "Y", "N"))</f>
        <v>_</v>
      </c>
      <c r="Q1284" s="2" t="str">
        <f>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row>
    <row r="1285" spans="1:25" x14ac:dyDescent="0.25">
      <c r="B1285" s="1">
        <v>45760</v>
      </c>
      <c r="C1285" s="9"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IF(ISBLANK(Table2[[#This Row],[ActualResult]]), "_", IF(Table2[[#This Row],[ActualAwayScore]]=Table2[[#This Row],[PredictedAwayScore]], "Y", "N"))</f>
        <v>_</v>
      </c>
      <c r="Q1285" s="2" t="str">
        <f>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row>
    <row r="1286" spans="1:25" x14ac:dyDescent="0.25">
      <c r="A1286" s="5"/>
      <c r="B1286" s="3">
        <v>45760</v>
      </c>
      <c r="C1286" s="10" t="s">
        <v>1398</v>
      </c>
      <c r="D1286" s="4" t="s">
        <v>26</v>
      </c>
      <c r="E1286" s="4" t="s">
        <v>47</v>
      </c>
      <c r="F1286" s="4"/>
      <c r="G1286" s="4"/>
      <c r="H1286" s="4" t="str">
        <f t="shared" ref="H1286:H1314" si="62">IF(AND(ISBLANK($F1286),ISBLANK($G1286)),"_",IF($F1286&gt;$G1286,$D1286,$E1286))</f>
        <v>_</v>
      </c>
      <c r="I1286" s="4"/>
      <c r="J1286" s="4"/>
      <c r="K1286" s="4"/>
      <c r="L1286" s="2" t="str">
        <f t="shared" si="61"/>
        <v>_</v>
      </c>
      <c r="M1286" s="4"/>
      <c r="N1286" s="4">
        <f>IF(ISBLANK(Table2[[#This Row],[ActualResult]]), 0, 1)</f>
        <v>0</v>
      </c>
      <c r="O1286" s="4" t="str">
        <f>IF(ISBLANK(Table2[[#This Row],[ActualResult]]), "_", IF(Table2[[#This Row],[ActualWinner]]=Table2[[#This Row],[PredictedWinner]], "Y", "N"))</f>
        <v>_</v>
      </c>
      <c r="P1286" s="4" t="str">
        <f>IF(ISBLANK(Table2[[#This Row],[ActualResult]]), "_", IF(Table2[[#This Row],[ActualAwayScore]]=Table2[[#This Row],[PredictedAwayScore]], "Y", "N"))</f>
        <v>_</v>
      </c>
      <c r="Q1286" s="4" t="str">
        <f>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row>
    <row r="1287" spans="1:25" x14ac:dyDescent="0.25">
      <c r="B1287" s="1">
        <v>45761</v>
      </c>
      <c r="C1287" s="9" t="s">
        <v>1399</v>
      </c>
      <c r="D1287" s="2" t="s">
        <v>17</v>
      </c>
      <c r="E1287" s="2" t="s">
        <v>19</v>
      </c>
      <c r="F1287" s="2"/>
      <c r="G1287" s="2"/>
      <c r="H1287" s="2" t="str">
        <f t="shared" si="62"/>
        <v>_</v>
      </c>
      <c r="I1287" s="2"/>
      <c r="J1287" s="2"/>
      <c r="K1287" s="2"/>
      <c r="L1287" s="19" t="str">
        <f t="shared" si="61"/>
        <v>_</v>
      </c>
      <c r="M1287" s="2"/>
      <c r="N1287" s="2">
        <f>IF(ISBLANK(Table2[[#This Row],[ActualResult]]), 0, 1)</f>
        <v>0</v>
      </c>
      <c r="O1287" s="2" t="str">
        <f>IF(ISBLANK(Table2[[#This Row],[ActualResult]]), "_", IF(Table2[[#This Row],[ActualWinner]]=Table2[[#This Row],[PredictedWinner]], "Y", "N"))</f>
        <v>_</v>
      </c>
      <c r="P1287" s="2" t="str">
        <f>IF(ISBLANK(Table2[[#This Row],[ActualResult]]), "_", IF(Table2[[#This Row],[ActualAwayScore]]=Table2[[#This Row],[PredictedAwayScore]], "Y", "N"))</f>
        <v>_</v>
      </c>
      <c r="Q1287" s="2" t="str">
        <f>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row>
    <row r="1288" spans="1:25" x14ac:dyDescent="0.25">
      <c r="B1288" s="1">
        <v>45761</v>
      </c>
      <c r="C1288" s="9"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IF(ISBLANK(Table2[[#This Row],[ActualResult]]), "_", IF(Table2[[#This Row],[ActualAwayScore]]=Table2[[#This Row],[PredictedAwayScore]], "Y", "N"))</f>
        <v>_</v>
      </c>
      <c r="Q1288" s="2" t="str">
        <f>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row>
    <row r="1289" spans="1:25" x14ac:dyDescent="0.25">
      <c r="B1289" s="1">
        <v>45761</v>
      </c>
      <c r="C1289" s="9"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IF(ISBLANK(Table2[[#This Row],[ActualResult]]), "_", IF(Table2[[#This Row],[ActualAwayScore]]=Table2[[#This Row],[PredictedAwayScore]], "Y", "N"))</f>
        <v>_</v>
      </c>
      <c r="Q1289" s="2" t="str">
        <f>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row>
    <row r="1290" spans="1:25" x14ac:dyDescent="0.25">
      <c r="B1290" s="1">
        <v>45761</v>
      </c>
      <c r="C1290" s="9"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IF(ISBLANK(Table2[[#This Row],[ActualResult]]), "_", IF(Table2[[#This Row],[ActualAwayScore]]=Table2[[#This Row],[PredictedAwayScore]], "Y", "N"))</f>
        <v>_</v>
      </c>
      <c r="Q1290" s="2" t="str">
        <f>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row>
    <row r="1291" spans="1:25" x14ac:dyDescent="0.25">
      <c r="B1291" s="1">
        <v>45761</v>
      </c>
      <c r="C1291" s="9"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IF(ISBLANK(Table2[[#This Row],[ActualResult]]), "_", IF(Table2[[#This Row],[ActualAwayScore]]=Table2[[#This Row],[PredictedAwayScore]], "Y", "N"))</f>
        <v>_</v>
      </c>
      <c r="Q1291" s="2" t="str">
        <f>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row>
    <row r="1292" spans="1:25" x14ac:dyDescent="0.25">
      <c r="A1292" s="5"/>
      <c r="B1292" s="3">
        <v>45761</v>
      </c>
      <c r="C1292" s="10" t="s">
        <v>1404</v>
      </c>
      <c r="D1292" s="4" t="s">
        <v>38</v>
      </c>
      <c r="E1292" s="4" t="s">
        <v>25</v>
      </c>
      <c r="F1292" s="4"/>
      <c r="G1292" s="4"/>
      <c r="H1292" s="4" t="str">
        <f t="shared" si="62"/>
        <v>_</v>
      </c>
      <c r="I1292" s="4"/>
      <c r="J1292" s="4"/>
      <c r="K1292" s="4"/>
      <c r="L1292" s="4" t="str">
        <f t="shared" si="61"/>
        <v>_</v>
      </c>
      <c r="M1292" s="4"/>
      <c r="N1292" s="4">
        <f>IF(ISBLANK(Table2[[#This Row],[ActualResult]]), 0, 1)</f>
        <v>0</v>
      </c>
      <c r="O1292" s="4" t="str">
        <f>IF(ISBLANK(Table2[[#This Row],[ActualResult]]), "_", IF(Table2[[#This Row],[ActualWinner]]=Table2[[#This Row],[PredictedWinner]], "Y", "N"))</f>
        <v>_</v>
      </c>
      <c r="P1292" s="4" t="str">
        <f>IF(ISBLANK(Table2[[#This Row],[ActualResult]]), "_", IF(Table2[[#This Row],[ActualAwayScore]]=Table2[[#This Row],[PredictedAwayScore]], "Y", "N"))</f>
        <v>_</v>
      </c>
      <c r="Q1292" s="4" t="str">
        <f>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row>
    <row r="1293" spans="1:25" x14ac:dyDescent="0.25">
      <c r="B1293" s="1">
        <v>45762</v>
      </c>
      <c r="C1293" s="9"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IF(ISBLANK(Table2[[#This Row],[ActualResult]]), "_", IF(Table2[[#This Row],[ActualAwayScore]]=Table2[[#This Row],[PredictedAwayScore]], "Y", "N"))</f>
        <v>_</v>
      </c>
      <c r="Q1293" s="2" t="str">
        <f>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row>
    <row r="1294" spans="1:25" x14ac:dyDescent="0.25">
      <c r="B1294" s="1">
        <v>45762</v>
      </c>
      <c r="C1294" s="9"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IF(ISBLANK(Table2[[#This Row],[ActualResult]]), "_", IF(Table2[[#This Row],[ActualAwayScore]]=Table2[[#This Row],[PredictedAwayScore]], "Y", "N"))</f>
        <v>_</v>
      </c>
      <c r="Q1294" s="2" t="str">
        <f>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row>
    <row r="1295" spans="1:25" x14ac:dyDescent="0.25">
      <c r="B1295" s="1">
        <v>45762</v>
      </c>
      <c r="C1295" s="9"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IF(ISBLANK(Table2[[#This Row],[ActualResult]]), "_", IF(Table2[[#This Row],[ActualAwayScore]]=Table2[[#This Row],[PredictedAwayScore]], "Y", "N"))</f>
        <v>_</v>
      </c>
      <c r="Q1295" s="2" t="str">
        <f>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row>
    <row r="1296" spans="1:25" x14ac:dyDescent="0.25">
      <c r="B1296" s="1">
        <v>45762</v>
      </c>
      <c r="C1296" s="9"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IF(ISBLANK(Table2[[#This Row],[ActualResult]]), "_", IF(Table2[[#This Row],[ActualAwayScore]]=Table2[[#This Row],[PredictedAwayScore]], "Y", "N"))</f>
        <v>_</v>
      </c>
      <c r="Q1296" s="2" t="str">
        <f>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row>
    <row r="1297" spans="1:25" x14ac:dyDescent="0.25">
      <c r="B1297" s="1">
        <v>45762</v>
      </c>
      <c r="C1297" s="9"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IF(ISBLANK(Table2[[#This Row],[ActualResult]]), "_", IF(Table2[[#This Row],[ActualAwayScore]]=Table2[[#This Row],[PredictedAwayScore]], "Y", "N"))</f>
        <v>_</v>
      </c>
      <c r="Q1297" s="2" t="str">
        <f>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row>
    <row r="1298" spans="1:25" x14ac:dyDescent="0.25">
      <c r="B1298" s="1">
        <v>45762</v>
      </c>
      <c r="C1298" s="9"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IF(ISBLANK(Table2[[#This Row],[ActualResult]]), "_", IF(Table2[[#This Row],[ActualAwayScore]]=Table2[[#This Row],[PredictedAwayScore]], "Y", "N"))</f>
        <v>_</v>
      </c>
      <c r="Q1298" s="2" t="str">
        <f>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row>
    <row r="1299" spans="1:25" x14ac:dyDescent="0.25">
      <c r="B1299" s="1">
        <v>45762</v>
      </c>
      <c r="C1299" s="9"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IF(ISBLANK(Table2[[#This Row],[ActualResult]]), "_", IF(Table2[[#This Row],[ActualAwayScore]]=Table2[[#This Row],[PredictedAwayScore]], "Y", "N"))</f>
        <v>_</v>
      </c>
      <c r="Q1299" s="2" t="str">
        <f>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row>
    <row r="1300" spans="1:25" x14ac:dyDescent="0.25">
      <c r="B1300" s="1">
        <v>45762</v>
      </c>
      <c r="C1300" s="9"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IF(ISBLANK(Table2[[#This Row],[ActualResult]]), "_", IF(Table2[[#This Row],[ActualAwayScore]]=Table2[[#This Row],[PredictedAwayScore]], "Y", "N"))</f>
        <v>_</v>
      </c>
      <c r="Q1300" s="2" t="str">
        <f>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row>
    <row r="1301" spans="1:25" x14ac:dyDescent="0.25">
      <c r="B1301" s="1">
        <v>45762</v>
      </c>
      <c r="C1301" s="9"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IF(ISBLANK(Table2[[#This Row],[ActualResult]]), "_", IF(Table2[[#This Row],[ActualAwayScore]]=Table2[[#This Row],[PredictedAwayScore]], "Y", "N"))</f>
        <v>_</v>
      </c>
      <c r="Q1301" s="2" t="str">
        <f>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row>
    <row r="1302" spans="1:25" x14ac:dyDescent="0.25">
      <c r="A1302" s="5"/>
      <c r="B1302" s="3">
        <v>45762</v>
      </c>
      <c r="C1302" s="10" t="s">
        <v>1414</v>
      </c>
      <c r="D1302" s="4" t="s">
        <v>28</v>
      </c>
      <c r="E1302" s="4" t="s">
        <v>12</v>
      </c>
      <c r="F1302" s="4"/>
      <c r="G1302" s="4"/>
      <c r="H1302" s="4" t="str">
        <f t="shared" si="62"/>
        <v>_</v>
      </c>
      <c r="I1302" s="4"/>
      <c r="J1302" s="4"/>
      <c r="K1302" s="4"/>
      <c r="L1302" s="2" t="str">
        <f t="shared" si="61"/>
        <v>_</v>
      </c>
      <c r="M1302" s="4"/>
      <c r="N1302" s="4">
        <f>IF(ISBLANK(Table2[[#This Row],[ActualResult]]), 0, 1)</f>
        <v>0</v>
      </c>
      <c r="O1302" s="4" t="str">
        <f>IF(ISBLANK(Table2[[#This Row],[ActualResult]]), "_", IF(Table2[[#This Row],[ActualWinner]]=Table2[[#This Row],[PredictedWinner]], "Y", "N"))</f>
        <v>_</v>
      </c>
      <c r="P1302" s="4" t="str">
        <f>IF(ISBLANK(Table2[[#This Row],[ActualResult]]), "_", IF(Table2[[#This Row],[ActualAwayScore]]=Table2[[#This Row],[PredictedAwayScore]], "Y", "N"))</f>
        <v>_</v>
      </c>
      <c r="Q1302" s="4" t="str">
        <f>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row>
    <row r="1303" spans="1:25" x14ac:dyDescent="0.25">
      <c r="B1303" s="1">
        <v>45763</v>
      </c>
      <c r="C1303" s="9" t="s">
        <v>1415</v>
      </c>
      <c r="D1303" s="2" t="s">
        <v>44</v>
      </c>
      <c r="E1303" s="2" t="s">
        <v>19</v>
      </c>
      <c r="F1303" s="2"/>
      <c r="G1303" s="2"/>
      <c r="H1303" s="2" t="str">
        <f t="shared" si="62"/>
        <v>_</v>
      </c>
      <c r="I1303" s="2"/>
      <c r="J1303" s="2"/>
      <c r="K1303" s="2"/>
      <c r="L1303" s="19" t="str">
        <f t="shared" si="61"/>
        <v>_</v>
      </c>
      <c r="M1303" s="2"/>
      <c r="N1303" s="2">
        <f>IF(ISBLANK(Table2[[#This Row],[ActualResult]]), 0, 1)</f>
        <v>0</v>
      </c>
      <c r="O1303" s="2" t="str">
        <f>IF(ISBLANK(Table2[[#This Row],[ActualResult]]), "_", IF(Table2[[#This Row],[ActualWinner]]=Table2[[#This Row],[PredictedWinner]], "Y", "N"))</f>
        <v>_</v>
      </c>
      <c r="P1303" s="2" t="str">
        <f>IF(ISBLANK(Table2[[#This Row],[ActualResult]]), "_", IF(Table2[[#This Row],[ActualAwayScore]]=Table2[[#This Row],[PredictedAwayScore]], "Y", "N"))</f>
        <v>_</v>
      </c>
      <c r="Q1303" s="2" t="str">
        <f>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row>
    <row r="1304" spans="1:25" x14ac:dyDescent="0.25">
      <c r="B1304" s="1">
        <v>45763</v>
      </c>
      <c r="C1304" s="9"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IF(ISBLANK(Table2[[#This Row],[ActualResult]]), "_", IF(Table2[[#This Row],[ActualAwayScore]]=Table2[[#This Row],[PredictedAwayScore]], "Y", "N"))</f>
        <v>_</v>
      </c>
      <c r="Q1304" s="2" t="str">
        <f>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row>
    <row r="1305" spans="1:25" x14ac:dyDescent="0.25">
      <c r="B1305" s="1">
        <v>45763</v>
      </c>
      <c r="C1305" s="9"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IF(ISBLANK(Table2[[#This Row],[ActualResult]]), "_", IF(Table2[[#This Row],[ActualAwayScore]]=Table2[[#This Row],[PredictedAwayScore]], "Y", "N"))</f>
        <v>_</v>
      </c>
      <c r="Q1305" s="2" t="str">
        <f>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row>
    <row r="1306" spans="1:25" x14ac:dyDescent="0.25">
      <c r="B1306" s="1">
        <v>45763</v>
      </c>
      <c r="C1306" s="9"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IF(ISBLANK(Table2[[#This Row],[ActualResult]]), "_", IF(Table2[[#This Row],[ActualAwayScore]]=Table2[[#This Row],[PredictedAwayScore]], "Y", "N"))</f>
        <v>_</v>
      </c>
      <c r="Q1306" s="2" t="str">
        <f>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row>
    <row r="1307" spans="1:25" x14ac:dyDescent="0.25">
      <c r="B1307" s="1">
        <v>45763</v>
      </c>
      <c r="C1307" s="9"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IF(ISBLANK(Table2[[#This Row],[ActualResult]]), "_", IF(Table2[[#This Row],[ActualAwayScore]]=Table2[[#This Row],[PredictedAwayScore]], "Y", "N"))</f>
        <v>_</v>
      </c>
      <c r="Q1307" s="2" t="str">
        <f>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row>
    <row r="1308" spans="1:25" x14ac:dyDescent="0.25">
      <c r="A1308" s="5"/>
      <c r="B1308" s="3">
        <v>45763</v>
      </c>
      <c r="C1308" s="10" t="s">
        <v>1420</v>
      </c>
      <c r="D1308" s="4" t="s">
        <v>23</v>
      </c>
      <c r="E1308" s="4" t="s">
        <v>38</v>
      </c>
      <c r="F1308" s="4"/>
      <c r="G1308" s="4"/>
      <c r="H1308" s="4" t="str">
        <f t="shared" si="62"/>
        <v>_</v>
      </c>
      <c r="I1308" s="4"/>
      <c r="J1308" s="4"/>
      <c r="K1308" s="4"/>
      <c r="L1308" s="4" t="str">
        <f t="shared" si="61"/>
        <v>_</v>
      </c>
      <c r="M1308" s="4"/>
      <c r="N1308" s="4">
        <f>IF(ISBLANK(Table2[[#This Row],[ActualResult]]), 0, 1)</f>
        <v>0</v>
      </c>
      <c r="O1308" s="4" t="str">
        <f>IF(ISBLANK(Table2[[#This Row],[ActualResult]]), "_", IF(Table2[[#This Row],[ActualWinner]]=Table2[[#This Row],[PredictedWinner]], "Y", "N"))</f>
        <v>_</v>
      </c>
      <c r="P1308" s="4" t="str">
        <f>IF(ISBLANK(Table2[[#This Row],[ActualResult]]), "_", IF(Table2[[#This Row],[ActualAwayScore]]=Table2[[#This Row],[PredictedAwayScore]], "Y", "N"))</f>
        <v>_</v>
      </c>
      <c r="Q1308" s="4" t="str">
        <f>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row>
    <row r="1309" spans="1:25" x14ac:dyDescent="0.25">
      <c r="B1309" s="1">
        <v>45764</v>
      </c>
      <c r="C1309" s="9"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IF(ISBLANK(Table2[[#This Row],[ActualResult]]), "_", IF(Table2[[#This Row],[ActualAwayScore]]=Table2[[#This Row],[PredictedAwayScore]], "Y", "N"))</f>
        <v>_</v>
      </c>
      <c r="Q1309" s="2" t="str">
        <f>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row>
    <row r="1310" spans="1:25" x14ac:dyDescent="0.25">
      <c r="B1310" s="1">
        <v>45764</v>
      </c>
      <c r="C1310" s="9"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IF(ISBLANK(Table2[[#This Row],[ActualResult]]), "_", IF(Table2[[#This Row],[ActualAwayScore]]=Table2[[#This Row],[PredictedAwayScore]], "Y", "N"))</f>
        <v>_</v>
      </c>
      <c r="Q1310" s="2" t="str">
        <f>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row>
    <row r="1311" spans="1:25" x14ac:dyDescent="0.25">
      <c r="B1311" s="1">
        <v>45764</v>
      </c>
      <c r="C1311" s="9"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IF(ISBLANK(Table2[[#This Row],[ActualResult]]), "_", IF(Table2[[#This Row],[ActualAwayScore]]=Table2[[#This Row],[PredictedAwayScore]], "Y", "N"))</f>
        <v>_</v>
      </c>
      <c r="Q1311" s="2" t="str">
        <f>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row>
    <row r="1312" spans="1:25" x14ac:dyDescent="0.25">
      <c r="B1312" s="1">
        <v>45764</v>
      </c>
      <c r="C1312" s="9"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IF(ISBLANK(Table2[[#This Row],[ActualResult]]), "_", IF(Table2[[#This Row],[ActualAwayScore]]=Table2[[#This Row],[PredictedAwayScore]], "Y", "N"))</f>
        <v>_</v>
      </c>
      <c r="Q1312" s="2" t="str">
        <f>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row>
    <row r="1313" spans="2:25" x14ac:dyDescent="0.25">
      <c r="B1313" s="1">
        <v>45764</v>
      </c>
      <c r="C1313" s="9"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IF(ISBLANK(Table2[[#This Row],[ActualResult]]), "_", IF(Table2[[#This Row],[ActualAwayScore]]=Table2[[#This Row],[PredictedAwayScore]], "Y", "N"))</f>
        <v>_</v>
      </c>
      <c r="Q1313" s="2" t="str">
        <f>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row>
    <row r="1314" spans="2:25" x14ac:dyDescent="0.25">
      <c r="B1314" s="1">
        <v>45764</v>
      </c>
      <c r="C1314" s="9"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IF(ISBLANK(Table2[[#This Row],[ActualResult]]), "_", IF(Table2[[#This Row],[ActualAwayScore]]=Table2[[#This Row],[PredictedAwayScore]], "Y", "N"))</f>
        <v>_</v>
      </c>
      <c r="Q1314" s="2" t="str">
        <f>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row>
    <row r="1315" spans="2:25" x14ac:dyDescent="0.25">
      <c r="C1315" s="9"/>
      <c r="D1315" s="2"/>
      <c r="E1315" s="2"/>
      <c r="F1315" s="2"/>
      <c r="G1315" s="2"/>
      <c r="H1315" s="2"/>
      <c r="I1315" s="2"/>
      <c r="J1315" s="2"/>
      <c r="K1315" s="2"/>
      <c r="L1315" s="2"/>
      <c r="M1315" s="2"/>
      <c r="N1315" s="2"/>
      <c r="O1315" s="2"/>
      <c r="P1315" s="2"/>
      <c r="Q1315" s="2"/>
    </row>
    <row r="1316" spans="2:25" x14ac:dyDescent="0.25">
      <c r="C1316" s="9"/>
      <c r="D1316" s="2"/>
      <c r="E1316" s="2"/>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2:AR3 A4:T7 T4:T1314 A8:AR662 D663:AR663 A664:AR1314 A1315:AQ1048576 X4:AR7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row>
    <row r="2" spans="1:68"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8" x14ac:dyDescent="0.25">
      <c r="A3" s="44" t="s">
        <v>47</v>
      </c>
      <c r="B3" s="22" t="s">
        <v>81</v>
      </c>
      <c r="C3" s="21"/>
      <c r="D3" s="25"/>
      <c r="E3" s="21"/>
      <c r="F3" s="22">
        <f>COUNTIFS(DataRegularSeason20242025!$E$2:$E$1315,TotalTeamGames20242025!E$1,DataRegularSeason20242025!$D$2:$D$1315,TotalTeamGames20242025!$A3)</f>
        <v>1</v>
      </c>
      <c r="G3" s="21"/>
      <c r="H3" s="22">
        <f>COUNTIFS(DataRegularSeason20242025!$E$2:$E$1315,TotalTeamGames20242025!G$1,DataRegularSeason20242025!$D$2:$D$1315,TotalTeamGames20242025!$A3)</f>
        <v>1</v>
      </c>
      <c r="I3" s="21"/>
      <c r="J3" s="22">
        <f>COUNTIFS(DataRegularSeason20242025!$E$2:$E$1315,TotalTeamGames20242025!I$1,DataRegularSeason20242025!$D$2:$D$1315,TotalTeamGames20242025!$A3)</f>
        <v>1</v>
      </c>
      <c r="K3" s="21"/>
      <c r="L3" s="22">
        <f>COUNTIFS(DataRegularSeason20242025!$E$2:$E$1315,TotalTeamGames20242025!K$1,DataRegularSeason20242025!$D$2:$D$1315,TotalTeamGames20242025!$A3)</f>
        <v>1</v>
      </c>
      <c r="M3" s="21"/>
      <c r="N3" s="22">
        <f>COUNTIFS(DataRegularSeason20242025!$E$2:$E$1315,TotalTeamGames20242025!M$1,DataRegularSeason20242025!$D$2:$D$1315,TotalTeamGames20242025!$A3)</f>
        <v>2</v>
      </c>
      <c r="O3" s="21"/>
      <c r="P3" s="22">
        <f>COUNTIFS(DataRegularSeason20242025!$E$2:$E$1315,TotalTeamGames20242025!O$1,DataRegularSeason20242025!$D$2:$D$1315,TotalTeamGames20242025!$A3)</f>
        <v>1</v>
      </c>
      <c r="Q3" s="21"/>
      <c r="R3" s="22">
        <f>COUNTIFS(DataRegularSeason20242025!$E$2:$E$1315,TotalTeamGames20242025!Q$1,DataRegularSeason20242025!$D$2:$D$1315,TotalTeamGames20242025!$A3)</f>
        <v>1</v>
      </c>
      <c r="S3" s="21"/>
      <c r="T3" s="22">
        <f>COUNTIFS(DataRegularSeason20242025!$E$2:$E$1315,TotalTeamGames20242025!S$1,DataRegularSeason20242025!$D$2:$D$1315,TotalTeamGames20242025!$A3)</f>
        <v>2</v>
      </c>
      <c r="U3" s="21"/>
      <c r="V3" s="22">
        <f>COUNTIFS(DataRegularSeason20242025!$E$2:$E$1315,TotalTeamGames20242025!U$1,DataRegularSeason20242025!$D$2:$D$1315,TotalTeamGames20242025!$A3)</f>
        <v>1</v>
      </c>
      <c r="W3" s="21"/>
      <c r="X3" s="22">
        <f>COUNTIFS(DataRegularSeason20242025!$E$2:$E$1315,TotalTeamGames20242025!W$1,DataRegularSeason20242025!$D$2:$D$1315,TotalTeamGames20242025!$A3)</f>
        <v>2</v>
      </c>
      <c r="Y3" s="21"/>
      <c r="Z3" s="22">
        <f>COUNTIFS(DataRegularSeason20242025!$E$2:$E$1315,TotalTeamGames20242025!Y$1,DataRegularSeason20242025!$D$2:$D$1315,TotalTeamGames20242025!$A3)</f>
        <v>1</v>
      </c>
      <c r="AA3" s="21"/>
      <c r="AB3" s="22">
        <f>COUNTIFS(DataRegularSeason20242025!$E$2:$E$1315,TotalTeamGames20242025!AA$1,DataRegularSeason20242025!$D$2:$D$1315,TotalTeamGames20242025!$A3)</f>
        <v>2</v>
      </c>
      <c r="AC3" s="21"/>
      <c r="AD3" s="22">
        <f>COUNTIFS(DataRegularSeason20242025!$E$2:$E$1315,TotalTeamGames20242025!AC$1,DataRegularSeason20242025!$D$2:$D$1315,TotalTeamGames20242025!$A3)</f>
        <v>1</v>
      </c>
      <c r="AE3" s="21"/>
      <c r="AF3" s="22">
        <f>COUNTIFS(DataRegularSeason20242025!$E$2:$E$1315,TotalTeamGames20242025!AE$1,DataRegularSeason20242025!$D$2:$D$1315,TotalTeamGames20242025!$A3)</f>
        <v>1</v>
      </c>
      <c r="AG3" s="21"/>
      <c r="AH3" s="22">
        <f>COUNTIFS(DataRegularSeason20242025!$E$2:$E$1315,TotalTeamGames20242025!AG$1,DataRegularSeason20242025!$D$2:$D$1315,TotalTeamGames20242025!$A3)</f>
        <v>1</v>
      </c>
      <c r="AI3" s="21"/>
      <c r="AJ3" s="22">
        <f>COUNTIFS(DataRegularSeason20242025!$E$2:$E$1315,TotalTeamGames20242025!AI$1,DataRegularSeason20242025!$D$2:$D$1315,TotalTeamGames20242025!$A3)</f>
        <v>1</v>
      </c>
      <c r="AK3" s="21"/>
      <c r="AL3" s="22">
        <f>COUNTIFS(DataRegularSeason20242025!$E$2:$E$1315,TotalTeamGames20242025!AK$1,DataRegularSeason20242025!$D$2:$D$1315,TotalTeamGames20242025!$A3)</f>
        <v>1</v>
      </c>
      <c r="AM3" s="21"/>
      <c r="AN3" s="22">
        <f>COUNTIFS(DataRegularSeason20242025!$E$2:$E$1315,TotalTeamGames20242025!AM$1,DataRegularSeason20242025!$D$2:$D$1315,TotalTeamGames20242025!$A3)</f>
        <v>1</v>
      </c>
      <c r="AO3" s="21"/>
      <c r="AP3" s="22">
        <f>COUNTIFS(DataRegularSeason20242025!$E$2:$E$1315,TotalTeamGames20242025!AO$1,DataRegularSeason20242025!$D$2:$D$1315,TotalTeamGames20242025!$A3)</f>
        <v>1</v>
      </c>
      <c r="AQ3" s="21"/>
      <c r="AR3" s="22">
        <f>COUNTIFS(DataRegularSeason20242025!$E$2:$E$1315,TotalTeamGames20242025!AQ$1,DataRegularSeason20242025!$D$2:$D$1315,TotalTeamGames20242025!$A3)</f>
        <v>1</v>
      </c>
      <c r="AS3" s="21"/>
      <c r="AT3" s="22">
        <f>COUNTIFS(DataRegularSeason20242025!$E$2:$E$1315,TotalTeamGames20242025!AS$1,DataRegularSeason20242025!$D$2:$D$1315,TotalTeamGames20242025!$A3)</f>
        <v>1</v>
      </c>
      <c r="AU3" s="21"/>
      <c r="AV3" s="22">
        <f>COUNTIFS(DataRegularSeason20242025!$E$2:$E$1315,TotalTeamGames20242025!AU$1,DataRegularSeason20242025!$D$2:$D$1315,TotalTeamGames20242025!$A3)</f>
        <v>2</v>
      </c>
      <c r="AW3" s="21"/>
      <c r="AX3" s="22">
        <f>COUNTIFS(DataRegularSeason20242025!$E$2:$E$1315,TotalTeamGames20242025!AW$1,DataRegularSeason20242025!$D$2:$D$1315,TotalTeamGames20242025!$A3)</f>
        <v>1</v>
      </c>
      <c r="AY3" s="21"/>
      <c r="AZ3" s="22">
        <f>COUNTIFS(DataRegularSeason20242025!$E$2:$E$1315,TotalTeamGames20242025!AY$1,DataRegularSeason20242025!$D$2:$D$1315,TotalTeamGames20242025!$A3)</f>
        <v>2</v>
      </c>
      <c r="BA3" s="21"/>
      <c r="BB3" s="22">
        <f>COUNTIFS(DataRegularSeason20242025!$E$2:$E$1315,TotalTeamGames20242025!BA$1,DataRegularSeason20242025!$D$2:$D$1315,TotalTeamGames20242025!$A3)</f>
        <v>1</v>
      </c>
      <c r="BC3" s="21"/>
      <c r="BD3" s="22">
        <f>COUNTIFS(DataRegularSeason20242025!$E$2:$E$1315,TotalTeamGames20242025!BC$1,DataRegularSeason20242025!$D$2:$D$1315,TotalTeamGames20242025!$A3)</f>
        <v>1</v>
      </c>
      <c r="BE3" s="21"/>
      <c r="BF3">
        <f>COUNTIFS(DataRegularSeason20242025!$E$2:$E$1315,TotalTeamGames20242025!BE$1,DataRegularSeason20242025!$D$2:$D$1315,TotalTeamGames20242025!$A3)</f>
        <v>2</v>
      </c>
      <c r="BG3" s="28"/>
      <c r="BH3" s="22">
        <f>COUNTIFS(DataRegularSeason20242025!$E$2:$E$1315,TotalTeamGames20242025!BG$1,DataRegularSeason20242025!$D$2:$D$1315,TotalTeamGames20242025!$A3)</f>
        <v>2</v>
      </c>
      <c r="BI3" s="21"/>
      <c r="BJ3" s="22">
        <f>COUNTIFS(DataRegularSeason20242025!$E$2:$E$1315,TotalTeamGames20242025!BI$1,DataRegularSeason20242025!$D$2:$D$1315,TotalTeamGames20242025!$A3)</f>
        <v>2</v>
      </c>
      <c r="BK3" s="21"/>
      <c r="BL3" s="22">
        <f>COUNTIFS(DataRegularSeason20242025!$E$2:$E$1315,TotalTeamGames20242025!BK$1,DataRegularSeason20242025!$D$2:$D$1315,TotalTeamGames20242025!$A3)</f>
        <v>2</v>
      </c>
      <c r="BM3" s="21"/>
      <c r="BN3" s="22">
        <f>COUNTIFS(DataRegularSeason20242025!$E$2:$E$1315,TotalTeamGames20242025!BM$1,DataRegularSeason20242025!$D$2:$D$1315,TotalTeamGames20242025!$A3)</f>
        <v>1</v>
      </c>
      <c r="BO3" s="29">
        <f>SUM(C3:BN3)</f>
        <v>41</v>
      </c>
      <c r="BP3" s="43">
        <f>BO3+BO4</f>
        <v>82</v>
      </c>
    </row>
    <row r="4" spans="1:68" x14ac:dyDescent="0.25">
      <c r="A4" s="45"/>
      <c r="B4" s="23" t="s">
        <v>80</v>
      </c>
      <c r="C4" s="24"/>
      <c r="D4" s="26"/>
      <c r="E4" s="5">
        <f>COUNTIFS(DataRegularSeason20242025!$D$2:$D$1315,TotalTeamGames20242025!E$1,DataRegularSeason20242025!$E$2:$E$1315,TotalTeamGames20242025!$A3)</f>
        <v>1</v>
      </c>
      <c r="F4" s="26"/>
      <c r="G4" s="5">
        <f>COUNTIFS(DataRegularSeason20242025!$D$2:$D$1315,TotalTeamGames20242025!G$1,DataRegularSeason20242025!$E$2:$E$1315,TotalTeamGames20242025!$A3)</f>
        <v>1</v>
      </c>
      <c r="H4" s="26"/>
      <c r="I4" s="5">
        <f>COUNTIFS(DataRegularSeason20242025!$D$2:$D$1315,TotalTeamGames20242025!I$1,DataRegularSeason20242025!$E$2:$E$1315,TotalTeamGames20242025!$A3)</f>
        <v>1</v>
      </c>
      <c r="J4" s="26"/>
      <c r="K4" s="5">
        <f>COUNTIFS(DataRegularSeason20242025!$D$2:$D$1315,TotalTeamGames20242025!K$1,DataRegularSeason20242025!$E$2:$E$1315,TotalTeamGames20242025!$A3)</f>
        <v>1</v>
      </c>
      <c r="L4" s="26"/>
      <c r="M4" s="5">
        <f>COUNTIFS(DataRegularSeason20242025!$D$2:$D$1315,TotalTeamGames20242025!M$1,DataRegularSeason20242025!$E$2:$E$1315,TotalTeamGames20242025!$A3)</f>
        <v>2</v>
      </c>
      <c r="N4" s="26"/>
      <c r="O4" s="5">
        <f>COUNTIFS(DataRegularSeason20242025!$D$2:$D$1315,TotalTeamGames20242025!O$1,DataRegularSeason20242025!$E$2:$E$1315,TotalTeamGames20242025!$A3)</f>
        <v>2</v>
      </c>
      <c r="P4" s="26"/>
      <c r="Q4" s="5">
        <f>COUNTIFS(DataRegularSeason20242025!$D$2:$D$1315,TotalTeamGames20242025!Q$1,DataRegularSeason20242025!$E$2:$E$1315,TotalTeamGames20242025!$A3)</f>
        <v>2</v>
      </c>
      <c r="R4" s="26"/>
      <c r="S4" s="5">
        <f>COUNTIFS(DataRegularSeason20242025!$D$2:$D$1315,TotalTeamGames20242025!S$1,DataRegularSeason20242025!$E$2:$E$1315,TotalTeamGames20242025!$A3)</f>
        <v>1</v>
      </c>
      <c r="T4" s="26"/>
      <c r="U4" s="5">
        <f>COUNTIFS(DataRegularSeason20242025!$D$2:$D$1315,TotalTeamGames20242025!U$1,DataRegularSeason20242025!$E$2:$E$1315,TotalTeamGames20242025!$A3)</f>
        <v>1</v>
      </c>
      <c r="V4" s="26"/>
      <c r="W4" s="5">
        <f>COUNTIFS(DataRegularSeason20242025!$D$2:$D$1315,TotalTeamGames20242025!W$1,DataRegularSeason20242025!$E$2:$E$1315,TotalTeamGames20242025!$A3)</f>
        <v>2</v>
      </c>
      <c r="X4" s="26"/>
      <c r="Y4" s="5">
        <f>COUNTIFS(DataRegularSeason20242025!$D$2:$D$1315,TotalTeamGames20242025!Y$1,DataRegularSeason20242025!$E$2:$E$1315,TotalTeamGames20242025!$A3)</f>
        <v>1</v>
      </c>
      <c r="Z4" s="26"/>
      <c r="AA4" s="5">
        <f>COUNTIFS(DataRegularSeason20242025!$D$2:$D$1315,TotalTeamGames20242025!AA$1,DataRegularSeason20242025!$E$2:$E$1315,TotalTeamGames20242025!$A3)</f>
        <v>2</v>
      </c>
      <c r="AB4" s="26"/>
      <c r="AC4" s="5">
        <f>COUNTIFS(DataRegularSeason20242025!$D$2:$D$1315,TotalTeamGames20242025!AC$1,DataRegularSeason20242025!$E$2:$E$1315,TotalTeamGames20242025!$A3)</f>
        <v>2</v>
      </c>
      <c r="AD4" s="26"/>
      <c r="AE4" s="5">
        <f>COUNTIFS(DataRegularSeason20242025!$D$2:$D$1315,TotalTeamGames20242025!AE$1,DataRegularSeason20242025!$E$2:$E$1315,TotalTeamGames20242025!$A3)</f>
        <v>1</v>
      </c>
      <c r="AF4" s="26"/>
      <c r="AG4" s="5">
        <f>COUNTIFS(DataRegularSeason20242025!$D$2:$D$1315,TotalTeamGames20242025!AG$1,DataRegularSeason20242025!$E$2:$E$1315,TotalTeamGames20242025!$A3)</f>
        <v>1</v>
      </c>
      <c r="AH4" s="26"/>
      <c r="AI4" s="5">
        <f>COUNTIFS(DataRegularSeason20242025!$D$2:$D$1315,TotalTeamGames20242025!AI$1,DataRegularSeason20242025!$E$2:$E$1315,TotalTeamGames20242025!$A3)</f>
        <v>2</v>
      </c>
      <c r="AJ4" s="26"/>
      <c r="AK4" s="5">
        <f>COUNTIFS(DataRegularSeason20242025!$D$2:$D$1315,TotalTeamGames20242025!AK$1,DataRegularSeason20242025!$E$2:$E$1315,TotalTeamGames20242025!$A3)</f>
        <v>1</v>
      </c>
      <c r="AL4" s="26"/>
      <c r="AM4" s="5">
        <f>COUNTIFS(DataRegularSeason20242025!$D$2:$D$1315,TotalTeamGames20242025!AM$1,DataRegularSeason20242025!$E$2:$E$1315,TotalTeamGames20242025!$A3)</f>
        <v>1</v>
      </c>
      <c r="AN4" s="26"/>
      <c r="AO4" s="5">
        <f>COUNTIFS(DataRegularSeason20242025!$D$2:$D$1315,TotalTeamGames20242025!AO$1,DataRegularSeason20242025!$E$2:$E$1315,TotalTeamGames20242025!$A3)</f>
        <v>1</v>
      </c>
      <c r="AP4" s="26"/>
      <c r="AQ4" s="5">
        <f>COUNTIFS(DataRegularSeason20242025!$D$2:$D$1315,TotalTeamGames20242025!AQ$1,DataRegularSeason20242025!$E$2:$E$1315,TotalTeamGames20242025!$A3)</f>
        <v>1</v>
      </c>
      <c r="AR4" s="26"/>
      <c r="AS4" s="5">
        <f>COUNTIFS(DataRegularSeason20242025!$D$2:$D$1315,TotalTeamGames20242025!AS$1,DataRegularSeason20242025!$E$2:$E$1315,TotalTeamGames20242025!$A3)</f>
        <v>1</v>
      </c>
      <c r="AT4" s="26"/>
      <c r="AU4" s="5">
        <f>COUNTIFS(DataRegularSeason20242025!$D$2:$D$1315,TotalTeamGames20242025!AU$1,DataRegularSeason20242025!$E$2:$E$1315,TotalTeamGames20242025!$A3)</f>
        <v>1</v>
      </c>
      <c r="AV4" s="26"/>
      <c r="AW4" s="5">
        <f>COUNTIFS(DataRegularSeason20242025!$D$2:$D$1315,TotalTeamGames20242025!AW$1,DataRegularSeason20242025!$E$2:$E$1315,TotalTeamGames20242025!$A3)</f>
        <v>2</v>
      </c>
      <c r="AX4" s="26"/>
      <c r="AY4" s="5">
        <f>COUNTIFS(DataRegularSeason20242025!$D$2:$D$1315,TotalTeamGames20242025!AY$1,DataRegularSeason20242025!$E$2:$E$1315,TotalTeamGames20242025!$A3)</f>
        <v>1</v>
      </c>
      <c r="AZ4" s="26"/>
      <c r="BA4" s="5">
        <f>COUNTIFS(DataRegularSeason20242025!$D$2:$D$1315,TotalTeamGames20242025!BA$1,DataRegularSeason20242025!$E$2:$E$1315,TotalTeamGames20242025!$A3)</f>
        <v>1</v>
      </c>
      <c r="BB4" s="26"/>
      <c r="BC4" s="5">
        <f>COUNTIFS(DataRegularSeason20242025!$D$2:$D$1315,TotalTeamGames20242025!BC$1,DataRegularSeason20242025!$E$2:$E$1315,TotalTeamGames20242025!$A3)</f>
        <v>1</v>
      </c>
      <c r="BD4" s="26"/>
      <c r="BE4" s="5">
        <f>COUNTIFS(DataRegularSeason20242025!$D$2:$D$1315,TotalTeamGames20242025!BE$1,DataRegularSeason20242025!$E$2:$E$1315,TotalTeamGames20242025!$A3)</f>
        <v>1</v>
      </c>
      <c r="BF4" s="24"/>
      <c r="BG4" s="27">
        <f>COUNTIFS(DataRegularSeason20242025!$D$2:$D$1315,TotalTeamGames20242025!BG$1,DataRegularSeason20242025!$E$2:$E$1315,TotalTeamGames20242025!$A3)</f>
        <v>2</v>
      </c>
      <c r="BH4" s="26"/>
      <c r="BI4" s="5">
        <f>COUNTIFS(DataRegularSeason20242025!$D$2:$D$1315,TotalTeamGames20242025!BI$1,DataRegularSeason20242025!$E$2:$E$1315,TotalTeamGames20242025!$A3)</f>
        <v>2</v>
      </c>
      <c r="BJ4" s="26"/>
      <c r="BK4" s="5">
        <f>COUNTIFS(DataRegularSeason20242025!$D$2:$D$1315,TotalTeamGames20242025!BK$1,DataRegularSeason20242025!$E$2:$E$1315,TotalTeamGames20242025!$A3)</f>
        <v>1</v>
      </c>
      <c r="BL4" s="26"/>
      <c r="BM4" s="5">
        <f>COUNTIFS(DataRegularSeason20242025!$D$2:$D$1315,TotalTeamGames20242025!BM$1,DataRegularSeason20242025!$E$2:$E$1315,TotalTeamGames20242025!$A3)</f>
        <v>1</v>
      </c>
      <c r="BN4" s="26"/>
      <c r="BO4" s="30">
        <f>SUM(C4:BN4)</f>
        <v>41</v>
      </c>
      <c r="BP4" s="43"/>
    </row>
    <row r="5" spans="1:68" x14ac:dyDescent="0.25">
      <c r="A5" s="44" t="s">
        <v>16</v>
      </c>
      <c r="B5" s="22" t="s">
        <v>81</v>
      </c>
      <c r="C5" s="21"/>
      <c r="D5" s="22">
        <f>COUNTIFS(DataRegularSeason20242025!$E$2:$E$1315,TotalTeamGames20242025!C$1,DataRegularSeason20242025!$D$2:$D$1315,TotalTeamGames20242025!$A5)</f>
        <v>1</v>
      </c>
      <c r="E5" s="21"/>
      <c r="F5" s="25"/>
      <c r="G5" s="21"/>
      <c r="H5" s="22">
        <f>COUNTIFS(DataRegularSeason20242025!$E$2:$E$1315,TotalTeamGames20242025!G$1,DataRegularSeason20242025!$D$2:$D$1315,TotalTeamGames20242025!$A5)</f>
        <v>2</v>
      </c>
      <c r="I5" s="21"/>
      <c r="J5" s="22">
        <f>COUNTIFS(DataRegularSeason20242025!$E$2:$E$1315,TotalTeamGames20242025!I$1,DataRegularSeason20242025!$D$2:$D$1315,TotalTeamGames20242025!$A5)</f>
        <v>2</v>
      </c>
      <c r="K5" s="21"/>
      <c r="L5" s="22">
        <f>COUNTIFS(DataRegularSeason20242025!$E$2:$E$1315,TotalTeamGames20242025!K$1,DataRegularSeason20242025!$D$2:$D$1315,TotalTeamGames20242025!$A5)</f>
        <v>1</v>
      </c>
      <c r="M5" s="21"/>
      <c r="N5" s="22">
        <f>COUNTIFS(DataRegularSeason20242025!$E$2:$E$1315,TotalTeamGames20242025!M$1,DataRegularSeason20242025!$D$2:$D$1315,TotalTeamGames20242025!$A5)</f>
        <v>1</v>
      </c>
      <c r="O5" s="21"/>
      <c r="P5" s="22">
        <f>COUNTIFS(DataRegularSeason20242025!$E$2:$E$1315,TotalTeamGames20242025!O$1,DataRegularSeason20242025!$D$2:$D$1315,TotalTeamGames20242025!$A5)</f>
        <v>1</v>
      </c>
      <c r="Q5" s="21"/>
      <c r="R5" s="22">
        <f>COUNTIFS(DataRegularSeason20242025!$E$2:$E$1315,TotalTeamGames20242025!Q$1,DataRegularSeason20242025!$D$2:$D$1315,TotalTeamGames20242025!$A5)</f>
        <v>1</v>
      </c>
      <c r="S5" s="21"/>
      <c r="T5" s="22">
        <f>COUNTIFS(DataRegularSeason20242025!$E$2:$E$1315,TotalTeamGames20242025!S$1,DataRegularSeason20242025!$D$2:$D$1315,TotalTeamGames20242025!$A5)</f>
        <v>1</v>
      </c>
      <c r="U5" s="21"/>
      <c r="V5" s="22">
        <f>COUNTIFS(DataRegularSeason20242025!$E$2:$E$1315,TotalTeamGames20242025!U$1,DataRegularSeason20242025!$D$2:$D$1315,TotalTeamGames20242025!$A5)</f>
        <v>2</v>
      </c>
      <c r="W5" s="21"/>
      <c r="X5" s="22">
        <f>COUNTIFS(DataRegularSeason20242025!$E$2:$E$1315,TotalTeamGames20242025!W$1,DataRegularSeason20242025!$D$2:$D$1315,TotalTeamGames20242025!$A5)</f>
        <v>1</v>
      </c>
      <c r="Y5" s="21"/>
      <c r="Z5" s="22">
        <f>COUNTIFS(DataRegularSeason20242025!$E$2:$E$1315,TotalTeamGames20242025!Y$1,DataRegularSeason20242025!$D$2:$D$1315,TotalTeamGames20242025!$A5)</f>
        <v>2</v>
      </c>
      <c r="AA5" s="21"/>
      <c r="AB5" s="22">
        <f>COUNTIFS(DataRegularSeason20242025!$E$2:$E$1315,TotalTeamGames20242025!AA$1,DataRegularSeason20242025!$D$2:$D$1315,TotalTeamGames20242025!$A5)</f>
        <v>1</v>
      </c>
      <c r="AC5" s="21"/>
      <c r="AD5" s="22">
        <f>COUNTIFS(DataRegularSeason20242025!$E$2:$E$1315,TotalTeamGames20242025!AC$1,DataRegularSeason20242025!$D$2:$D$1315,TotalTeamGames20242025!$A5)</f>
        <v>1</v>
      </c>
      <c r="AE5" s="21"/>
      <c r="AF5" s="22">
        <f>COUNTIFS(DataRegularSeason20242025!$E$2:$E$1315,TotalTeamGames20242025!AE$1,DataRegularSeason20242025!$D$2:$D$1315,TotalTeamGames20242025!$A5)</f>
        <v>1</v>
      </c>
      <c r="AG5" s="21"/>
      <c r="AH5" s="22">
        <f>COUNTIFS(DataRegularSeason20242025!$E$2:$E$1315,TotalTeamGames20242025!AG$1,DataRegularSeason20242025!$D$2:$D$1315,TotalTeamGames20242025!$A5)</f>
        <v>2</v>
      </c>
      <c r="AI5" s="21"/>
      <c r="AJ5" s="22">
        <f>COUNTIFS(DataRegularSeason20242025!$E$2:$E$1315,TotalTeamGames20242025!AI$1,DataRegularSeason20242025!$D$2:$D$1315,TotalTeamGames20242025!$A5)</f>
        <v>1</v>
      </c>
      <c r="AK5" s="21"/>
      <c r="AL5" s="22">
        <f>COUNTIFS(DataRegularSeason20242025!$E$2:$E$1315,TotalTeamGames20242025!AK$1,DataRegularSeason20242025!$D$2:$D$1315,TotalTeamGames20242025!$A5)</f>
        <v>1</v>
      </c>
      <c r="AM5" s="21"/>
      <c r="AN5" s="22">
        <f>COUNTIFS(DataRegularSeason20242025!$E$2:$E$1315,TotalTeamGames20242025!AM$1,DataRegularSeason20242025!$D$2:$D$1315,TotalTeamGames20242025!$A5)</f>
        <v>2</v>
      </c>
      <c r="AO5" s="21"/>
      <c r="AP5" s="22">
        <f>COUNTIFS(DataRegularSeason20242025!$E$2:$E$1315,TotalTeamGames20242025!AO$1,DataRegularSeason20242025!$D$2:$D$1315,TotalTeamGames20242025!$A5)</f>
        <v>2</v>
      </c>
      <c r="AQ5" s="21"/>
      <c r="AR5" s="22">
        <f>COUNTIFS(DataRegularSeason20242025!$E$2:$E$1315,TotalTeamGames20242025!AQ$1,DataRegularSeason20242025!$D$2:$D$1315,TotalTeamGames20242025!$A5)</f>
        <v>1</v>
      </c>
      <c r="AS5" s="21"/>
      <c r="AT5" s="22">
        <f>COUNTIFS(DataRegularSeason20242025!$E$2:$E$1315,TotalTeamGames20242025!AS$1,DataRegularSeason20242025!$D$2:$D$1315,TotalTeamGames20242025!$A5)</f>
        <v>2</v>
      </c>
      <c r="AU5" s="21"/>
      <c r="AV5" s="22">
        <f>COUNTIFS(DataRegularSeason20242025!$E$2:$E$1315,TotalTeamGames20242025!AU$1,DataRegularSeason20242025!$D$2:$D$1315,TotalTeamGames20242025!$A5)</f>
        <v>1</v>
      </c>
      <c r="AW5" s="21"/>
      <c r="AX5" s="22">
        <f>COUNTIFS(DataRegularSeason20242025!$E$2:$E$1315,TotalTeamGames20242025!AW$1,DataRegularSeason20242025!$D$2:$D$1315,TotalTeamGames20242025!$A5)</f>
        <v>1</v>
      </c>
      <c r="AY5" s="21"/>
      <c r="AZ5" s="22">
        <f>COUNTIFS(DataRegularSeason20242025!$E$2:$E$1315,TotalTeamGames20242025!AY$1,DataRegularSeason20242025!$D$2:$D$1315,TotalTeamGames20242025!$A5)</f>
        <v>1</v>
      </c>
      <c r="BA5" s="21"/>
      <c r="BB5" s="22">
        <f>COUNTIFS(DataRegularSeason20242025!$E$2:$E$1315,TotalTeamGames20242025!BA$1,DataRegularSeason20242025!$D$2:$D$1315,TotalTeamGames20242025!$A5)</f>
        <v>2</v>
      </c>
      <c r="BC5" s="21"/>
      <c r="BD5" s="22">
        <f>COUNTIFS(DataRegularSeason20242025!$E$2:$E$1315,TotalTeamGames20242025!BC$1,DataRegularSeason20242025!$D$2:$D$1315,TotalTeamGames20242025!$A5)</f>
        <v>2</v>
      </c>
      <c r="BE5" s="21"/>
      <c r="BF5">
        <f>COUNTIFS(DataRegularSeason20242025!$E$2:$E$1315,TotalTeamGames20242025!BE$1,DataRegularSeason20242025!$D$2:$D$1315,TotalTeamGames20242025!$A5)</f>
        <v>1</v>
      </c>
      <c r="BG5" s="28"/>
      <c r="BH5" s="22">
        <f>COUNTIFS(DataRegularSeason20242025!$E$2:$E$1315,TotalTeamGames20242025!BG$1,DataRegularSeason20242025!$D$2:$D$1315,TotalTeamGames20242025!$A5)</f>
        <v>1</v>
      </c>
      <c r="BI5" s="21"/>
      <c r="BJ5" s="22">
        <f>COUNTIFS(DataRegularSeason20242025!$E$2:$E$1315,TotalTeamGames20242025!BI$1,DataRegularSeason20242025!$D$2:$D$1315,TotalTeamGames20242025!$A5)</f>
        <v>1</v>
      </c>
      <c r="BK5" s="21"/>
      <c r="BL5" s="22">
        <f>COUNTIFS(DataRegularSeason20242025!$E$2:$E$1315,TotalTeamGames20242025!BK$1,DataRegularSeason20242025!$D$2:$D$1315,TotalTeamGames20242025!$A5)</f>
        <v>1</v>
      </c>
      <c r="BM5" s="21"/>
      <c r="BN5" s="22">
        <f>COUNTIFS(DataRegularSeason20242025!$E$2:$E$1315,TotalTeamGames20242025!BM$1,DataRegularSeason20242025!$D$2:$D$1315,TotalTeamGames20242025!$A5)</f>
        <v>1</v>
      </c>
      <c r="BO5" s="29">
        <f t="shared" ref="BO5:BO66" si="0">SUM(C5:BN5)</f>
        <v>41</v>
      </c>
      <c r="BP5" s="43">
        <f t="shared" ref="BP5" si="1">BO5+BO6</f>
        <v>82</v>
      </c>
    </row>
    <row r="6" spans="1:68" x14ac:dyDescent="0.25">
      <c r="A6" s="45"/>
      <c r="B6" s="23" t="s">
        <v>80</v>
      </c>
      <c r="C6" s="5">
        <f>COUNTIFS(DataRegularSeason20242025!$D$2:$D$1315,TotalTeamGames20242025!C$1,DataRegularSeason20242025!$E$2:$E$1315,TotalTeamGames20242025!$A5)</f>
        <v>1</v>
      </c>
      <c r="D6" s="26"/>
      <c r="E6" s="24"/>
      <c r="F6" s="26"/>
      <c r="G6" s="5">
        <f>COUNTIFS(DataRegularSeason20242025!$D$2:$D$1315,TotalTeamGames20242025!G$1,DataRegularSeason20242025!$E$2:$E$1315,TotalTeamGames20242025!$A5)</f>
        <v>2</v>
      </c>
      <c r="H6" s="26"/>
      <c r="I6" s="5">
        <f>COUNTIFS(DataRegularSeason20242025!$D$2:$D$1315,TotalTeamGames20242025!I$1,DataRegularSeason20242025!$E$2:$E$1315,TotalTeamGames20242025!$A5)</f>
        <v>1</v>
      </c>
      <c r="J6" s="26"/>
      <c r="K6" s="5">
        <f>COUNTIFS(DataRegularSeason20242025!$D$2:$D$1315,TotalTeamGames20242025!K$1,DataRegularSeason20242025!$E$2:$E$1315,TotalTeamGames20242025!$A5)</f>
        <v>2</v>
      </c>
      <c r="L6" s="26"/>
      <c r="M6" s="5">
        <f>COUNTIFS(DataRegularSeason20242025!$D$2:$D$1315,TotalTeamGames20242025!M$1,DataRegularSeason20242025!$E$2:$E$1315,TotalTeamGames20242025!$A5)</f>
        <v>1</v>
      </c>
      <c r="N6" s="26"/>
      <c r="O6" s="5">
        <f>COUNTIFS(DataRegularSeason20242025!$D$2:$D$1315,TotalTeamGames20242025!O$1,DataRegularSeason20242025!$E$2:$E$1315,TotalTeamGames20242025!$A5)</f>
        <v>1</v>
      </c>
      <c r="P6" s="26"/>
      <c r="Q6" s="5">
        <f>COUNTIFS(DataRegularSeason20242025!$D$2:$D$1315,TotalTeamGames20242025!Q$1,DataRegularSeason20242025!$E$2:$E$1315,TotalTeamGames20242025!$A5)</f>
        <v>1</v>
      </c>
      <c r="R6" s="26"/>
      <c r="S6" s="5">
        <f>COUNTIFS(DataRegularSeason20242025!$D$2:$D$1315,TotalTeamGames20242025!S$1,DataRegularSeason20242025!$E$2:$E$1315,TotalTeamGames20242025!$A5)</f>
        <v>1</v>
      </c>
      <c r="T6" s="26"/>
      <c r="U6" s="5">
        <f>COUNTIFS(DataRegularSeason20242025!$D$2:$D$1315,TotalTeamGames20242025!U$1,DataRegularSeason20242025!$E$2:$E$1315,TotalTeamGames20242025!$A5)</f>
        <v>1</v>
      </c>
      <c r="V6" s="26"/>
      <c r="W6" s="5">
        <f>COUNTIFS(DataRegularSeason20242025!$D$2:$D$1315,TotalTeamGames20242025!W$1,DataRegularSeason20242025!$E$2:$E$1315,TotalTeamGames20242025!$A5)</f>
        <v>1</v>
      </c>
      <c r="X6" s="26"/>
      <c r="Y6" s="5">
        <f>COUNTIFS(DataRegularSeason20242025!$D$2:$D$1315,TotalTeamGames20242025!Y$1,DataRegularSeason20242025!$E$2:$E$1315,TotalTeamGames20242025!$A5)</f>
        <v>2</v>
      </c>
      <c r="Z6" s="26"/>
      <c r="AA6" s="5">
        <f>COUNTIFS(DataRegularSeason20242025!$D$2:$D$1315,TotalTeamGames20242025!AA$1,DataRegularSeason20242025!$E$2:$E$1315,TotalTeamGames20242025!$A5)</f>
        <v>1</v>
      </c>
      <c r="AB6" s="26"/>
      <c r="AC6" s="5">
        <f>COUNTIFS(DataRegularSeason20242025!$D$2:$D$1315,TotalTeamGames20242025!AC$1,DataRegularSeason20242025!$E$2:$E$1315,TotalTeamGames20242025!$A5)</f>
        <v>1</v>
      </c>
      <c r="AD6" s="26"/>
      <c r="AE6" s="5">
        <f>COUNTIFS(DataRegularSeason20242025!$D$2:$D$1315,TotalTeamGames20242025!AE$1,DataRegularSeason20242025!$E$2:$E$1315,TotalTeamGames20242025!$A5)</f>
        <v>2</v>
      </c>
      <c r="AF6" s="26"/>
      <c r="AG6" s="5">
        <f>COUNTIFS(DataRegularSeason20242025!$D$2:$D$1315,TotalTeamGames20242025!AG$1,DataRegularSeason20242025!$E$2:$E$1315,TotalTeamGames20242025!$A5)</f>
        <v>1</v>
      </c>
      <c r="AH6" s="26"/>
      <c r="AI6" s="5">
        <f>COUNTIFS(DataRegularSeason20242025!$D$2:$D$1315,TotalTeamGames20242025!AI$1,DataRegularSeason20242025!$E$2:$E$1315,TotalTeamGames20242025!$A5)</f>
        <v>1</v>
      </c>
      <c r="AJ6" s="26"/>
      <c r="AK6" s="5">
        <f>COUNTIFS(DataRegularSeason20242025!$D$2:$D$1315,TotalTeamGames20242025!AK$1,DataRegularSeason20242025!$E$2:$E$1315,TotalTeamGames20242025!$A5)</f>
        <v>2</v>
      </c>
      <c r="AL6" s="26"/>
      <c r="AM6" s="5">
        <f>COUNTIFS(DataRegularSeason20242025!$D$2:$D$1315,TotalTeamGames20242025!AM$1,DataRegularSeason20242025!$E$2:$E$1315,TotalTeamGames20242025!$A5)</f>
        <v>1</v>
      </c>
      <c r="AN6" s="26"/>
      <c r="AO6" s="5">
        <f>COUNTIFS(DataRegularSeason20242025!$D$2:$D$1315,TotalTeamGames20242025!AO$1,DataRegularSeason20242025!$E$2:$E$1315,TotalTeamGames20242025!$A5)</f>
        <v>2</v>
      </c>
      <c r="AP6" s="26"/>
      <c r="AQ6" s="5">
        <f>COUNTIFS(DataRegularSeason20242025!$D$2:$D$1315,TotalTeamGames20242025!AQ$1,DataRegularSeason20242025!$E$2:$E$1315,TotalTeamGames20242025!$A5)</f>
        <v>2</v>
      </c>
      <c r="AR6" s="26"/>
      <c r="AS6" s="5">
        <f>COUNTIFS(DataRegularSeason20242025!$D$2:$D$1315,TotalTeamGames20242025!AS$1,DataRegularSeason20242025!$E$2:$E$1315,TotalTeamGames20242025!$A5)</f>
        <v>1</v>
      </c>
      <c r="AT6" s="26"/>
      <c r="AU6" s="5">
        <f>COUNTIFS(DataRegularSeason20242025!$D$2:$D$1315,TotalTeamGames20242025!AU$1,DataRegularSeason20242025!$E$2:$E$1315,TotalTeamGames20242025!$A5)</f>
        <v>1</v>
      </c>
      <c r="AV6" s="26"/>
      <c r="AW6" s="5">
        <f>COUNTIFS(DataRegularSeason20242025!$D$2:$D$1315,TotalTeamGames20242025!AW$1,DataRegularSeason20242025!$E$2:$E$1315,TotalTeamGames20242025!$A5)</f>
        <v>1</v>
      </c>
      <c r="AX6" s="26"/>
      <c r="AY6" s="5">
        <f>COUNTIFS(DataRegularSeason20242025!$D$2:$D$1315,TotalTeamGames20242025!AY$1,DataRegularSeason20242025!$E$2:$E$1315,TotalTeamGames20242025!$A5)</f>
        <v>1</v>
      </c>
      <c r="AZ6" s="26"/>
      <c r="BA6" s="5">
        <f>COUNTIFS(DataRegularSeason20242025!$D$2:$D$1315,TotalTeamGames20242025!BA$1,DataRegularSeason20242025!$E$2:$E$1315,TotalTeamGames20242025!$A5)</f>
        <v>2</v>
      </c>
      <c r="BB6" s="26"/>
      <c r="BC6" s="5">
        <f>COUNTIFS(DataRegularSeason20242025!$D$2:$D$1315,TotalTeamGames20242025!BC$1,DataRegularSeason20242025!$E$2:$E$1315,TotalTeamGames20242025!$A5)</f>
        <v>2</v>
      </c>
      <c r="BD6" s="26"/>
      <c r="BE6" s="5">
        <f>COUNTIFS(DataRegularSeason20242025!$D$2:$D$1315,TotalTeamGames20242025!BE$1,DataRegularSeason20242025!$E$2:$E$1315,TotalTeamGames20242025!$A5)</f>
        <v>1</v>
      </c>
      <c r="BF6" s="24"/>
      <c r="BG6" s="27">
        <f>COUNTIFS(DataRegularSeason20242025!$D$2:$D$1315,TotalTeamGames20242025!BG$1,DataRegularSeason20242025!$E$2:$E$1315,TotalTeamGames20242025!$A5)</f>
        <v>1</v>
      </c>
      <c r="BH6" s="26"/>
      <c r="BI6" s="5">
        <f>COUNTIFS(DataRegularSeason20242025!$D$2:$D$1315,TotalTeamGames20242025!BI$1,DataRegularSeason20242025!$E$2:$E$1315,TotalTeamGames20242025!$A5)</f>
        <v>1</v>
      </c>
      <c r="BJ6" s="26"/>
      <c r="BK6" s="5">
        <f>COUNTIFS(DataRegularSeason20242025!$D$2:$D$1315,TotalTeamGames20242025!BK$1,DataRegularSeason20242025!$E$2:$E$1315,TotalTeamGames20242025!$A5)</f>
        <v>1</v>
      </c>
      <c r="BL6" s="26"/>
      <c r="BM6" s="5">
        <f>COUNTIFS(DataRegularSeason20242025!$D$2:$D$1315,TotalTeamGames20242025!BM$1,DataRegularSeason20242025!$E$2:$E$1315,TotalTeamGames20242025!$A5)</f>
        <v>2</v>
      </c>
      <c r="BN6" s="26"/>
      <c r="BO6" s="30">
        <f t="shared" si="0"/>
        <v>41</v>
      </c>
      <c r="BP6" s="43"/>
    </row>
    <row r="7" spans="1:68" x14ac:dyDescent="0.25">
      <c r="A7" s="44" t="s">
        <v>29</v>
      </c>
      <c r="B7" s="22" t="s">
        <v>81</v>
      </c>
      <c r="C7" s="21"/>
      <c r="D7" s="22">
        <f>COUNTIFS(DataRegularSeason20242025!$E$2:$E$1315,TotalTeamGames20242025!C$1,DataRegularSeason20242025!$D$2:$D$1315,TotalTeamGames20242025!$A7)</f>
        <v>1</v>
      </c>
      <c r="E7" s="21"/>
      <c r="F7" s="22">
        <f>COUNTIFS(DataRegularSeason20242025!$E$2:$E$1315,TotalTeamGames20242025!E$1,DataRegularSeason20242025!$D$2:$D$1315,TotalTeamGames20242025!$A7)</f>
        <v>2</v>
      </c>
      <c r="G7" s="21"/>
      <c r="H7" s="25"/>
      <c r="I7" s="21"/>
      <c r="J7" s="22">
        <f>COUNTIFS(DataRegularSeason20242025!$E$2:$E$1315,TotalTeamGames20242025!I$1,DataRegularSeason20242025!$D$2:$D$1315,TotalTeamGames20242025!$A7)</f>
        <v>1</v>
      </c>
      <c r="K7" s="21"/>
      <c r="L7" s="22">
        <f>COUNTIFS(DataRegularSeason20242025!$E$2:$E$1315,TotalTeamGames20242025!K$1,DataRegularSeason20242025!$D$2:$D$1315,TotalTeamGames20242025!$A7)</f>
        <v>2</v>
      </c>
      <c r="M7" s="21"/>
      <c r="N7" s="22">
        <f>COUNTIFS(DataRegularSeason20242025!$E$2:$E$1315,TotalTeamGames20242025!M$1,DataRegularSeason20242025!$D$2:$D$1315,TotalTeamGames20242025!$A7)</f>
        <v>1</v>
      </c>
      <c r="O7" s="21"/>
      <c r="P7" s="22">
        <f>COUNTIFS(DataRegularSeason20242025!$E$2:$E$1315,TotalTeamGames20242025!O$1,DataRegularSeason20242025!$D$2:$D$1315,TotalTeamGames20242025!$A7)</f>
        <v>1</v>
      </c>
      <c r="Q7" s="21"/>
      <c r="R7" s="22">
        <f>COUNTIFS(DataRegularSeason20242025!$E$2:$E$1315,TotalTeamGames20242025!Q$1,DataRegularSeason20242025!$D$2:$D$1315,TotalTeamGames20242025!$A7)</f>
        <v>1</v>
      </c>
      <c r="S7" s="21"/>
      <c r="T7" s="22">
        <f>COUNTIFS(DataRegularSeason20242025!$E$2:$E$1315,TotalTeamGames20242025!S$1,DataRegularSeason20242025!$D$2:$D$1315,TotalTeamGames20242025!$A7)</f>
        <v>1</v>
      </c>
      <c r="U7" s="21"/>
      <c r="V7" s="22">
        <f>COUNTIFS(DataRegularSeason20242025!$E$2:$E$1315,TotalTeamGames20242025!U$1,DataRegularSeason20242025!$D$2:$D$1315,TotalTeamGames20242025!$A7)</f>
        <v>2</v>
      </c>
      <c r="W7" s="21"/>
      <c r="X7" s="22">
        <f>COUNTIFS(DataRegularSeason20242025!$E$2:$E$1315,TotalTeamGames20242025!W$1,DataRegularSeason20242025!$D$2:$D$1315,TotalTeamGames20242025!$A7)</f>
        <v>1</v>
      </c>
      <c r="Y7" s="21"/>
      <c r="Z7" s="22">
        <f>COUNTIFS(DataRegularSeason20242025!$E$2:$E$1315,TotalTeamGames20242025!Y$1,DataRegularSeason20242025!$D$2:$D$1315,TotalTeamGames20242025!$A7)</f>
        <v>2</v>
      </c>
      <c r="AA7" s="21"/>
      <c r="AB7" s="22">
        <f>COUNTIFS(DataRegularSeason20242025!$E$2:$E$1315,TotalTeamGames20242025!AA$1,DataRegularSeason20242025!$D$2:$D$1315,TotalTeamGames20242025!$A7)</f>
        <v>1</v>
      </c>
      <c r="AC7" s="21"/>
      <c r="AD7" s="22">
        <f>COUNTIFS(DataRegularSeason20242025!$E$2:$E$1315,TotalTeamGames20242025!AC$1,DataRegularSeason20242025!$D$2:$D$1315,TotalTeamGames20242025!$A7)</f>
        <v>1</v>
      </c>
      <c r="AE7" s="21"/>
      <c r="AF7" s="22">
        <f>COUNTIFS(DataRegularSeason20242025!$E$2:$E$1315,TotalTeamGames20242025!AE$1,DataRegularSeason20242025!$D$2:$D$1315,TotalTeamGames20242025!$A7)</f>
        <v>2</v>
      </c>
      <c r="AG7" s="21"/>
      <c r="AH7" s="22">
        <f>COUNTIFS(DataRegularSeason20242025!$E$2:$E$1315,TotalTeamGames20242025!AG$1,DataRegularSeason20242025!$D$2:$D$1315,TotalTeamGames20242025!$A7)</f>
        <v>1</v>
      </c>
      <c r="AI7" s="21"/>
      <c r="AJ7" s="22">
        <f>COUNTIFS(DataRegularSeason20242025!$E$2:$E$1315,TotalTeamGames20242025!AI$1,DataRegularSeason20242025!$D$2:$D$1315,TotalTeamGames20242025!$A7)</f>
        <v>1</v>
      </c>
      <c r="AK7" s="21"/>
      <c r="AL7" s="22">
        <f>COUNTIFS(DataRegularSeason20242025!$E$2:$E$1315,TotalTeamGames20242025!AK$1,DataRegularSeason20242025!$D$2:$D$1315,TotalTeamGames20242025!$A7)</f>
        <v>2</v>
      </c>
      <c r="AM7" s="21"/>
      <c r="AN7" s="22">
        <f>COUNTIFS(DataRegularSeason20242025!$E$2:$E$1315,TotalTeamGames20242025!AM$1,DataRegularSeason20242025!$D$2:$D$1315,TotalTeamGames20242025!$A7)</f>
        <v>1</v>
      </c>
      <c r="AO7" s="21"/>
      <c r="AP7" s="22">
        <f>COUNTIFS(DataRegularSeason20242025!$E$2:$E$1315,TotalTeamGames20242025!AO$1,DataRegularSeason20242025!$D$2:$D$1315,TotalTeamGames20242025!$A7)</f>
        <v>2</v>
      </c>
      <c r="AQ7" s="21"/>
      <c r="AR7" s="22">
        <f>COUNTIFS(DataRegularSeason20242025!$E$2:$E$1315,TotalTeamGames20242025!AQ$1,DataRegularSeason20242025!$D$2:$D$1315,TotalTeamGames20242025!$A7)</f>
        <v>2</v>
      </c>
      <c r="AS7" s="21"/>
      <c r="AT7" s="22">
        <f>COUNTIFS(DataRegularSeason20242025!$E$2:$E$1315,TotalTeamGames20242025!AS$1,DataRegularSeason20242025!$D$2:$D$1315,TotalTeamGames20242025!$A7)</f>
        <v>1</v>
      </c>
      <c r="AU7" s="21"/>
      <c r="AV7" s="22">
        <f>COUNTIFS(DataRegularSeason20242025!$E$2:$E$1315,TotalTeamGames20242025!AU$1,DataRegularSeason20242025!$D$2:$D$1315,TotalTeamGames20242025!$A7)</f>
        <v>1</v>
      </c>
      <c r="AW7" s="21"/>
      <c r="AX7" s="22">
        <f>COUNTIFS(DataRegularSeason20242025!$E$2:$E$1315,TotalTeamGames20242025!AW$1,DataRegularSeason20242025!$D$2:$D$1315,TotalTeamGames20242025!$A7)</f>
        <v>1</v>
      </c>
      <c r="AY7" s="21"/>
      <c r="AZ7" s="22">
        <f>COUNTIFS(DataRegularSeason20242025!$E$2:$E$1315,TotalTeamGames20242025!AY$1,DataRegularSeason20242025!$D$2:$D$1315,TotalTeamGames20242025!$A7)</f>
        <v>1</v>
      </c>
      <c r="BA7" s="21"/>
      <c r="BB7" s="22">
        <f>COUNTIFS(DataRegularSeason20242025!$E$2:$E$1315,TotalTeamGames20242025!BA$1,DataRegularSeason20242025!$D$2:$D$1315,TotalTeamGames20242025!$A7)</f>
        <v>2</v>
      </c>
      <c r="BC7" s="21"/>
      <c r="BD7" s="22">
        <f>COUNTIFS(DataRegularSeason20242025!$E$2:$E$1315,TotalTeamGames20242025!BC$1,DataRegularSeason20242025!$D$2:$D$1315,TotalTeamGames20242025!$A7)</f>
        <v>1</v>
      </c>
      <c r="BE7" s="21"/>
      <c r="BF7">
        <f>COUNTIFS(DataRegularSeason20242025!$E$2:$E$1315,TotalTeamGames20242025!BE$1,DataRegularSeason20242025!$D$2:$D$1315,TotalTeamGames20242025!$A7)</f>
        <v>1</v>
      </c>
      <c r="BG7" s="28"/>
      <c r="BH7" s="22">
        <f>COUNTIFS(DataRegularSeason20242025!$E$2:$E$1315,TotalTeamGames20242025!BG$1,DataRegularSeason20242025!$D$2:$D$1315,TotalTeamGames20242025!$A7)</f>
        <v>1</v>
      </c>
      <c r="BI7" s="21"/>
      <c r="BJ7" s="22">
        <f>COUNTIFS(DataRegularSeason20242025!$E$2:$E$1315,TotalTeamGames20242025!BI$1,DataRegularSeason20242025!$D$2:$D$1315,TotalTeamGames20242025!$A7)</f>
        <v>1</v>
      </c>
      <c r="BK7" s="21"/>
      <c r="BL7" s="22">
        <f>COUNTIFS(DataRegularSeason20242025!$E$2:$E$1315,TotalTeamGames20242025!BK$1,DataRegularSeason20242025!$D$2:$D$1315,TotalTeamGames20242025!$A7)</f>
        <v>1</v>
      </c>
      <c r="BM7" s="21"/>
      <c r="BN7" s="22">
        <f>COUNTIFS(DataRegularSeason20242025!$E$2:$E$1315,TotalTeamGames20242025!BM$1,DataRegularSeason20242025!$D$2:$D$1315,TotalTeamGames20242025!$A7)</f>
        <v>2</v>
      </c>
      <c r="BO7" s="29">
        <f t="shared" si="0"/>
        <v>41</v>
      </c>
      <c r="BP7" s="43">
        <f t="shared" ref="BP7" si="2">BO7+BO8</f>
        <v>82</v>
      </c>
    </row>
    <row r="8" spans="1:68" x14ac:dyDescent="0.25">
      <c r="A8" s="45"/>
      <c r="B8" s="23" t="s">
        <v>80</v>
      </c>
      <c r="C8" s="5">
        <f>COUNTIFS(DataRegularSeason20242025!$D$2:$D$1315,TotalTeamGames20242025!C$1,DataRegularSeason20242025!$E$2:$E$1315,TotalTeamGames20242025!$A7)</f>
        <v>1</v>
      </c>
      <c r="D8" s="26"/>
      <c r="E8" s="5">
        <f>COUNTIFS(DataRegularSeason20242025!$D$2:$D$1315,TotalTeamGames20242025!E$1,DataRegularSeason20242025!$E$2:$E$1315,TotalTeamGames20242025!$A7)</f>
        <v>2</v>
      </c>
      <c r="F8" s="26"/>
      <c r="G8" s="24"/>
      <c r="H8" s="26"/>
      <c r="I8" s="5">
        <f>COUNTIFS(DataRegularSeason20242025!$D$2:$D$1315,TotalTeamGames20242025!I$1,DataRegularSeason20242025!$E$2:$E$1315,TotalTeamGames20242025!$A7)</f>
        <v>2</v>
      </c>
      <c r="J8" s="26"/>
      <c r="K8" s="5">
        <f>COUNTIFS(DataRegularSeason20242025!$D$2:$D$1315,TotalTeamGames20242025!K$1,DataRegularSeason20242025!$E$2:$E$1315,TotalTeamGames20242025!$A7)</f>
        <v>1</v>
      </c>
      <c r="L8" s="26"/>
      <c r="M8" s="5">
        <f>COUNTIFS(DataRegularSeason20242025!$D$2:$D$1315,TotalTeamGames20242025!M$1,DataRegularSeason20242025!$E$2:$E$1315,TotalTeamGames20242025!$A7)</f>
        <v>1</v>
      </c>
      <c r="N8" s="26"/>
      <c r="O8" s="5">
        <f>COUNTIFS(DataRegularSeason20242025!$D$2:$D$1315,TotalTeamGames20242025!O$1,DataRegularSeason20242025!$E$2:$E$1315,TotalTeamGames20242025!$A7)</f>
        <v>1</v>
      </c>
      <c r="P8" s="26"/>
      <c r="Q8" s="5">
        <f>COUNTIFS(DataRegularSeason20242025!$D$2:$D$1315,TotalTeamGames20242025!Q$1,DataRegularSeason20242025!$E$2:$E$1315,TotalTeamGames20242025!$A7)</f>
        <v>1</v>
      </c>
      <c r="R8" s="26"/>
      <c r="S8" s="5">
        <f>COUNTIFS(DataRegularSeason20242025!$D$2:$D$1315,TotalTeamGames20242025!S$1,DataRegularSeason20242025!$E$2:$E$1315,TotalTeamGames20242025!$A7)</f>
        <v>1</v>
      </c>
      <c r="T8" s="26"/>
      <c r="U8" s="5">
        <f>COUNTIFS(DataRegularSeason20242025!$D$2:$D$1315,TotalTeamGames20242025!U$1,DataRegularSeason20242025!$E$2:$E$1315,TotalTeamGames20242025!$A7)</f>
        <v>2</v>
      </c>
      <c r="V8" s="26"/>
      <c r="W8" s="5">
        <f>COUNTIFS(DataRegularSeason20242025!$D$2:$D$1315,TotalTeamGames20242025!W$1,DataRegularSeason20242025!$E$2:$E$1315,TotalTeamGames20242025!$A7)</f>
        <v>1</v>
      </c>
      <c r="X8" s="26"/>
      <c r="Y8" s="5">
        <f>COUNTIFS(DataRegularSeason20242025!$D$2:$D$1315,TotalTeamGames20242025!Y$1,DataRegularSeason20242025!$E$2:$E$1315,TotalTeamGames20242025!$A7)</f>
        <v>2</v>
      </c>
      <c r="Z8" s="26"/>
      <c r="AA8" s="5">
        <f>COUNTIFS(DataRegularSeason20242025!$D$2:$D$1315,TotalTeamGames20242025!AA$1,DataRegularSeason20242025!$E$2:$E$1315,TotalTeamGames20242025!$A7)</f>
        <v>1</v>
      </c>
      <c r="AB8" s="26"/>
      <c r="AC8" s="5">
        <f>COUNTIFS(DataRegularSeason20242025!$D$2:$D$1315,TotalTeamGames20242025!AC$1,DataRegularSeason20242025!$E$2:$E$1315,TotalTeamGames20242025!$A7)</f>
        <v>1</v>
      </c>
      <c r="AD8" s="26"/>
      <c r="AE8" s="5">
        <f>COUNTIFS(DataRegularSeason20242025!$D$2:$D$1315,TotalTeamGames20242025!AE$1,DataRegularSeason20242025!$E$2:$E$1315,TotalTeamGames20242025!$A7)</f>
        <v>2</v>
      </c>
      <c r="AF8" s="26"/>
      <c r="AG8" s="5">
        <f>COUNTIFS(DataRegularSeason20242025!$D$2:$D$1315,TotalTeamGames20242025!AG$1,DataRegularSeason20242025!$E$2:$E$1315,TotalTeamGames20242025!$A7)</f>
        <v>2</v>
      </c>
      <c r="AH8" s="26"/>
      <c r="AI8" s="5">
        <f>COUNTIFS(DataRegularSeason20242025!$D$2:$D$1315,TotalTeamGames20242025!AI$1,DataRegularSeason20242025!$E$2:$E$1315,TotalTeamGames20242025!$A7)</f>
        <v>1</v>
      </c>
      <c r="AJ8" s="26"/>
      <c r="AK8" s="5">
        <f>COUNTIFS(DataRegularSeason20242025!$D$2:$D$1315,TotalTeamGames20242025!AK$1,DataRegularSeason20242025!$E$2:$E$1315,TotalTeamGames20242025!$A7)</f>
        <v>1</v>
      </c>
      <c r="AL8" s="26"/>
      <c r="AM8" s="5">
        <f>COUNTIFS(DataRegularSeason20242025!$D$2:$D$1315,TotalTeamGames20242025!AM$1,DataRegularSeason20242025!$E$2:$E$1315,TotalTeamGames20242025!$A7)</f>
        <v>2</v>
      </c>
      <c r="AN8" s="26"/>
      <c r="AO8" s="5">
        <f>COUNTIFS(DataRegularSeason20242025!$D$2:$D$1315,TotalTeamGames20242025!AO$1,DataRegularSeason20242025!$E$2:$E$1315,TotalTeamGames20242025!$A7)</f>
        <v>2</v>
      </c>
      <c r="AP8" s="26"/>
      <c r="AQ8" s="5">
        <f>COUNTIFS(DataRegularSeason20242025!$D$2:$D$1315,TotalTeamGames20242025!AQ$1,DataRegularSeason20242025!$E$2:$E$1315,TotalTeamGames20242025!$A7)</f>
        <v>1</v>
      </c>
      <c r="AR8" s="26"/>
      <c r="AS8" s="5">
        <f>COUNTIFS(DataRegularSeason20242025!$D$2:$D$1315,TotalTeamGames20242025!AS$1,DataRegularSeason20242025!$E$2:$E$1315,TotalTeamGames20242025!$A7)</f>
        <v>2</v>
      </c>
      <c r="AT8" s="26"/>
      <c r="AU8" s="5">
        <f>COUNTIFS(DataRegularSeason20242025!$D$2:$D$1315,TotalTeamGames20242025!AU$1,DataRegularSeason20242025!$E$2:$E$1315,TotalTeamGames20242025!$A7)</f>
        <v>1</v>
      </c>
      <c r="AV8" s="26"/>
      <c r="AW8" s="5">
        <f>COUNTIFS(DataRegularSeason20242025!$D$2:$D$1315,TotalTeamGames20242025!AW$1,DataRegularSeason20242025!$E$2:$E$1315,TotalTeamGames20242025!$A7)</f>
        <v>1</v>
      </c>
      <c r="AX8" s="26"/>
      <c r="AY8" s="5">
        <f>COUNTIFS(DataRegularSeason20242025!$D$2:$D$1315,TotalTeamGames20242025!AY$1,DataRegularSeason20242025!$E$2:$E$1315,TotalTeamGames20242025!$A7)</f>
        <v>1</v>
      </c>
      <c r="AZ8" s="26"/>
      <c r="BA8" s="5">
        <f>COUNTIFS(DataRegularSeason20242025!$D$2:$D$1315,TotalTeamGames20242025!BA$1,DataRegularSeason20242025!$E$2:$E$1315,TotalTeamGames20242025!$A7)</f>
        <v>1</v>
      </c>
      <c r="BB8" s="26"/>
      <c r="BC8" s="5">
        <f>COUNTIFS(DataRegularSeason20242025!$D$2:$D$1315,TotalTeamGames20242025!BC$1,DataRegularSeason20242025!$E$2:$E$1315,TotalTeamGames20242025!$A7)</f>
        <v>2</v>
      </c>
      <c r="BD8" s="26"/>
      <c r="BE8" s="5">
        <f>COUNTIFS(DataRegularSeason20242025!$D$2:$D$1315,TotalTeamGames20242025!BE$1,DataRegularSeason20242025!$E$2:$E$1315,TotalTeamGames20242025!$A7)</f>
        <v>1</v>
      </c>
      <c r="BF8" s="24"/>
      <c r="BG8" s="27">
        <f>COUNTIFS(DataRegularSeason20242025!$D$2:$D$1315,TotalTeamGames20242025!BG$1,DataRegularSeason20242025!$E$2:$E$1315,TotalTeamGames20242025!$A7)</f>
        <v>1</v>
      </c>
      <c r="BH8" s="26"/>
      <c r="BI8" s="5">
        <f>COUNTIFS(DataRegularSeason20242025!$D$2:$D$1315,TotalTeamGames20242025!BI$1,DataRegularSeason20242025!$E$2:$E$1315,TotalTeamGames20242025!$A7)</f>
        <v>1</v>
      </c>
      <c r="BJ8" s="26"/>
      <c r="BK8" s="5">
        <f>COUNTIFS(DataRegularSeason20242025!$D$2:$D$1315,TotalTeamGames20242025!BK$1,DataRegularSeason20242025!$E$2:$E$1315,TotalTeamGames20242025!$A7)</f>
        <v>1</v>
      </c>
      <c r="BL8" s="26"/>
      <c r="BM8" s="5">
        <f>COUNTIFS(DataRegularSeason20242025!$D$2:$D$1315,TotalTeamGames20242025!BM$1,DataRegularSeason20242025!$E$2:$E$1315,TotalTeamGames20242025!$A7)</f>
        <v>1</v>
      </c>
      <c r="BN8" s="26"/>
      <c r="BO8" s="30">
        <f t="shared" si="0"/>
        <v>41</v>
      </c>
      <c r="BP8" s="43"/>
    </row>
    <row r="9" spans="1:68" x14ac:dyDescent="0.25">
      <c r="A9" s="44" t="s">
        <v>44</v>
      </c>
      <c r="B9" s="22" t="s">
        <v>81</v>
      </c>
      <c r="C9" s="21"/>
      <c r="D9" s="22">
        <f>COUNTIFS(DataRegularSeason20242025!$E$2:$E$1315,TotalTeamGames20242025!C$1,DataRegularSeason20242025!$D$2:$D$1315,TotalTeamGames20242025!$A9)</f>
        <v>1</v>
      </c>
      <c r="E9" s="21"/>
      <c r="F9" s="22">
        <f>COUNTIFS(DataRegularSeason20242025!$E$2:$E$1315,TotalTeamGames20242025!E$1,DataRegularSeason20242025!$D$2:$D$1315,TotalTeamGames20242025!$A9)</f>
        <v>1</v>
      </c>
      <c r="G9" s="21"/>
      <c r="H9" s="22">
        <f>COUNTIFS(DataRegularSeason20242025!$E$2:$E$1315,TotalTeamGames20242025!G$1,DataRegularSeason20242025!$D$2:$D$1315,TotalTeamGames20242025!$A9)</f>
        <v>2</v>
      </c>
      <c r="I9" s="21"/>
      <c r="J9" s="25"/>
      <c r="K9" s="21"/>
      <c r="L9" s="22">
        <f>COUNTIFS(DataRegularSeason20242025!$E$2:$E$1315,TotalTeamGames20242025!K$1,DataRegularSeason20242025!$D$2:$D$1315,TotalTeamGames20242025!$A9)</f>
        <v>2</v>
      </c>
      <c r="M9" s="21"/>
      <c r="N9" s="22">
        <f>COUNTIFS(DataRegularSeason20242025!$E$2:$E$1315,TotalTeamGames20242025!M$1,DataRegularSeason20242025!$D$2:$D$1315,TotalTeamGames20242025!$A9)</f>
        <v>1</v>
      </c>
      <c r="O9" s="21"/>
      <c r="P9" s="22">
        <f>COUNTIFS(DataRegularSeason20242025!$E$2:$E$1315,TotalTeamGames20242025!O$1,DataRegularSeason20242025!$D$2:$D$1315,TotalTeamGames20242025!$A9)</f>
        <v>1</v>
      </c>
      <c r="Q9" s="21"/>
      <c r="R9" s="22">
        <f>COUNTIFS(DataRegularSeason20242025!$E$2:$E$1315,TotalTeamGames20242025!Q$1,DataRegularSeason20242025!$D$2:$D$1315,TotalTeamGames20242025!$A9)</f>
        <v>1</v>
      </c>
      <c r="S9" s="21"/>
      <c r="T9" s="22">
        <f>COUNTIFS(DataRegularSeason20242025!$E$2:$E$1315,TotalTeamGames20242025!S$1,DataRegularSeason20242025!$D$2:$D$1315,TotalTeamGames20242025!$A9)</f>
        <v>1</v>
      </c>
      <c r="U9" s="21"/>
      <c r="V9" s="22">
        <f>COUNTIFS(DataRegularSeason20242025!$E$2:$E$1315,TotalTeamGames20242025!U$1,DataRegularSeason20242025!$D$2:$D$1315,TotalTeamGames20242025!$A9)</f>
        <v>2</v>
      </c>
      <c r="W9" s="21"/>
      <c r="X9" s="22">
        <f>COUNTIFS(DataRegularSeason20242025!$E$2:$E$1315,TotalTeamGames20242025!W$1,DataRegularSeason20242025!$D$2:$D$1315,TotalTeamGames20242025!$A9)</f>
        <v>1</v>
      </c>
      <c r="Y9" s="21"/>
      <c r="Z9" s="22">
        <f>COUNTIFS(DataRegularSeason20242025!$E$2:$E$1315,TotalTeamGames20242025!Y$1,DataRegularSeason20242025!$D$2:$D$1315,TotalTeamGames20242025!$A9)</f>
        <v>2</v>
      </c>
      <c r="AA9" s="21"/>
      <c r="AB9" s="22">
        <f>COUNTIFS(DataRegularSeason20242025!$E$2:$E$1315,TotalTeamGames20242025!AA$1,DataRegularSeason20242025!$D$2:$D$1315,TotalTeamGames20242025!$A9)</f>
        <v>1</v>
      </c>
      <c r="AC9" s="21"/>
      <c r="AD9" s="22">
        <f>COUNTIFS(DataRegularSeason20242025!$E$2:$E$1315,TotalTeamGames20242025!AC$1,DataRegularSeason20242025!$D$2:$D$1315,TotalTeamGames20242025!$A9)</f>
        <v>1</v>
      </c>
      <c r="AE9" s="21"/>
      <c r="AF9" s="22">
        <f>COUNTIFS(DataRegularSeason20242025!$E$2:$E$1315,TotalTeamGames20242025!AE$1,DataRegularSeason20242025!$D$2:$D$1315,TotalTeamGames20242025!$A9)</f>
        <v>2</v>
      </c>
      <c r="AG9" s="21"/>
      <c r="AH9" s="22">
        <f>COUNTIFS(DataRegularSeason20242025!$E$2:$E$1315,TotalTeamGames20242025!AG$1,DataRegularSeason20242025!$D$2:$D$1315,TotalTeamGames20242025!$A9)</f>
        <v>2</v>
      </c>
      <c r="AI9" s="21"/>
      <c r="AJ9" s="22">
        <f>COUNTIFS(DataRegularSeason20242025!$E$2:$E$1315,TotalTeamGames20242025!AI$1,DataRegularSeason20242025!$D$2:$D$1315,TotalTeamGames20242025!$A9)</f>
        <v>1</v>
      </c>
      <c r="AK9" s="21"/>
      <c r="AL9" s="22">
        <f>COUNTIFS(DataRegularSeason20242025!$E$2:$E$1315,TotalTeamGames20242025!AK$1,DataRegularSeason20242025!$D$2:$D$1315,TotalTeamGames20242025!$A9)</f>
        <v>2</v>
      </c>
      <c r="AM9" s="21"/>
      <c r="AN9" s="22">
        <f>COUNTIFS(DataRegularSeason20242025!$E$2:$E$1315,TotalTeamGames20242025!AM$1,DataRegularSeason20242025!$D$2:$D$1315,TotalTeamGames20242025!$A9)</f>
        <v>2</v>
      </c>
      <c r="AO9" s="21"/>
      <c r="AP9" s="22">
        <f>COUNTIFS(DataRegularSeason20242025!$E$2:$E$1315,TotalTeamGames20242025!AO$1,DataRegularSeason20242025!$D$2:$D$1315,TotalTeamGames20242025!$A9)</f>
        <v>1</v>
      </c>
      <c r="AQ9" s="21"/>
      <c r="AR9" s="22">
        <f>COUNTIFS(DataRegularSeason20242025!$E$2:$E$1315,TotalTeamGames20242025!AQ$1,DataRegularSeason20242025!$D$2:$D$1315,TotalTeamGames20242025!$A9)</f>
        <v>2</v>
      </c>
      <c r="AS9" s="21"/>
      <c r="AT9" s="22">
        <f>COUNTIFS(DataRegularSeason20242025!$E$2:$E$1315,TotalTeamGames20242025!AS$1,DataRegularSeason20242025!$D$2:$D$1315,TotalTeamGames20242025!$A9)</f>
        <v>1</v>
      </c>
      <c r="AU9" s="21"/>
      <c r="AV9" s="22">
        <f>COUNTIFS(DataRegularSeason20242025!$E$2:$E$1315,TotalTeamGames20242025!AU$1,DataRegularSeason20242025!$D$2:$D$1315,TotalTeamGames20242025!$A9)</f>
        <v>1</v>
      </c>
      <c r="AW9" s="21"/>
      <c r="AX9" s="22">
        <f>COUNTIFS(DataRegularSeason20242025!$E$2:$E$1315,TotalTeamGames20242025!AW$1,DataRegularSeason20242025!$D$2:$D$1315,TotalTeamGames20242025!$A9)</f>
        <v>1</v>
      </c>
      <c r="AY9" s="21"/>
      <c r="AZ9" s="22">
        <f>COUNTIFS(DataRegularSeason20242025!$E$2:$E$1315,TotalTeamGames20242025!AY$1,DataRegularSeason20242025!$D$2:$D$1315,TotalTeamGames20242025!$A9)</f>
        <v>1</v>
      </c>
      <c r="BA9" s="21"/>
      <c r="BB9" s="22">
        <f>COUNTIFS(DataRegularSeason20242025!$E$2:$E$1315,TotalTeamGames20242025!BA$1,DataRegularSeason20242025!$D$2:$D$1315,TotalTeamGames20242025!$A9)</f>
        <v>1</v>
      </c>
      <c r="BC9" s="21"/>
      <c r="BD9" s="22">
        <f>COUNTIFS(DataRegularSeason20242025!$E$2:$E$1315,TotalTeamGames20242025!BC$1,DataRegularSeason20242025!$D$2:$D$1315,TotalTeamGames20242025!$A9)</f>
        <v>1</v>
      </c>
      <c r="BE9" s="21"/>
      <c r="BF9">
        <f>COUNTIFS(DataRegularSeason20242025!$E$2:$E$1315,TotalTeamGames20242025!BE$1,DataRegularSeason20242025!$D$2:$D$1315,TotalTeamGames20242025!$A9)</f>
        <v>1</v>
      </c>
      <c r="BG9" s="28"/>
      <c r="BH9" s="22">
        <f>COUNTIFS(DataRegularSeason20242025!$E$2:$E$1315,TotalTeamGames20242025!BG$1,DataRegularSeason20242025!$D$2:$D$1315,TotalTeamGames20242025!$A9)</f>
        <v>1</v>
      </c>
      <c r="BI9" s="21"/>
      <c r="BJ9" s="22">
        <f>COUNTIFS(DataRegularSeason20242025!$E$2:$E$1315,TotalTeamGames20242025!BI$1,DataRegularSeason20242025!$D$2:$D$1315,TotalTeamGames20242025!$A9)</f>
        <v>1</v>
      </c>
      <c r="BK9" s="21"/>
      <c r="BL9" s="22">
        <f>COUNTIFS(DataRegularSeason20242025!$E$2:$E$1315,TotalTeamGames20242025!BK$1,DataRegularSeason20242025!$D$2:$D$1315,TotalTeamGames20242025!$A9)</f>
        <v>1</v>
      </c>
      <c r="BM9" s="21"/>
      <c r="BN9" s="22">
        <f>COUNTIFS(DataRegularSeason20242025!$E$2:$E$1315,TotalTeamGames20242025!BM$1,DataRegularSeason20242025!$D$2:$D$1315,TotalTeamGames20242025!$A9)</f>
        <v>2</v>
      </c>
      <c r="BO9" s="29">
        <f t="shared" si="0"/>
        <v>41</v>
      </c>
      <c r="BP9" s="43">
        <f t="shared" ref="BP9" si="3">BO9+BO10</f>
        <v>82</v>
      </c>
    </row>
    <row r="10" spans="1:68" x14ac:dyDescent="0.25">
      <c r="A10" s="45"/>
      <c r="B10" s="23" t="s">
        <v>80</v>
      </c>
      <c r="C10" s="5">
        <f>COUNTIFS(DataRegularSeason20242025!$D$2:$D$1315,TotalTeamGames20242025!C$1,DataRegularSeason20242025!$E$2:$E$1315,TotalTeamGames20242025!$A9)</f>
        <v>1</v>
      </c>
      <c r="D10" s="26"/>
      <c r="E10" s="5">
        <f>COUNTIFS(DataRegularSeason20242025!$D$2:$D$1315,TotalTeamGames20242025!E$1,DataRegularSeason20242025!$E$2:$E$1315,TotalTeamGames20242025!$A9)</f>
        <v>2</v>
      </c>
      <c r="F10" s="26"/>
      <c r="G10" s="5">
        <f>COUNTIFS(DataRegularSeason20242025!$D$2:$D$1315,TotalTeamGames20242025!G$1,DataRegularSeason20242025!$E$2:$E$1315,TotalTeamGames20242025!$A9)</f>
        <v>1</v>
      </c>
      <c r="H10" s="26"/>
      <c r="I10" s="24"/>
      <c r="J10" s="26"/>
      <c r="K10" s="5">
        <f>COUNTIFS(DataRegularSeason20242025!$D$2:$D$1315,TotalTeamGames20242025!K$1,DataRegularSeason20242025!$E$2:$E$1315,TotalTeamGames20242025!$A9)</f>
        <v>2</v>
      </c>
      <c r="L10" s="26"/>
      <c r="M10" s="5">
        <f>COUNTIFS(DataRegularSeason20242025!$D$2:$D$1315,TotalTeamGames20242025!M$1,DataRegularSeason20242025!$E$2:$E$1315,TotalTeamGames20242025!$A9)</f>
        <v>1</v>
      </c>
      <c r="N10" s="26"/>
      <c r="O10" s="5">
        <f>COUNTIFS(DataRegularSeason20242025!$D$2:$D$1315,TotalTeamGames20242025!O$1,DataRegularSeason20242025!$E$2:$E$1315,TotalTeamGames20242025!$A9)</f>
        <v>1</v>
      </c>
      <c r="P10" s="26"/>
      <c r="Q10" s="5">
        <f>COUNTIFS(DataRegularSeason20242025!$D$2:$D$1315,TotalTeamGames20242025!Q$1,DataRegularSeason20242025!$E$2:$E$1315,TotalTeamGames20242025!$A9)</f>
        <v>1</v>
      </c>
      <c r="R10" s="26"/>
      <c r="S10" s="5">
        <f>COUNTIFS(DataRegularSeason20242025!$D$2:$D$1315,TotalTeamGames20242025!S$1,DataRegularSeason20242025!$E$2:$E$1315,TotalTeamGames20242025!$A9)</f>
        <v>1</v>
      </c>
      <c r="T10" s="26"/>
      <c r="U10" s="5">
        <f>COUNTIFS(DataRegularSeason20242025!$D$2:$D$1315,TotalTeamGames20242025!U$1,DataRegularSeason20242025!$E$2:$E$1315,TotalTeamGames20242025!$A9)</f>
        <v>1</v>
      </c>
      <c r="V10" s="26"/>
      <c r="W10" s="5">
        <f>COUNTIFS(DataRegularSeason20242025!$D$2:$D$1315,TotalTeamGames20242025!W$1,DataRegularSeason20242025!$E$2:$E$1315,TotalTeamGames20242025!$A9)</f>
        <v>1</v>
      </c>
      <c r="X10" s="26"/>
      <c r="Y10" s="5">
        <f>COUNTIFS(DataRegularSeason20242025!$D$2:$D$1315,TotalTeamGames20242025!Y$1,DataRegularSeason20242025!$E$2:$E$1315,TotalTeamGames20242025!$A9)</f>
        <v>1</v>
      </c>
      <c r="Z10" s="26"/>
      <c r="AA10" s="5">
        <f>COUNTIFS(DataRegularSeason20242025!$D$2:$D$1315,TotalTeamGames20242025!AA$1,DataRegularSeason20242025!$E$2:$E$1315,TotalTeamGames20242025!$A9)</f>
        <v>1</v>
      </c>
      <c r="AB10" s="26"/>
      <c r="AC10" s="5">
        <f>COUNTIFS(DataRegularSeason20242025!$D$2:$D$1315,TotalTeamGames20242025!AC$1,DataRegularSeason20242025!$E$2:$E$1315,TotalTeamGames20242025!$A9)</f>
        <v>1</v>
      </c>
      <c r="AD10" s="26"/>
      <c r="AE10" s="5">
        <f>COUNTIFS(DataRegularSeason20242025!$D$2:$D$1315,TotalTeamGames20242025!AE$1,DataRegularSeason20242025!$E$2:$E$1315,TotalTeamGames20242025!$A9)</f>
        <v>1</v>
      </c>
      <c r="AF10" s="26"/>
      <c r="AG10" s="5">
        <f>COUNTIFS(DataRegularSeason20242025!$D$2:$D$1315,TotalTeamGames20242025!AG$1,DataRegularSeason20242025!$E$2:$E$1315,TotalTeamGames20242025!$A9)</f>
        <v>2</v>
      </c>
      <c r="AH10" s="26"/>
      <c r="AI10" s="5">
        <f>COUNTIFS(DataRegularSeason20242025!$D$2:$D$1315,TotalTeamGames20242025!AI$1,DataRegularSeason20242025!$E$2:$E$1315,TotalTeamGames20242025!$A9)</f>
        <v>1</v>
      </c>
      <c r="AJ10" s="26"/>
      <c r="AK10" s="5">
        <f>COUNTIFS(DataRegularSeason20242025!$D$2:$D$1315,TotalTeamGames20242025!AK$1,DataRegularSeason20242025!$E$2:$E$1315,TotalTeamGames20242025!$A9)</f>
        <v>2</v>
      </c>
      <c r="AL10" s="26"/>
      <c r="AM10" s="5">
        <f>COUNTIFS(DataRegularSeason20242025!$D$2:$D$1315,TotalTeamGames20242025!AM$1,DataRegularSeason20242025!$E$2:$E$1315,TotalTeamGames20242025!$A9)</f>
        <v>2</v>
      </c>
      <c r="AN10" s="26"/>
      <c r="AO10" s="5">
        <f>COUNTIFS(DataRegularSeason20242025!$D$2:$D$1315,TotalTeamGames20242025!AO$1,DataRegularSeason20242025!$E$2:$E$1315,TotalTeamGames20242025!$A9)</f>
        <v>2</v>
      </c>
      <c r="AP10" s="26"/>
      <c r="AQ10" s="5">
        <f>COUNTIFS(DataRegularSeason20242025!$D$2:$D$1315,TotalTeamGames20242025!AQ$1,DataRegularSeason20242025!$E$2:$E$1315,TotalTeamGames20242025!$A9)</f>
        <v>1</v>
      </c>
      <c r="AR10" s="26"/>
      <c r="AS10" s="5">
        <f>COUNTIFS(DataRegularSeason20242025!$D$2:$D$1315,TotalTeamGames20242025!AS$1,DataRegularSeason20242025!$E$2:$E$1315,TotalTeamGames20242025!$A9)</f>
        <v>2</v>
      </c>
      <c r="AT10" s="26"/>
      <c r="AU10" s="5">
        <f>COUNTIFS(DataRegularSeason20242025!$D$2:$D$1315,TotalTeamGames20242025!AU$1,DataRegularSeason20242025!$E$2:$E$1315,TotalTeamGames20242025!$A9)</f>
        <v>1</v>
      </c>
      <c r="AV10" s="26"/>
      <c r="AW10" s="5">
        <f>COUNTIFS(DataRegularSeason20242025!$D$2:$D$1315,TotalTeamGames20242025!AW$1,DataRegularSeason20242025!$E$2:$E$1315,TotalTeamGames20242025!$A9)</f>
        <v>1</v>
      </c>
      <c r="AX10" s="26"/>
      <c r="AY10" s="5">
        <f>COUNTIFS(DataRegularSeason20242025!$D$2:$D$1315,TotalTeamGames20242025!AY$1,DataRegularSeason20242025!$E$2:$E$1315,TotalTeamGames20242025!$A9)</f>
        <v>1</v>
      </c>
      <c r="AZ10" s="26"/>
      <c r="BA10" s="5">
        <f>COUNTIFS(DataRegularSeason20242025!$D$2:$D$1315,TotalTeamGames20242025!BA$1,DataRegularSeason20242025!$E$2:$E$1315,TotalTeamGames20242025!$A9)</f>
        <v>2</v>
      </c>
      <c r="BB10" s="26"/>
      <c r="BC10" s="5">
        <f>COUNTIFS(DataRegularSeason20242025!$D$2:$D$1315,TotalTeamGames20242025!BC$1,DataRegularSeason20242025!$E$2:$E$1315,TotalTeamGames20242025!$A9)</f>
        <v>2</v>
      </c>
      <c r="BD10" s="26"/>
      <c r="BE10" s="5">
        <f>COUNTIFS(DataRegularSeason20242025!$D$2:$D$1315,TotalTeamGames20242025!BE$1,DataRegularSeason20242025!$E$2:$E$1315,TotalTeamGames20242025!$A9)</f>
        <v>1</v>
      </c>
      <c r="BF10" s="24"/>
      <c r="BG10" s="27">
        <f>COUNTIFS(DataRegularSeason20242025!$D$2:$D$1315,TotalTeamGames20242025!BG$1,DataRegularSeason20242025!$E$2:$E$1315,TotalTeamGames20242025!$A9)</f>
        <v>1</v>
      </c>
      <c r="BH10" s="26"/>
      <c r="BI10" s="5">
        <f>COUNTIFS(DataRegularSeason20242025!$D$2:$D$1315,TotalTeamGames20242025!BI$1,DataRegularSeason20242025!$E$2:$E$1315,TotalTeamGames20242025!$A9)</f>
        <v>1</v>
      </c>
      <c r="BJ10" s="26"/>
      <c r="BK10" s="5">
        <f>COUNTIFS(DataRegularSeason20242025!$D$2:$D$1315,TotalTeamGames20242025!BK$1,DataRegularSeason20242025!$E$2:$E$1315,TotalTeamGames20242025!$A9)</f>
        <v>1</v>
      </c>
      <c r="BL10" s="26"/>
      <c r="BM10" s="5">
        <f>COUNTIFS(DataRegularSeason20242025!$D$2:$D$1315,TotalTeamGames20242025!BM$1,DataRegularSeason20242025!$E$2:$E$1315,TotalTeamGames20242025!$A9)</f>
        <v>2</v>
      </c>
      <c r="BN10" s="26"/>
      <c r="BO10" s="30">
        <f t="shared" si="0"/>
        <v>41</v>
      </c>
      <c r="BP10" s="43"/>
    </row>
    <row r="11" spans="1:68" x14ac:dyDescent="0.25">
      <c r="A11" s="44" t="s">
        <v>36</v>
      </c>
      <c r="B11" s="22" t="s">
        <v>81</v>
      </c>
      <c r="C11" s="21"/>
      <c r="D11" s="22">
        <f>COUNTIFS(DataRegularSeason20242025!$E$2:$E$1315,TotalTeamGames20242025!C$1,DataRegularSeason20242025!$D$2:$D$1315,TotalTeamGames20242025!$A11)</f>
        <v>1</v>
      </c>
      <c r="E11" s="21"/>
      <c r="F11" s="22">
        <f>COUNTIFS(DataRegularSeason20242025!$E$2:$E$1315,TotalTeamGames20242025!E$1,DataRegularSeason20242025!$D$2:$D$1315,TotalTeamGames20242025!$A11)</f>
        <v>2</v>
      </c>
      <c r="G11" s="21"/>
      <c r="H11" s="22">
        <f>COUNTIFS(DataRegularSeason20242025!$E$2:$E$1315,TotalTeamGames20242025!G$1,DataRegularSeason20242025!$D$2:$D$1315,TotalTeamGames20242025!$A11)</f>
        <v>1</v>
      </c>
      <c r="I11" s="21"/>
      <c r="J11" s="22">
        <f>COUNTIFS(DataRegularSeason20242025!$E$2:$E$1315,TotalTeamGames20242025!I$1,DataRegularSeason20242025!$D$2:$D$1315,TotalTeamGames20242025!$A11)</f>
        <v>2</v>
      </c>
      <c r="K11" s="21"/>
      <c r="L11" s="25"/>
      <c r="M11" s="21"/>
      <c r="N11" s="22">
        <f>COUNTIFS(DataRegularSeason20242025!$E$2:$E$1315,TotalTeamGames20242025!M$1,DataRegularSeason20242025!$D$2:$D$1315,TotalTeamGames20242025!$A11)</f>
        <v>1</v>
      </c>
      <c r="O11" s="21"/>
      <c r="P11" s="22">
        <f>COUNTIFS(DataRegularSeason20242025!$E$2:$E$1315,TotalTeamGames20242025!O$1,DataRegularSeason20242025!$D$2:$D$1315,TotalTeamGames20242025!$A11)</f>
        <v>1</v>
      </c>
      <c r="Q11" s="21"/>
      <c r="R11" s="22">
        <f>COUNTIFS(DataRegularSeason20242025!$E$2:$E$1315,TotalTeamGames20242025!Q$1,DataRegularSeason20242025!$D$2:$D$1315,TotalTeamGames20242025!$A11)</f>
        <v>1</v>
      </c>
      <c r="S11" s="21"/>
      <c r="T11" s="22">
        <f>COUNTIFS(DataRegularSeason20242025!$E$2:$E$1315,TotalTeamGames20242025!S$1,DataRegularSeason20242025!$D$2:$D$1315,TotalTeamGames20242025!$A11)</f>
        <v>1</v>
      </c>
      <c r="U11" s="21"/>
      <c r="V11" s="22">
        <f>COUNTIFS(DataRegularSeason20242025!$E$2:$E$1315,TotalTeamGames20242025!U$1,DataRegularSeason20242025!$D$2:$D$1315,TotalTeamGames20242025!$A11)</f>
        <v>1</v>
      </c>
      <c r="W11" s="21"/>
      <c r="X11" s="22">
        <f>COUNTIFS(DataRegularSeason20242025!$E$2:$E$1315,TotalTeamGames20242025!W$1,DataRegularSeason20242025!$D$2:$D$1315,TotalTeamGames20242025!$A11)</f>
        <v>1</v>
      </c>
      <c r="Y11" s="21"/>
      <c r="Z11" s="22">
        <f>COUNTIFS(DataRegularSeason20242025!$E$2:$E$1315,TotalTeamGames20242025!Y$1,DataRegularSeason20242025!$D$2:$D$1315,TotalTeamGames20242025!$A11)</f>
        <v>1</v>
      </c>
      <c r="AA11" s="21"/>
      <c r="AB11" s="22">
        <f>COUNTIFS(DataRegularSeason20242025!$E$2:$E$1315,TotalTeamGames20242025!AA$1,DataRegularSeason20242025!$D$2:$D$1315,TotalTeamGames20242025!$A11)</f>
        <v>1</v>
      </c>
      <c r="AC11" s="21"/>
      <c r="AD11" s="22">
        <f>COUNTIFS(DataRegularSeason20242025!$E$2:$E$1315,TotalTeamGames20242025!AC$1,DataRegularSeason20242025!$D$2:$D$1315,TotalTeamGames20242025!$A11)</f>
        <v>1</v>
      </c>
      <c r="AE11" s="21"/>
      <c r="AF11" s="22">
        <f>COUNTIFS(DataRegularSeason20242025!$E$2:$E$1315,TotalTeamGames20242025!AE$1,DataRegularSeason20242025!$D$2:$D$1315,TotalTeamGames20242025!$A11)</f>
        <v>1</v>
      </c>
      <c r="AG11" s="21"/>
      <c r="AH11" s="22">
        <f>COUNTIFS(DataRegularSeason20242025!$E$2:$E$1315,TotalTeamGames20242025!AG$1,DataRegularSeason20242025!$D$2:$D$1315,TotalTeamGames20242025!$A11)</f>
        <v>1</v>
      </c>
      <c r="AI11" s="21"/>
      <c r="AJ11" s="22">
        <f>COUNTIFS(DataRegularSeason20242025!$E$2:$E$1315,TotalTeamGames20242025!AI$1,DataRegularSeason20242025!$D$2:$D$1315,TotalTeamGames20242025!$A11)</f>
        <v>1</v>
      </c>
      <c r="AK11" s="21"/>
      <c r="AL11" s="22">
        <f>COUNTIFS(DataRegularSeason20242025!$E$2:$E$1315,TotalTeamGames20242025!AK$1,DataRegularSeason20242025!$D$2:$D$1315,TotalTeamGames20242025!$A11)</f>
        <v>2</v>
      </c>
      <c r="AM11" s="21"/>
      <c r="AN11" s="22">
        <f>COUNTIFS(DataRegularSeason20242025!$E$2:$E$1315,TotalTeamGames20242025!AM$1,DataRegularSeason20242025!$D$2:$D$1315,TotalTeamGames20242025!$A11)</f>
        <v>2</v>
      </c>
      <c r="AO11" s="21"/>
      <c r="AP11" s="22">
        <f>COUNTIFS(DataRegularSeason20242025!$E$2:$E$1315,TotalTeamGames20242025!AO$1,DataRegularSeason20242025!$D$2:$D$1315,TotalTeamGames20242025!$A11)</f>
        <v>2</v>
      </c>
      <c r="AQ11" s="21"/>
      <c r="AR11" s="22">
        <f>COUNTIFS(DataRegularSeason20242025!$E$2:$E$1315,TotalTeamGames20242025!AQ$1,DataRegularSeason20242025!$D$2:$D$1315,TotalTeamGames20242025!$A11)</f>
        <v>2</v>
      </c>
      <c r="AS11" s="21"/>
      <c r="AT11" s="22">
        <f>COUNTIFS(DataRegularSeason20242025!$E$2:$E$1315,TotalTeamGames20242025!AS$1,DataRegularSeason20242025!$D$2:$D$1315,TotalTeamGames20242025!$A11)</f>
        <v>2</v>
      </c>
      <c r="AU11" s="21"/>
      <c r="AV11" s="22">
        <f>COUNTIFS(DataRegularSeason20242025!$E$2:$E$1315,TotalTeamGames20242025!AU$1,DataRegularSeason20242025!$D$2:$D$1315,TotalTeamGames20242025!$A11)</f>
        <v>1</v>
      </c>
      <c r="AW11" s="21"/>
      <c r="AX11" s="22">
        <f>COUNTIFS(DataRegularSeason20242025!$E$2:$E$1315,TotalTeamGames20242025!AW$1,DataRegularSeason20242025!$D$2:$D$1315,TotalTeamGames20242025!$A11)</f>
        <v>1</v>
      </c>
      <c r="AY11" s="21"/>
      <c r="AZ11" s="22">
        <f>COUNTIFS(DataRegularSeason20242025!$E$2:$E$1315,TotalTeamGames20242025!AY$1,DataRegularSeason20242025!$D$2:$D$1315,TotalTeamGames20242025!$A11)</f>
        <v>1</v>
      </c>
      <c r="BA11" s="21"/>
      <c r="BB11" s="22">
        <f>COUNTIFS(DataRegularSeason20242025!$E$2:$E$1315,TotalTeamGames20242025!BA$1,DataRegularSeason20242025!$D$2:$D$1315,TotalTeamGames20242025!$A11)</f>
        <v>2</v>
      </c>
      <c r="BC11" s="21"/>
      <c r="BD11" s="22">
        <f>COUNTIFS(DataRegularSeason20242025!$E$2:$E$1315,TotalTeamGames20242025!BC$1,DataRegularSeason20242025!$D$2:$D$1315,TotalTeamGames20242025!$A11)</f>
        <v>2</v>
      </c>
      <c r="BE11" s="21"/>
      <c r="BF11">
        <f>COUNTIFS(DataRegularSeason20242025!$E$2:$E$1315,TotalTeamGames20242025!BE$1,DataRegularSeason20242025!$D$2:$D$1315,TotalTeamGames20242025!$A11)</f>
        <v>1</v>
      </c>
      <c r="BG11" s="28"/>
      <c r="BH11" s="22">
        <f>COUNTIFS(DataRegularSeason20242025!$E$2:$E$1315,TotalTeamGames20242025!BG$1,DataRegularSeason20242025!$D$2:$D$1315,TotalTeamGames20242025!$A11)</f>
        <v>1</v>
      </c>
      <c r="BI11" s="21"/>
      <c r="BJ11" s="22">
        <f>COUNTIFS(DataRegularSeason20242025!$E$2:$E$1315,TotalTeamGames20242025!BI$1,DataRegularSeason20242025!$D$2:$D$1315,TotalTeamGames20242025!$A11)</f>
        <v>1</v>
      </c>
      <c r="BK11" s="21"/>
      <c r="BL11" s="22">
        <f>COUNTIFS(DataRegularSeason20242025!$E$2:$E$1315,TotalTeamGames20242025!BK$1,DataRegularSeason20242025!$D$2:$D$1315,TotalTeamGames20242025!$A11)</f>
        <v>1</v>
      </c>
      <c r="BM11" s="21"/>
      <c r="BN11" s="22">
        <f>COUNTIFS(DataRegularSeason20242025!$E$2:$E$1315,TotalTeamGames20242025!BM$1,DataRegularSeason20242025!$D$2:$D$1315,TotalTeamGames20242025!$A11)</f>
        <v>2</v>
      </c>
      <c r="BO11" s="29">
        <f t="shared" si="0"/>
        <v>41</v>
      </c>
      <c r="BP11" s="43">
        <f t="shared" ref="BP11" si="4">BO11+BO12</f>
        <v>82</v>
      </c>
    </row>
    <row r="12" spans="1:68" x14ac:dyDescent="0.25">
      <c r="A12" s="45"/>
      <c r="B12" s="23" t="s">
        <v>80</v>
      </c>
      <c r="C12" s="5">
        <f>COUNTIFS(DataRegularSeason20242025!$D$2:$D$1315,TotalTeamGames20242025!C$1,DataRegularSeason20242025!$E$2:$E$1315,TotalTeamGames20242025!$A11)</f>
        <v>1</v>
      </c>
      <c r="D12" s="26"/>
      <c r="E12" s="5">
        <f>COUNTIFS(DataRegularSeason20242025!$D$2:$D$1315,TotalTeamGames20242025!E$1,DataRegularSeason20242025!$E$2:$E$1315,TotalTeamGames20242025!$A11)</f>
        <v>1</v>
      </c>
      <c r="F12" s="26"/>
      <c r="G12" s="5">
        <f>COUNTIFS(DataRegularSeason20242025!$D$2:$D$1315,TotalTeamGames20242025!G$1,DataRegularSeason20242025!$E$2:$E$1315,TotalTeamGames20242025!$A11)</f>
        <v>2</v>
      </c>
      <c r="H12" s="26"/>
      <c r="I12" s="5">
        <f>COUNTIFS(DataRegularSeason20242025!$D$2:$D$1315,TotalTeamGames20242025!I$1,DataRegularSeason20242025!$E$2:$E$1315,TotalTeamGames20242025!$A11)</f>
        <v>2</v>
      </c>
      <c r="J12" s="26"/>
      <c r="K12" s="24"/>
      <c r="L12" s="26"/>
      <c r="M12" s="5">
        <f>COUNTIFS(DataRegularSeason20242025!$D$2:$D$1315,TotalTeamGames20242025!M$1,DataRegularSeason20242025!$E$2:$E$1315,TotalTeamGames20242025!$A11)</f>
        <v>1</v>
      </c>
      <c r="N12" s="26"/>
      <c r="O12" s="5">
        <f>COUNTIFS(DataRegularSeason20242025!$D$2:$D$1315,TotalTeamGames20242025!O$1,DataRegularSeason20242025!$E$2:$E$1315,TotalTeamGames20242025!$A11)</f>
        <v>1</v>
      </c>
      <c r="P12" s="26"/>
      <c r="Q12" s="5">
        <f>COUNTIFS(DataRegularSeason20242025!$D$2:$D$1315,TotalTeamGames20242025!Q$1,DataRegularSeason20242025!$E$2:$E$1315,TotalTeamGames20242025!$A11)</f>
        <v>1</v>
      </c>
      <c r="R12" s="26"/>
      <c r="S12" s="5">
        <f>COUNTIFS(DataRegularSeason20242025!$D$2:$D$1315,TotalTeamGames20242025!S$1,DataRegularSeason20242025!$E$2:$E$1315,TotalTeamGames20242025!$A11)</f>
        <v>1</v>
      </c>
      <c r="T12" s="26"/>
      <c r="U12" s="5">
        <f>COUNTIFS(DataRegularSeason20242025!$D$2:$D$1315,TotalTeamGames20242025!U$1,DataRegularSeason20242025!$E$2:$E$1315,TotalTeamGames20242025!$A11)</f>
        <v>2</v>
      </c>
      <c r="V12" s="26"/>
      <c r="W12" s="5">
        <f>COUNTIFS(DataRegularSeason20242025!$D$2:$D$1315,TotalTeamGames20242025!W$1,DataRegularSeason20242025!$E$2:$E$1315,TotalTeamGames20242025!$A11)</f>
        <v>1</v>
      </c>
      <c r="X12" s="26"/>
      <c r="Y12" s="5">
        <f>COUNTIFS(DataRegularSeason20242025!$D$2:$D$1315,TotalTeamGames20242025!Y$1,DataRegularSeason20242025!$E$2:$E$1315,TotalTeamGames20242025!$A11)</f>
        <v>2</v>
      </c>
      <c r="Z12" s="26"/>
      <c r="AA12" s="5">
        <f>COUNTIFS(DataRegularSeason20242025!$D$2:$D$1315,TotalTeamGames20242025!AA$1,DataRegularSeason20242025!$E$2:$E$1315,TotalTeamGames20242025!$A11)</f>
        <v>1</v>
      </c>
      <c r="AB12" s="26"/>
      <c r="AC12" s="5">
        <f>COUNTIFS(DataRegularSeason20242025!$D$2:$D$1315,TotalTeamGames20242025!AC$1,DataRegularSeason20242025!$E$2:$E$1315,TotalTeamGames20242025!$A11)</f>
        <v>1</v>
      </c>
      <c r="AD12" s="26"/>
      <c r="AE12" s="5">
        <f>COUNTIFS(DataRegularSeason20242025!$D$2:$D$1315,TotalTeamGames20242025!AE$1,DataRegularSeason20242025!$E$2:$E$1315,TotalTeamGames20242025!$A11)</f>
        <v>2</v>
      </c>
      <c r="AF12" s="26"/>
      <c r="AG12" s="5">
        <f>COUNTIFS(DataRegularSeason20242025!$D$2:$D$1315,TotalTeamGames20242025!AG$1,DataRegularSeason20242025!$E$2:$E$1315,TotalTeamGames20242025!$A11)</f>
        <v>2</v>
      </c>
      <c r="AH12" s="26"/>
      <c r="AI12" s="5">
        <f>COUNTIFS(DataRegularSeason20242025!$D$2:$D$1315,TotalTeamGames20242025!AI$1,DataRegularSeason20242025!$E$2:$E$1315,TotalTeamGames20242025!$A11)</f>
        <v>1</v>
      </c>
      <c r="AJ12" s="26"/>
      <c r="AK12" s="5">
        <f>COUNTIFS(DataRegularSeason20242025!$D$2:$D$1315,TotalTeamGames20242025!AK$1,DataRegularSeason20242025!$E$2:$E$1315,TotalTeamGames20242025!$A11)</f>
        <v>2</v>
      </c>
      <c r="AL12" s="26"/>
      <c r="AM12" s="5">
        <f>COUNTIFS(DataRegularSeason20242025!$D$2:$D$1315,TotalTeamGames20242025!AM$1,DataRegularSeason20242025!$E$2:$E$1315,TotalTeamGames20242025!$A11)</f>
        <v>2</v>
      </c>
      <c r="AN12" s="26"/>
      <c r="AO12" s="5">
        <f>COUNTIFS(DataRegularSeason20242025!$D$2:$D$1315,TotalTeamGames20242025!AO$1,DataRegularSeason20242025!$E$2:$E$1315,TotalTeamGames20242025!$A11)</f>
        <v>1</v>
      </c>
      <c r="AP12" s="26"/>
      <c r="AQ12" s="5">
        <f>COUNTIFS(DataRegularSeason20242025!$D$2:$D$1315,TotalTeamGames20242025!AQ$1,DataRegularSeason20242025!$E$2:$E$1315,TotalTeamGames20242025!$A11)</f>
        <v>2</v>
      </c>
      <c r="AR12" s="26"/>
      <c r="AS12" s="5">
        <f>COUNTIFS(DataRegularSeason20242025!$D$2:$D$1315,TotalTeamGames20242025!AS$1,DataRegularSeason20242025!$E$2:$E$1315,TotalTeamGames20242025!$A11)</f>
        <v>1</v>
      </c>
      <c r="AT12" s="26"/>
      <c r="AU12" s="5">
        <f>COUNTIFS(DataRegularSeason20242025!$D$2:$D$1315,TotalTeamGames20242025!AU$1,DataRegularSeason20242025!$E$2:$E$1315,TotalTeamGames20242025!$A11)</f>
        <v>1</v>
      </c>
      <c r="AV12" s="26"/>
      <c r="AW12" s="5">
        <f>COUNTIFS(DataRegularSeason20242025!$D$2:$D$1315,TotalTeamGames20242025!AW$1,DataRegularSeason20242025!$E$2:$E$1315,TotalTeamGames20242025!$A11)</f>
        <v>1</v>
      </c>
      <c r="AX12" s="26"/>
      <c r="AY12" s="5">
        <f>COUNTIFS(DataRegularSeason20242025!$D$2:$D$1315,TotalTeamGames20242025!AY$1,DataRegularSeason20242025!$E$2:$E$1315,TotalTeamGames20242025!$A11)</f>
        <v>1</v>
      </c>
      <c r="AZ12" s="26"/>
      <c r="BA12" s="5">
        <f>COUNTIFS(DataRegularSeason20242025!$D$2:$D$1315,TotalTeamGames20242025!BA$1,DataRegularSeason20242025!$E$2:$E$1315,TotalTeamGames20242025!$A11)</f>
        <v>1</v>
      </c>
      <c r="BB12" s="26"/>
      <c r="BC12" s="5">
        <f>COUNTIFS(DataRegularSeason20242025!$D$2:$D$1315,TotalTeamGames20242025!BC$1,DataRegularSeason20242025!$E$2:$E$1315,TotalTeamGames20242025!$A11)</f>
        <v>1</v>
      </c>
      <c r="BD12" s="26"/>
      <c r="BE12" s="5">
        <f>COUNTIFS(DataRegularSeason20242025!$D$2:$D$1315,TotalTeamGames20242025!BE$1,DataRegularSeason20242025!$E$2:$E$1315,TotalTeamGames20242025!$A11)</f>
        <v>1</v>
      </c>
      <c r="BF12" s="24"/>
      <c r="BG12" s="27">
        <f>COUNTIFS(DataRegularSeason20242025!$D$2:$D$1315,TotalTeamGames20242025!BG$1,DataRegularSeason20242025!$E$2:$E$1315,TotalTeamGames20242025!$A11)</f>
        <v>1</v>
      </c>
      <c r="BH12" s="26"/>
      <c r="BI12" s="5">
        <f>COUNTIFS(DataRegularSeason20242025!$D$2:$D$1315,TotalTeamGames20242025!BI$1,DataRegularSeason20242025!$E$2:$E$1315,TotalTeamGames20242025!$A11)</f>
        <v>1</v>
      </c>
      <c r="BJ12" s="26"/>
      <c r="BK12" s="5">
        <f>COUNTIFS(DataRegularSeason20242025!$D$2:$D$1315,TotalTeamGames20242025!BK$1,DataRegularSeason20242025!$E$2:$E$1315,TotalTeamGames20242025!$A11)</f>
        <v>1</v>
      </c>
      <c r="BL12" s="26"/>
      <c r="BM12" s="5">
        <f>COUNTIFS(DataRegularSeason20242025!$D$2:$D$1315,TotalTeamGames20242025!BM$1,DataRegularSeason20242025!$E$2:$E$1315,TotalTeamGames20242025!$A11)</f>
        <v>2</v>
      </c>
      <c r="BN12" s="26"/>
      <c r="BO12" s="30">
        <f t="shared" si="0"/>
        <v>41</v>
      </c>
      <c r="BP12" s="43"/>
    </row>
    <row r="13" spans="1:68" x14ac:dyDescent="0.25">
      <c r="A13" s="44" t="s">
        <v>24</v>
      </c>
      <c r="B13" s="22" t="s">
        <v>81</v>
      </c>
      <c r="C13" s="21"/>
      <c r="D13" s="22">
        <f>COUNTIFS(DataRegularSeason20242025!$E$2:$E$1315,TotalTeamGames20242025!C$1,DataRegularSeason20242025!$D$2:$D$1315,TotalTeamGames20242025!$A13)</f>
        <v>2</v>
      </c>
      <c r="E13" s="21"/>
      <c r="F13" s="22">
        <f>COUNTIFS(DataRegularSeason20242025!$E$2:$E$1315,TotalTeamGames20242025!E$1,DataRegularSeason20242025!$D$2:$D$1315,TotalTeamGames20242025!$A13)</f>
        <v>1</v>
      </c>
      <c r="G13" s="21"/>
      <c r="H13" s="22">
        <f>COUNTIFS(DataRegularSeason20242025!$E$2:$E$1315,TotalTeamGames20242025!G$1,DataRegularSeason20242025!$D$2:$D$1315,TotalTeamGames20242025!$A13)</f>
        <v>1</v>
      </c>
      <c r="I13" s="21"/>
      <c r="J13" s="22">
        <f>COUNTIFS(DataRegularSeason20242025!$E$2:$E$1315,TotalTeamGames20242025!I$1,DataRegularSeason20242025!$D$2:$D$1315,TotalTeamGames20242025!$A13)</f>
        <v>1</v>
      </c>
      <c r="K13" s="21"/>
      <c r="L13" s="22">
        <f>COUNTIFS(DataRegularSeason20242025!$E$2:$E$1315,TotalTeamGames20242025!K$1,DataRegularSeason20242025!$D$2:$D$1315,TotalTeamGames20242025!$A13)</f>
        <v>1</v>
      </c>
      <c r="M13" s="21"/>
      <c r="N13" s="25"/>
      <c r="O13" s="21"/>
      <c r="P13" s="22">
        <f>COUNTIFS(DataRegularSeason20242025!$E$2:$E$1315,TotalTeamGames20242025!O$1,DataRegularSeason20242025!$D$2:$D$1315,TotalTeamGames20242025!$A13)</f>
        <v>1</v>
      </c>
      <c r="Q13" s="21"/>
      <c r="R13" s="22">
        <f>COUNTIFS(DataRegularSeason20242025!$E$2:$E$1315,TotalTeamGames20242025!Q$1,DataRegularSeason20242025!$D$2:$D$1315,TotalTeamGames20242025!$A13)</f>
        <v>1</v>
      </c>
      <c r="S13" s="21"/>
      <c r="T13" s="22">
        <f>COUNTIFS(DataRegularSeason20242025!$E$2:$E$1315,TotalTeamGames20242025!S$1,DataRegularSeason20242025!$D$2:$D$1315,TotalTeamGames20242025!$A13)</f>
        <v>2</v>
      </c>
      <c r="U13" s="21"/>
      <c r="V13" s="22">
        <f>COUNTIFS(DataRegularSeason20242025!$E$2:$E$1315,TotalTeamGames20242025!U$1,DataRegularSeason20242025!$D$2:$D$1315,TotalTeamGames20242025!$A13)</f>
        <v>1</v>
      </c>
      <c r="W13" s="21"/>
      <c r="X13" s="22">
        <f>COUNTIFS(DataRegularSeason20242025!$E$2:$E$1315,TotalTeamGames20242025!W$1,DataRegularSeason20242025!$D$2:$D$1315,TotalTeamGames20242025!$A13)</f>
        <v>2</v>
      </c>
      <c r="Y13" s="21"/>
      <c r="Z13" s="22">
        <f>COUNTIFS(DataRegularSeason20242025!$E$2:$E$1315,TotalTeamGames20242025!Y$1,DataRegularSeason20242025!$D$2:$D$1315,TotalTeamGames20242025!$A13)</f>
        <v>1</v>
      </c>
      <c r="AA13" s="21"/>
      <c r="AB13" s="22">
        <f>COUNTIFS(DataRegularSeason20242025!$E$2:$E$1315,TotalTeamGames20242025!AA$1,DataRegularSeason20242025!$D$2:$D$1315,TotalTeamGames20242025!$A13)</f>
        <v>1</v>
      </c>
      <c r="AC13" s="21"/>
      <c r="AD13" s="22">
        <f>COUNTIFS(DataRegularSeason20242025!$E$2:$E$1315,TotalTeamGames20242025!AC$1,DataRegularSeason20242025!$D$2:$D$1315,TotalTeamGames20242025!$A13)</f>
        <v>1</v>
      </c>
      <c r="AE13" s="21"/>
      <c r="AF13" s="22">
        <f>COUNTIFS(DataRegularSeason20242025!$E$2:$E$1315,TotalTeamGames20242025!AE$1,DataRegularSeason20242025!$D$2:$D$1315,TotalTeamGames20242025!$A13)</f>
        <v>1</v>
      </c>
      <c r="AG13" s="21"/>
      <c r="AH13" s="22">
        <f>COUNTIFS(DataRegularSeason20242025!$E$2:$E$1315,TotalTeamGames20242025!AG$1,DataRegularSeason20242025!$D$2:$D$1315,TotalTeamGames20242025!$A13)</f>
        <v>1</v>
      </c>
      <c r="AI13" s="21"/>
      <c r="AJ13" s="22">
        <f>COUNTIFS(DataRegularSeason20242025!$E$2:$E$1315,TotalTeamGames20242025!AI$1,DataRegularSeason20242025!$D$2:$D$1315,TotalTeamGames20242025!$A13)</f>
        <v>1</v>
      </c>
      <c r="AK13" s="21"/>
      <c r="AL13" s="22">
        <f>COUNTIFS(DataRegularSeason20242025!$E$2:$E$1315,TotalTeamGames20242025!AK$1,DataRegularSeason20242025!$D$2:$D$1315,TotalTeamGames20242025!$A13)</f>
        <v>1</v>
      </c>
      <c r="AM13" s="21"/>
      <c r="AN13" s="22">
        <f>COUNTIFS(DataRegularSeason20242025!$E$2:$E$1315,TotalTeamGames20242025!AM$1,DataRegularSeason20242025!$D$2:$D$1315,TotalTeamGames20242025!$A13)</f>
        <v>1</v>
      </c>
      <c r="AO13" s="21"/>
      <c r="AP13" s="22">
        <f>COUNTIFS(DataRegularSeason20242025!$E$2:$E$1315,TotalTeamGames20242025!AO$1,DataRegularSeason20242025!$D$2:$D$1315,TotalTeamGames20242025!$A13)</f>
        <v>1</v>
      </c>
      <c r="AQ13" s="21"/>
      <c r="AR13" s="22">
        <f>COUNTIFS(DataRegularSeason20242025!$E$2:$E$1315,TotalTeamGames20242025!AQ$1,DataRegularSeason20242025!$D$2:$D$1315,TotalTeamGames20242025!$A13)</f>
        <v>1</v>
      </c>
      <c r="AS13" s="21"/>
      <c r="AT13" s="22">
        <f>COUNTIFS(DataRegularSeason20242025!$E$2:$E$1315,TotalTeamGames20242025!AS$1,DataRegularSeason20242025!$D$2:$D$1315,TotalTeamGames20242025!$A13)</f>
        <v>1</v>
      </c>
      <c r="AU13" s="21"/>
      <c r="AV13" s="22">
        <f>COUNTIFS(DataRegularSeason20242025!$E$2:$E$1315,TotalTeamGames20242025!AU$1,DataRegularSeason20242025!$D$2:$D$1315,TotalTeamGames20242025!$A13)</f>
        <v>2</v>
      </c>
      <c r="AW13" s="21"/>
      <c r="AX13" s="22">
        <f>COUNTIFS(DataRegularSeason20242025!$E$2:$E$1315,TotalTeamGames20242025!AW$1,DataRegularSeason20242025!$D$2:$D$1315,TotalTeamGames20242025!$A13)</f>
        <v>2</v>
      </c>
      <c r="AY13" s="21"/>
      <c r="AZ13" s="22">
        <f>COUNTIFS(DataRegularSeason20242025!$E$2:$E$1315,TotalTeamGames20242025!AY$1,DataRegularSeason20242025!$D$2:$D$1315,TotalTeamGames20242025!$A13)</f>
        <v>2</v>
      </c>
      <c r="BA13" s="21"/>
      <c r="BB13" s="22">
        <f>COUNTIFS(DataRegularSeason20242025!$E$2:$E$1315,TotalTeamGames20242025!BA$1,DataRegularSeason20242025!$D$2:$D$1315,TotalTeamGames20242025!$A13)</f>
        <v>1</v>
      </c>
      <c r="BC13" s="21"/>
      <c r="BD13" s="22">
        <f>COUNTIFS(DataRegularSeason20242025!$E$2:$E$1315,TotalTeamGames20242025!BC$1,DataRegularSeason20242025!$D$2:$D$1315,TotalTeamGames20242025!$A13)</f>
        <v>1</v>
      </c>
      <c r="BE13" s="21"/>
      <c r="BF13">
        <f>COUNTIFS(DataRegularSeason20242025!$E$2:$E$1315,TotalTeamGames20242025!BE$1,DataRegularSeason20242025!$D$2:$D$1315,TotalTeamGames20242025!$A13)</f>
        <v>2</v>
      </c>
      <c r="BG13" s="28"/>
      <c r="BH13" s="22">
        <f>COUNTIFS(DataRegularSeason20242025!$E$2:$E$1315,TotalTeamGames20242025!BG$1,DataRegularSeason20242025!$D$2:$D$1315,TotalTeamGames20242025!$A13)</f>
        <v>2</v>
      </c>
      <c r="BI13" s="21"/>
      <c r="BJ13" s="22">
        <f>COUNTIFS(DataRegularSeason20242025!$E$2:$E$1315,TotalTeamGames20242025!BI$1,DataRegularSeason20242025!$D$2:$D$1315,TotalTeamGames20242025!$A13)</f>
        <v>2</v>
      </c>
      <c r="BK13" s="21"/>
      <c r="BL13" s="22">
        <f>COUNTIFS(DataRegularSeason20242025!$E$2:$E$1315,TotalTeamGames20242025!BK$1,DataRegularSeason20242025!$D$2:$D$1315,TotalTeamGames20242025!$A13)</f>
        <v>2</v>
      </c>
      <c r="BM13" s="21"/>
      <c r="BN13" s="22">
        <f>COUNTIFS(DataRegularSeason20242025!$E$2:$E$1315,TotalTeamGames20242025!BM$1,DataRegularSeason20242025!$D$2:$D$1315,TotalTeamGames20242025!$A13)</f>
        <v>1</v>
      </c>
      <c r="BO13" s="29">
        <f t="shared" si="0"/>
        <v>41</v>
      </c>
      <c r="BP13" s="43">
        <f t="shared" ref="BP13" si="5">BO13+BO14</f>
        <v>82</v>
      </c>
    </row>
    <row r="14" spans="1:68" x14ac:dyDescent="0.25">
      <c r="A14" s="45"/>
      <c r="B14" s="23" t="s">
        <v>80</v>
      </c>
      <c r="C14" s="5">
        <f>COUNTIFS(DataRegularSeason20242025!$D$2:$D$1315,TotalTeamGames20242025!C$1,DataRegularSeason20242025!$E$2:$E$1315,TotalTeamGames20242025!$A13)</f>
        <v>2</v>
      </c>
      <c r="D14" s="26"/>
      <c r="E14" s="5">
        <f>COUNTIFS(DataRegularSeason20242025!$D$2:$D$1315,TotalTeamGames20242025!E$1,DataRegularSeason20242025!$E$2:$E$1315,TotalTeamGames20242025!$A13)</f>
        <v>1</v>
      </c>
      <c r="F14" s="26"/>
      <c r="G14" s="5">
        <f>COUNTIFS(DataRegularSeason20242025!$D$2:$D$1315,TotalTeamGames20242025!G$1,DataRegularSeason20242025!$E$2:$E$1315,TotalTeamGames20242025!$A13)</f>
        <v>1</v>
      </c>
      <c r="H14" s="26"/>
      <c r="I14" s="5">
        <f>COUNTIFS(DataRegularSeason20242025!$D$2:$D$1315,TotalTeamGames20242025!I$1,DataRegularSeason20242025!$E$2:$E$1315,TotalTeamGames20242025!$A13)</f>
        <v>1</v>
      </c>
      <c r="J14" s="26"/>
      <c r="K14" s="5">
        <f>COUNTIFS(DataRegularSeason20242025!$D$2:$D$1315,TotalTeamGames20242025!K$1,DataRegularSeason20242025!$E$2:$E$1315,TotalTeamGames20242025!$A13)</f>
        <v>1</v>
      </c>
      <c r="L14" s="26"/>
      <c r="M14" s="24"/>
      <c r="N14" s="26"/>
      <c r="O14" s="5">
        <f>COUNTIFS(DataRegularSeason20242025!$D$2:$D$1315,TotalTeamGames20242025!O$1,DataRegularSeason20242025!$E$2:$E$1315,TotalTeamGames20242025!$A13)</f>
        <v>2</v>
      </c>
      <c r="P14" s="26"/>
      <c r="Q14" s="5">
        <f>COUNTIFS(DataRegularSeason20242025!$D$2:$D$1315,TotalTeamGames20242025!Q$1,DataRegularSeason20242025!$E$2:$E$1315,TotalTeamGames20242025!$A13)</f>
        <v>2</v>
      </c>
      <c r="R14" s="26"/>
      <c r="S14" s="5">
        <f>COUNTIFS(DataRegularSeason20242025!$D$2:$D$1315,TotalTeamGames20242025!S$1,DataRegularSeason20242025!$E$2:$E$1315,TotalTeamGames20242025!$A13)</f>
        <v>1</v>
      </c>
      <c r="T14" s="26"/>
      <c r="U14" s="5">
        <f>COUNTIFS(DataRegularSeason20242025!$D$2:$D$1315,TotalTeamGames20242025!U$1,DataRegularSeason20242025!$E$2:$E$1315,TotalTeamGames20242025!$A13)</f>
        <v>1</v>
      </c>
      <c r="V14" s="26"/>
      <c r="W14" s="5">
        <f>COUNTIFS(DataRegularSeason20242025!$D$2:$D$1315,TotalTeamGames20242025!W$1,DataRegularSeason20242025!$E$2:$E$1315,TotalTeamGames20242025!$A13)</f>
        <v>1</v>
      </c>
      <c r="X14" s="26"/>
      <c r="Y14" s="5">
        <f>COUNTIFS(DataRegularSeason20242025!$D$2:$D$1315,TotalTeamGames20242025!Y$1,DataRegularSeason20242025!$E$2:$E$1315,TotalTeamGames20242025!$A13)</f>
        <v>1</v>
      </c>
      <c r="Z14" s="26"/>
      <c r="AA14" s="5">
        <f>COUNTIFS(DataRegularSeason20242025!$D$2:$D$1315,TotalTeamGames20242025!AA$1,DataRegularSeason20242025!$E$2:$E$1315,TotalTeamGames20242025!$A13)</f>
        <v>2</v>
      </c>
      <c r="AB14" s="26"/>
      <c r="AC14" s="5">
        <f>COUNTIFS(DataRegularSeason20242025!$D$2:$D$1315,TotalTeamGames20242025!AC$1,DataRegularSeason20242025!$E$2:$E$1315,TotalTeamGames20242025!$A13)</f>
        <v>2</v>
      </c>
      <c r="AD14" s="26"/>
      <c r="AE14" s="5">
        <f>COUNTIFS(DataRegularSeason20242025!$D$2:$D$1315,TotalTeamGames20242025!AE$1,DataRegularSeason20242025!$E$2:$E$1315,TotalTeamGames20242025!$A13)</f>
        <v>1</v>
      </c>
      <c r="AF14" s="26"/>
      <c r="AG14" s="5">
        <f>COUNTIFS(DataRegularSeason20242025!$D$2:$D$1315,TotalTeamGames20242025!AG$1,DataRegularSeason20242025!$E$2:$E$1315,TotalTeamGames20242025!$A13)</f>
        <v>1</v>
      </c>
      <c r="AH14" s="26"/>
      <c r="AI14" s="5">
        <f>COUNTIFS(DataRegularSeason20242025!$D$2:$D$1315,TotalTeamGames20242025!AI$1,DataRegularSeason20242025!$E$2:$E$1315,TotalTeamGames20242025!$A13)</f>
        <v>2</v>
      </c>
      <c r="AJ14" s="26"/>
      <c r="AK14" s="5">
        <f>COUNTIFS(DataRegularSeason20242025!$D$2:$D$1315,TotalTeamGames20242025!AK$1,DataRegularSeason20242025!$E$2:$E$1315,TotalTeamGames20242025!$A13)</f>
        <v>1</v>
      </c>
      <c r="AL14" s="26"/>
      <c r="AM14" s="5">
        <f>COUNTIFS(DataRegularSeason20242025!$D$2:$D$1315,TotalTeamGames20242025!AM$1,DataRegularSeason20242025!$E$2:$E$1315,TotalTeamGames20242025!$A13)</f>
        <v>1</v>
      </c>
      <c r="AN14" s="26"/>
      <c r="AO14" s="5">
        <f>COUNTIFS(DataRegularSeason20242025!$D$2:$D$1315,TotalTeamGames20242025!AO$1,DataRegularSeason20242025!$E$2:$E$1315,TotalTeamGames20242025!$A13)</f>
        <v>1</v>
      </c>
      <c r="AP14" s="26"/>
      <c r="AQ14" s="5">
        <f>COUNTIFS(DataRegularSeason20242025!$D$2:$D$1315,TotalTeamGames20242025!AQ$1,DataRegularSeason20242025!$E$2:$E$1315,TotalTeamGames20242025!$A13)</f>
        <v>1</v>
      </c>
      <c r="AR14" s="26"/>
      <c r="AS14" s="5">
        <f>COUNTIFS(DataRegularSeason20242025!$D$2:$D$1315,TotalTeamGames20242025!AS$1,DataRegularSeason20242025!$E$2:$E$1315,TotalTeamGames20242025!$A13)</f>
        <v>1</v>
      </c>
      <c r="AT14" s="26"/>
      <c r="AU14" s="5">
        <f>COUNTIFS(DataRegularSeason20242025!$D$2:$D$1315,TotalTeamGames20242025!AU$1,DataRegularSeason20242025!$E$2:$E$1315,TotalTeamGames20242025!$A13)</f>
        <v>2</v>
      </c>
      <c r="AV14" s="26"/>
      <c r="AW14" s="5">
        <f>COUNTIFS(DataRegularSeason20242025!$D$2:$D$1315,TotalTeamGames20242025!AW$1,DataRegularSeason20242025!$E$2:$E$1315,TotalTeamGames20242025!$A13)</f>
        <v>2</v>
      </c>
      <c r="AX14" s="26"/>
      <c r="AY14" s="5">
        <f>COUNTIFS(DataRegularSeason20242025!$D$2:$D$1315,TotalTeamGames20242025!AY$1,DataRegularSeason20242025!$E$2:$E$1315,TotalTeamGames20242025!$A13)</f>
        <v>1</v>
      </c>
      <c r="AZ14" s="26"/>
      <c r="BA14" s="5">
        <f>COUNTIFS(DataRegularSeason20242025!$D$2:$D$1315,TotalTeamGames20242025!BA$1,DataRegularSeason20242025!$E$2:$E$1315,TotalTeamGames20242025!$A13)</f>
        <v>1</v>
      </c>
      <c r="BB14" s="26"/>
      <c r="BC14" s="5">
        <f>COUNTIFS(DataRegularSeason20242025!$D$2:$D$1315,TotalTeamGames20242025!BC$1,DataRegularSeason20242025!$E$2:$E$1315,TotalTeamGames20242025!$A13)</f>
        <v>1</v>
      </c>
      <c r="BD14" s="26"/>
      <c r="BE14" s="5">
        <f>COUNTIFS(DataRegularSeason20242025!$D$2:$D$1315,TotalTeamGames20242025!BE$1,DataRegularSeason20242025!$E$2:$E$1315,TotalTeamGames20242025!$A13)</f>
        <v>1</v>
      </c>
      <c r="BF14" s="24"/>
      <c r="BG14" s="27">
        <f>COUNTIFS(DataRegularSeason20242025!$D$2:$D$1315,TotalTeamGames20242025!BG$1,DataRegularSeason20242025!$E$2:$E$1315,TotalTeamGames20242025!$A13)</f>
        <v>2</v>
      </c>
      <c r="BH14" s="26"/>
      <c r="BI14" s="5">
        <f>COUNTIFS(DataRegularSeason20242025!$D$2:$D$1315,TotalTeamGames20242025!BI$1,DataRegularSeason20242025!$E$2:$E$1315,TotalTeamGames20242025!$A13)</f>
        <v>2</v>
      </c>
      <c r="BJ14" s="26"/>
      <c r="BK14" s="5">
        <f>COUNTIFS(DataRegularSeason20242025!$D$2:$D$1315,TotalTeamGames20242025!BK$1,DataRegularSeason20242025!$E$2:$E$1315,TotalTeamGames20242025!$A13)</f>
        <v>1</v>
      </c>
      <c r="BL14" s="26"/>
      <c r="BM14" s="5">
        <f>COUNTIFS(DataRegularSeason20242025!$D$2:$D$1315,TotalTeamGames20242025!BM$1,DataRegularSeason20242025!$E$2:$E$1315,TotalTeamGames20242025!$A13)</f>
        <v>1</v>
      </c>
      <c r="BN14" s="26"/>
      <c r="BO14" s="30">
        <f t="shared" si="0"/>
        <v>41</v>
      </c>
      <c r="BP14" s="43"/>
    </row>
    <row r="15" spans="1:68" x14ac:dyDescent="0.25">
      <c r="A15" s="44" t="s">
        <v>17</v>
      </c>
      <c r="B15" s="22" t="s">
        <v>81</v>
      </c>
      <c r="C15" s="21"/>
      <c r="D15" s="22">
        <f>COUNTIFS(DataRegularSeason20242025!$E$2:$E$1315,TotalTeamGames20242025!C$1,DataRegularSeason20242025!$D$2:$D$1315,TotalTeamGames20242025!$A15)</f>
        <v>2</v>
      </c>
      <c r="E15" s="21"/>
      <c r="F15" s="22">
        <f>COUNTIFS(DataRegularSeason20242025!$E$2:$E$1315,TotalTeamGames20242025!E$1,DataRegularSeason20242025!$D$2:$D$1315,TotalTeamGames20242025!$A15)</f>
        <v>1</v>
      </c>
      <c r="G15" s="21"/>
      <c r="H15" s="22">
        <f>COUNTIFS(DataRegularSeason20242025!$E$2:$E$1315,TotalTeamGames20242025!G$1,DataRegularSeason20242025!$D$2:$D$1315,TotalTeamGames20242025!$A15)</f>
        <v>1</v>
      </c>
      <c r="I15" s="21"/>
      <c r="J15" s="22">
        <f>COUNTIFS(DataRegularSeason20242025!$E$2:$E$1315,TotalTeamGames20242025!I$1,DataRegularSeason20242025!$D$2:$D$1315,TotalTeamGames20242025!$A15)</f>
        <v>1</v>
      </c>
      <c r="K15" s="21"/>
      <c r="L15" s="22">
        <f>COUNTIFS(DataRegularSeason20242025!$E$2:$E$1315,TotalTeamGames20242025!K$1,DataRegularSeason20242025!$D$2:$D$1315,TotalTeamGames20242025!$A15)</f>
        <v>1</v>
      </c>
      <c r="M15" s="21"/>
      <c r="N15" s="22">
        <f>COUNTIFS(DataRegularSeason20242025!$E$2:$E$1315,TotalTeamGames20242025!M$1,DataRegularSeason20242025!$D$2:$D$1315,TotalTeamGames20242025!$A15)</f>
        <v>2</v>
      </c>
      <c r="O15" s="21"/>
      <c r="P15" s="25"/>
      <c r="Q15" s="21"/>
      <c r="R15" s="22">
        <f>COUNTIFS(DataRegularSeason20242025!$E$2:$E$1315,TotalTeamGames20242025!Q$1,DataRegularSeason20242025!$D$2:$D$1315,TotalTeamGames20242025!$A15)</f>
        <v>2</v>
      </c>
      <c r="S15" s="21"/>
      <c r="T15" s="22">
        <f>COUNTIFS(DataRegularSeason20242025!$E$2:$E$1315,TotalTeamGames20242025!S$1,DataRegularSeason20242025!$D$2:$D$1315,TotalTeamGames20242025!$A15)</f>
        <v>2</v>
      </c>
      <c r="U15" s="21"/>
      <c r="V15" s="22">
        <f>COUNTIFS(DataRegularSeason20242025!$E$2:$E$1315,TotalTeamGames20242025!U$1,DataRegularSeason20242025!$D$2:$D$1315,TotalTeamGames20242025!$A15)</f>
        <v>1</v>
      </c>
      <c r="W15" s="21"/>
      <c r="X15" s="22">
        <f>COUNTIFS(DataRegularSeason20242025!$E$2:$E$1315,TotalTeamGames20242025!W$1,DataRegularSeason20242025!$D$2:$D$1315,TotalTeamGames20242025!$A15)</f>
        <v>1</v>
      </c>
      <c r="Y15" s="21"/>
      <c r="Z15" s="22">
        <f>COUNTIFS(DataRegularSeason20242025!$E$2:$E$1315,TotalTeamGames20242025!Y$1,DataRegularSeason20242025!$D$2:$D$1315,TotalTeamGames20242025!$A15)</f>
        <v>1</v>
      </c>
      <c r="AA15" s="21"/>
      <c r="AB15" s="22">
        <f>COUNTIFS(DataRegularSeason20242025!$E$2:$E$1315,TotalTeamGames20242025!AA$1,DataRegularSeason20242025!$D$2:$D$1315,TotalTeamGames20242025!$A15)</f>
        <v>1</v>
      </c>
      <c r="AC15" s="21"/>
      <c r="AD15" s="22">
        <f>COUNTIFS(DataRegularSeason20242025!$E$2:$E$1315,TotalTeamGames20242025!AC$1,DataRegularSeason20242025!$D$2:$D$1315,TotalTeamGames20242025!$A15)</f>
        <v>2</v>
      </c>
      <c r="AE15" s="21"/>
      <c r="AF15" s="22">
        <f>COUNTIFS(DataRegularSeason20242025!$E$2:$E$1315,TotalTeamGames20242025!AE$1,DataRegularSeason20242025!$D$2:$D$1315,TotalTeamGames20242025!$A15)</f>
        <v>1</v>
      </c>
      <c r="AG15" s="21"/>
      <c r="AH15" s="22">
        <f>COUNTIFS(DataRegularSeason20242025!$E$2:$E$1315,TotalTeamGames20242025!AG$1,DataRegularSeason20242025!$D$2:$D$1315,TotalTeamGames20242025!$A15)</f>
        <v>1</v>
      </c>
      <c r="AI15" s="21"/>
      <c r="AJ15" s="22">
        <f>COUNTIFS(DataRegularSeason20242025!$E$2:$E$1315,TotalTeamGames20242025!AI$1,DataRegularSeason20242025!$D$2:$D$1315,TotalTeamGames20242025!$A15)</f>
        <v>2</v>
      </c>
      <c r="AK15" s="21"/>
      <c r="AL15" s="22">
        <f>COUNTIFS(DataRegularSeason20242025!$E$2:$E$1315,TotalTeamGames20242025!AK$1,DataRegularSeason20242025!$D$2:$D$1315,TotalTeamGames20242025!$A15)</f>
        <v>1</v>
      </c>
      <c r="AM15" s="21"/>
      <c r="AN15" s="22">
        <f>COUNTIFS(DataRegularSeason20242025!$E$2:$E$1315,TotalTeamGames20242025!AM$1,DataRegularSeason20242025!$D$2:$D$1315,TotalTeamGames20242025!$A15)</f>
        <v>1</v>
      </c>
      <c r="AO15" s="21"/>
      <c r="AP15" s="22">
        <f>COUNTIFS(DataRegularSeason20242025!$E$2:$E$1315,TotalTeamGames20242025!AO$1,DataRegularSeason20242025!$D$2:$D$1315,TotalTeamGames20242025!$A15)</f>
        <v>1</v>
      </c>
      <c r="AQ15" s="21"/>
      <c r="AR15" s="22">
        <f>COUNTIFS(DataRegularSeason20242025!$E$2:$E$1315,TotalTeamGames20242025!AQ$1,DataRegularSeason20242025!$D$2:$D$1315,TotalTeamGames20242025!$A15)</f>
        <v>1</v>
      </c>
      <c r="AS15" s="21"/>
      <c r="AT15" s="22">
        <f>COUNTIFS(DataRegularSeason20242025!$E$2:$E$1315,TotalTeamGames20242025!AS$1,DataRegularSeason20242025!$D$2:$D$1315,TotalTeamGames20242025!$A15)</f>
        <v>1</v>
      </c>
      <c r="AU15" s="21"/>
      <c r="AV15" s="22">
        <f>COUNTIFS(DataRegularSeason20242025!$E$2:$E$1315,TotalTeamGames20242025!AU$1,DataRegularSeason20242025!$D$2:$D$1315,TotalTeamGames20242025!$A15)</f>
        <v>1</v>
      </c>
      <c r="AW15" s="21"/>
      <c r="AX15" s="22">
        <f>COUNTIFS(DataRegularSeason20242025!$E$2:$E$1315,TotalTeamGames20242025!AW$1,DataRegularSeason20242025!$D$2:$D$1315,TotalTeamGames20242025!$A15)</f>
        <v>2</v>
      </c>
      <c r="AY15" s="21"/>
      <c r="AZ15" s="22">
        <f>COUNTIFS(DataRegularSeason20242025!$E$2:$E$1315,TotalTeamGames20242025!AY$1,DataRegularSeason20242025!$D$2:$D$1315,TotalTeamGames20242025!$A15)</f>
        <v>2</v>
      </c>
      <c r="BA15" s="21"/>
      <c r="BB15" s="22">
        <f>COUNTIFS(DataRegularSeason20242025!$E$2:$E$1315,TotalTeamGames20242025!BA$1,DataRegularSeason20242025!$D$2:$D$1315,TotalTeamGames20242025!$A15)</f>
        <v>1</v>
      </c>
      <c r="BC15" s="21"/>
      <c r="BD15" s="22">
        <f>COUNTIFS(DataRegularSeason20242025!$E$2:$E$1315,TotalTeamGames20242025!BC$1,DataRegularSeason20242025!$D$2:$D$1315,TotalTeamGames20242025!$A15)</f>
        <v>1</v>
      </c>
      <c r="BE15" s="21"/>
      <c r="BF15">
        <f>COUNTIFS(DataRegularSeason20242025!$E$2:$E$1315,TotalTeamGames20242025!BE$1,DataRegularSeason20242025!$D$2:$D$1315,TotalTeamGames20242025!$A15)</f>
        <v>2</v>
      </c>
      <c r="BG15" s="28"/>
      <c r="BH15" s="22">
        <f>COUNTIFS(DataRegularSeason20242025!$E$2:$E$1315,TotalTeamGames20242025!BG$1,DataRegularSeason20242025!$D$2:$D$1315,TotalTeamGames20242025!$A15)</f>
        <v>2</v>
      </c>
      <c r="BI15" s="21"/>
      <c r="BJ15" s="22">
        <f>COUNTIFS(DataRegularSeason20242025!$E$2:$E$1315,TotalTeamGames20242025!BI$1,DataRegularSeason20242025!$D$2:$D$1315,TotalTeamGames20242025!$A15)</f>
        <v>1</v>
      </c>
      <c r="BK15" s="21"/>
      <c r="BL15" s="22">
        <f>COUNTIFS(DataRegularSeason20242025!$E$2:$E$1315,TotalTeamGames20242025!BK$1,DataRegularSeason20242025!$D$2:$D$1315,TotalTeamGames20242025!$A15)</f>
        <v>1</v>
      </c>
      <c r="BM15" s="21"/>
      <c r="BN15" s="22">
        <f>COUNTIFS(DataRegularSeason20242025!$E$2:$E$1315,TotalTeamGames20242025!BM$1,DataRegularSeason20242025!$D$2:$D$1315,TotalTeamGames20242025!$A15)</f>
        <v>1</v>
      </c>
      <c r="BO15" s="29">
        <f t="shared" si="0"/>
        <v>41</v>
      </c>
      <c r="BP15" s="43">
        <f t="shared" ref="BP15" si="6">BO15+BO16</f>
        <v>82</v>
      </c>
    </row>
    <row r="16" spans="1:68" x14ac:dyDescent="0.25">
      <c r="A16" s="45"/>
      <c r="B16" s="23" t="s">
        <v>80</v>
      </c>
      <c r="C16" s="5">
        <f>COUNTIFS(DataRegularSeason20242025!$D$2:$D$1315,TotalTeamGames20242025!C$1,DataRegularSeason20242025!$E$2:$E$1315,TotalTeamGames20242025!$A15)</f>
        <v>1</v>
      </c>
      <c r="D16" s="26"/>
      <c r="E16" s="5">
        <f>COUNTIFS(DataRegularSeason20242025!$D$2:$D$1315,TotalTeamGames20242025!E$1,DataRegularSeason20242025!$E$2:$E$1315,TotalTeamGames20242025!$A15)</f>
        <v>1</v>
      </c>
      <c r="F16" s="26"/>
      <c r="G16" s="5">
        <f>COUNTIFS(DataRegularSeason20242025!$D$2:$D$1315,TotalTeamGames20242025!G$1,DataRegularSeason20242025!$E$2:$E$1315,TotalTeamGames20242025!$A15)</f>
        <v>1</v>
      </c>
      <c r="H16" s="26"/>
      <c r="I16" s="5">
        <f>COUNTIFS(DataRegularSeason20242025!$D$2:$D$1315,TotalTeamGames20242025!I$1,DataRegularSeason20242025!$E$2:$E$1315,TotalTeamGames20242025!$A15)</f>
        <v>1</v>
      </c>
      <c r="J16" s="26"/>
      <c r="K16" s="5">
        <f>COUNTIFS(DataRegularSeason20242025!$D$2:$D$1315,TotalTeamGames20242025!K$1,DataRegularSeason20242025!$E$2:$E$1315,TotalTeamGames20242025!$A15)</f>
        <v>1</v>
      </c>
      <c r="L16" s="26"/>
      <c r="M16" s="5">
        <f>COUNTIFS(DataRegularSeason20242025!$D$2:$D$1315,TotalTeamGames20242025!M$1,DataRegularSeason20242025!$E$2:$E$1315,TotalTeamGames20242025!$A15)</f>
        <v>1</v>
      </c>
      <c r="N16" s="26"/>
      <c r="O16" s="24"/>
      <c r="P16" s="26"/>
      <c r="Q16" s="5">
        <f>COUNTIFS(DataRegularSeason20242025!$D$2:$D$1315,TotalTeamGames20242025!Q$1,DataRegularSeason20242025!$E$2:$E$1315,TotalTeamGames20242025!$A15)</f>
        <v>2</v>
      </c>
      <c r="R16" s="26"/>
      <c r="S16" s="5">
        <f>COUNTIFS(DataRegularSeason20242025!$D$2:$D$1315,TotalTeamGames20242025!S$1,DataRegularSeason20242025!$E$2:$E$1315,TotalTeamGames20242025!$A15)</f>
        <v>2</v>
      </c>
      <c r="T16" s="26"/>
      <c r="U16" s="5">
        <f>COUNTIFS(DataRegularSeason20242025!$D$2:$D$1315,TotalTeamGames20242025!U$1,DataRegularSeason20242025!$E$2:$E$1315,TotalTeamGames20242025!$A15)</f>
        <v>1</v>
      </c>
      <c r="V16" s="26"/>
      <c r="W16" s="5">
        <f>COUNTIFS(DataRegularSeason20242025!$D$2:$D$1315,TotalTeamGames20242025!W$1,DataRegularSeason20242025!$E$2:$E$1315,TotalTeamGames20242025!$A15)</f>
        <v>2</v>
      </c>
      <c r="X16" s="26"/>
      <c r="Y16" s="5">
        <f>COUNTIFS(DataRegularSeason20242025!$D$2:$D$1315,TotalTeamGames20242025!Y$1,DataRegularSeason20242025!$E$2:$E$1315,TotalTeamGames20242025!$A15)</f>
        <v>1</v>
      </c>
      <c r="Z16" s="26"/>
      <c r="AA16" s="5">
        <f>COUNTIFS(DataRegularSeason20242025!$D$2:$D$1315,TotalTeamGames20242025!AA$1,DataRegularSeason20242025!$E$2:$E$1315,TotalTeamGames20242025!$A15)</f>
        <v>2</v>
      </c>
      <c r="AB16" s="26"/>
      <c r="AC16" s="5">
        <f>COUNTIFS(DataRegularSeason20242025!$D$2:$D$1315,TotalTeamGames20242025!AC$1,DataRegularSeason20242025!$E$2:$E$1315,TotalTeamGames20242025!$A15)</f>
        <v>2</v>
      </c>
      <c r="AD16" s="26"/>
      <c r="AE16" s="5">
        <f>COUNTIFS(DataRegularSeason20242025!$D$2:$D$1315,TotalTeamGames20242025!AE$1,DataRegularSeason20242025!$E$2:$E$1315,TotalTeamGames20242025!$A15)</f>
        <v>1</v>
      </c>
      <c r="AF16" s="26"/>
      <c r="AG16" s="5">
        <f>COUNTIFS(DataRegularSeason20242025!$D$2:$D$1315,TotalTeamGames20242025!AG$1,DataRegularSeason20242025!$E$2:$E$1315,TotalTeamGames20242025!$A15)</f>
        <v>1</v>
      </c>
      <c r="AH16" s="26"/>
      <c r="AI16" s="5">
        <f>COUNTIFS(DataRegularSeason20242025!$D$2:$D$1315,TotalTeamGames20242025!AI$1,DataRegularSeason20242025!$E$2:$E$1315,TotalTeamGames20242025!$A15)</f>
        <v>2</v>
      </c>
      <c r="AJ16" s="26"/>
      <c r="AK16" s="5">
        <f>COUNTIFS(DataRegularSeason20242025!$D$2:$D$1315,TotalTeamGames20242025!AK$1,DataRegularSeason20242025!$E$2:$E$1315,TotalTeamGames20242025!$A15)</f>
        <v>1</v>
      </c>
      <c r="AL16" s="26"/>
      <c r="AM16" s="5">
        <f>COUNTIFS(DataRegularSeason20242025!$D$2:$D$1315,TotalTeamGames20242025!AM$1,DataRegularSeason20242025!$E$2:$E$1315,TotalTeamGames20242025!$A15)</f>
        <v>1</v>
      </c>
      <c r="AN16" s="26"/>
      <c r="AO16" s="5">
        <f>COUNTIFS(DataRegularSeason20242025!$D$2:$D$1315,TotalTeamGames20242025!AO$1,DataRegularSeason20242025!$E$2:$E$1315,TotalTeamGames20242025!$A15)</f>
        <v>1</v>
      </c>
      <c r="AP16" s="26"/>
      <c r="AQ16" s="5">
        <f>COUNTIFS(DataRegularSeason20242025!$D$2:$D$1315,TotalTeamGames20242025!AQ$1,DataRegularSeason20242025!$E$2:$E$1315,TotalTeamGames20242025!$A15)</f>
        <v>1</v>
      </c>
      <c r="AR16" s="26"/>
      <c r="AS16" s="5">
        <f>COUNTIFS(DataRegularSeason20242025!$D$2:$D$1315,TotalTeamGames20242025!AS$1,DataRegularSeason20242025!$E$2:$E$1315,TotalTeamGames20242025!$A15)</f>
        <v>1</v>
      </c>
      <c r="AT16" s="26"/>
      <c r="AU16" s="5">
        <f>COUNTIFS(DataRegularSeason20242025!$D$2:$D$1315,TotalTeamGames20242025!AU$1,DataRegularSeason20242025!$E$2:$E$1315,TotalTeamGames20242025!$A15)</f>
        <v>2</v>
      </c>
      <c r="AV16" s="26"/>
      <c r="AW16" s="5">
        <f>COUNTIFS(DataRegularSeason20242025!$D$2:$D$1315,TotalTeamGames20242025!AW$1,DataRegularSeason20242025!$E$2:$E$1315,TotalTeamGames20242025!$A15)</f>
        <v>1</v>
      </c>
      <c r="AX16" s="26"/>
      <c r="AY16" s="5">
        <f>COUNTIFS(DataRegularSeason20242025!$D$2:$D$1315,TotalTeamGames20242025!AY$1,DataRegularSeason20242025!$E$2:$E$1315,TotalTeamGames20242025!$A15)</f>
        <v>1</v>
      </c>
      <c r="AZ16" s="26"/>
      <c r="BA16" s="5">
        <f>COUNTIFS(DataRegularSeason20242025!$D$2:$D$1315,TotalTeamGames20242025!BA$1,DataRegularSeason20242025!$E$2:$E$1315,TotalTeamGames20242025!$A15)</f>
        <v>1</v>
      </c>
      <c r="BB16" s="26"/>
      <c r="BC16" s="5">
        <f>COUNTIFS(DataRegularSeason20242025!$D$2:$D$1315,TotalTeamGames20242025!BC$1,DataRegularSeason20242025!$E$2:$E$1315,TotalTeamGames20242025!$A15)</f>
        <v>1</v>
      </c>
      <c r="BD16" s="26"/>
      <c r="BE16" s="5">
        <f>COUNTIFS(DataRegularSeason20242025!$D$2:$D$1315,TotalTeamGames20242025!BE$1,DataRegularSeason20242025!$E$2:$E$1315,TotalTeamGames20242025!$A15)</f>
        <v>2</v>
      </c>
      <c r="BF16" s="24"/>
      <c r="BG16" s="27">
        <f>COUNTIFS(DataRegularSeason20242025!$D$2:$D$1315,TotalTeamGames20242025!BG$1,DataRegularSeason20242025!$E$2:$E$1315,TotalTeamGames20242025!$A15)</f>
        <v>1</v>
      </c>
      <c r="BH16" s="26"/>
      <c r="BI16" s="5">
        <f>COUNTIFS(DataRegularSeason20242025!$D$2:$D$1315,TotalTeamGames20242025!BI$1,DataRegularSeason20242025!$E$2:$E$1315,TotalTeamGames20242025!$A15)</f>
        <v>2</v>
      </c>
      <c r="BJ16" s="26"/>
      <c r="BK16" s="5">
        <f>COUNTIFS(DataRegularSeason20242025!$D$2:$D$1315,TotalTeamGames20242025!BK$1,DataRegularSeason20242025!$E$2:$E$1315,TotalTeamGames20242025!$A15)</f>
        <v>2</v>
      </c>
      <c r="BL16" s="26"/>
      <c r="BM16" s="5">
        <f>COUNTIFS(DataRegularSeason20242025!$D$2:$D$1315,TotalTeamGames20242025!BM$1,DataRegularSeason20242025!$E$2:$E$1315,TotalTeamGames20242025!$A15)</f>
        <v>1</v>
      </c>
      <c r="BN16" s="26"/>
      <c r="BO16" s="30">
        <f t="shared" si="0"/>
        <v>41</v>
      </c>
      <c r="BP16" s="43"/>
    </row>
    <row r="17" spans="1:68" x14ac:dyDescent="0.25">
      <c r="A17" s="44" t="s">
        <v>26</v>
      </c>
      <c r="B17" s="22" t="s">
        <v>81</v>
      </c>
      <c r="C17" s="21"/>
      <c r="D17" s="22">
        <f>COUNTIFS(DataRegularSeason20242025!$E$2:$E$1315,TotalTeamGames20242025!C$1,DataRegularSeason20242025!$D$2:$D$1315,TotalTeamGames20242025!$A17)</f>
        <v>2</v>
      </c>
      <c r="E17" s="21"/>
      <c r="F17" s="22">
        <f>COUNTIFS(DataRegularSeason20242025!$E$2:$E$1315,TotalTeamGames20242025!E$1,DataRegularSeason20242025!$D$2:$D$1315,TotalTeamGames20242025!$A17)</f>
        <v>1</v>
      </c>
      <c r="G17" s="21"/>
      <c r="H17" s="22">
        <f>COUNTIFS(DataRegularSeason20242025!$E$2:$E$1315,TotalTeamGames20242025!G$1,DataRegularSeason20242025!$D$2:$D$1315,TotalTeamGames20242025!$A17)</f>
        <v>1</v>
      </c>
      <c r="I17" s="21"/>
      <c r="J17" s="22">
        <f>COUNTIFS(DataRegularSeason20242025!$E$2:$E$1315,TotalTeamGames20242025!I$1,DataRegularSeason20242025!$D$2:$D$1315,TotalTeamGames20242025!$A17)</f>
        <v>1</v>
      </c>
      <c r="K17" s="21"/>
      <c r="L17" s="22">
        <f>COUNTIFS(DataRegularSeason20242025!$E$2:$E$1315,TotalTeamGames20242025!K$1,DataRegularSeason20242025!$D$2:$D$1315,TotalTeamGames20242025!$A17)</f>
        <v>1</v>
      </c>
      <c r="M17" s="21"/>
      <c r="N17" s="22">
        <f>COUNTIFS(DataRegularSeason20242025!$E$2:$E$1315,TotalTeamGames20242025!M$1,DataRegularSeason20242025!$D$2:$D$1315,TotalTeamGames20242025!$A17)</f>
        <v>2</v>
      </c>
      <c r="O17" s="21"/>
      <c r="P17" s="22">
        <f>COUNTIFS(DataRegularSeason20242025!$E$2:$E$1315,TotalTeamGames20242025!O$1,DataRegularSeason20242025!$D$2:$D$1315,TotalTeamGames20242025!$A17)</f>
        <v>2</v>
      </c>
      <c r="Q17" s="21"/>
      <c r="R17" s="25"/>
      <c r="S17" s="21"/>
      <c r="T17" s="22">
        <f>COUNTIFS(DataRegularSeason20242025!$E$2:$E$1315,TotalTeamGames20242025!S$1,DataRegularSeason20242025!$D$2:$D$1315,TotalTeamGames20242025!$A17)</f>
        <v>1</v>
      </c>
      <c r="U17" s="21"/>
      <c r="V17" s="22">
        <f>COUNTIFS(DataRegularSeason20242025!$E$2:$E$1315,TotalTeamGames20242025!U$1,DataRegularSeason20242025!$D$2:$D$1315,TotalTeamGames20242025!$A17)</f>
        <v>1</v>
      </c>
      <c r="W17" s="21"/>
      <c r="X17" s="22">
        <f>COUNTIFS(DataRegularSeason20242025!$E$2:$E$1315,TotalTeamGames20242025!W$1,DataRegularSeason20242025!$D$2:$D$1315,TotalTeamGames20242025!$A17)</f>
        <v>1</v>
      </c>
      <c r="Y17" s="21"/>
      <c r="Z17" s="22">
        <f>COUNTIFS(DataRegularSeason20242025!$E$2:$E$1315,TotalTeamGames20242025!Y$1,DataRegularSeason20242025!$D$2:$D$1315,TotalTeamGames20242025!$A17)</f>
        <v>1</v>
      </c>
      <c r="AA17" s="21"/>
      <c r="AB17" s="22">
        <f>COUNTIFS(DataRegularSeason20242025!$E$2:$E$1315,TotalTeamGames20242025!AA$1,DataRegularSeason20242025!$D$2:$D$1315,TotalTeamGames20242025!$A17)</f>
        <v>1</v>
      </c>
      <c r="AC17" s="21"/>
      <c r="AD17" s="22">
        <f>COUNTIFS(DataRegularSeason20242025!$E$2:$E$1315,TotalTeamGames20242025!AC$1,DataRegularSeason20242025!$D$2:$D$1315,TotalTeamGames20242025!$A17)</f>
        <v>2</v>
      </c>
      <c r="AE17" s="21"/>
      <c r="AF17" s="22">
        <f>COUNTIFS(DataRegularSeason20242025!$E$2:$E$1315,TotalTeamGames20242025!AE$1,DataRegularSeason20242025!$D$2:$D$1315,TotalTeamGames20242025!$A17)</f>
        <v>1</v>
      </c>
      <c r="AG17" s="21"/>
      <c r="AH17" s="22">
        <f>COUNTIFS(DataRegularSeason20242025!$E$2:$E$1315,TotalTeamGames20242025!AG$1,DataRegularSeason20242025!$D$2:$D$1315,TotalTeamGames20242025!$A17)</f>
        <v>1</v>
      </c>
      <c r="AI17" s="21"/>
      <c r="AJ17" s="22">
        <f>COUNTIFS(DataRegularSeason20242025!$E$2:$E$1315,TotalTeamGames20242025!AI$1,DataRegularSeason20242025!$D$2:$D$1315,TotalTeamGames20242025!$A17)</f>
        <v>2</v>
      </c>
      <c r="AK17" s="21"/>
      <c r="AL17" s="22">
        <f>COUNTIFS(DataRegularSeason20242025!$E$2:$E$1315,TotalTeamGames20242025!AK$1,DataRegularSeason20242025!$D$2:$D$1315,TotalTeamGames20242025!$A17)</f>
        <v>1</v>
      </c>
      <c r="AM17" s="21"/>
      <c r="AN17" s="22">
        <f>COUNTIFS(DataRegularSeason20242025!$E$2:$E$1315,TotalTeamGames20242025!AM$1,DataRegularSeason20242025!$D$2:$D$1315,TotalTeamGames20242025!$A17)</f>
        <v>1</v>
      </c>
      <c r="AO17" s="21"/>
      <c r="AP17" s="22">
        <f>COUNTIFS(DataRegularSeason20242025!$E$2:$E$1315,TotalTeamGames20242025!AO$1,DataRegularSeason20242025!$D$2:$D$1315,TotalTeamGames20242025!$A17)</f>
        <v>1</v>
      </c>
      <c r="AQ17" s="21"/>
      <c r="AR17" s="22">
        <f>COUNTIFS(DataRegularSeason20242025!$E$2:$E$1315,TotalTeamGames20242025!AQ$1,DataRegularSeason20242025!$D$2:$D$1315,TotalTeamGames20242025!$A17)</f>
        <v>1</v>
      </c>
      <c r="AS17" s="21"/>
      <c r="AT17" s="22">
        <f>COUNTIFS(DataRegularSeason20242025!$E$2:$E$1315,TotalTeamGames20242025!AS$1,DataRegularSeason20242025!$D$2:$D$1315,TotalTeamGames20242025!$A17)</f>
        <v>1</v>
      </c>
      <c r="AU17" s="21"/>
      <c r="AV17" s="22">
        <f>COUNTIFS(DataRegularSeason20242025!$E$2:$E$1315,TotalTeamGames20242025!AU$1,DataRegularSeason20242025!$D$2:$D$1315,TotalTeamGames20242025!$A17)</f>
        <v>1</v>
      </c>
      <c r="AW17" s="21"/>
      <c r="AX17" s="22">
        <f>COUNTIFS(DataRegularSeason20242025!$E$2:$E$1315,TotalTeamGames20242025!AW$1,DataRegularSeason20242025!$D$2:$D$1315,TotalTeamGames20242025!$A17)</f>
        <v>2</v>
      </c>
      <c r="AY17" s="21"/>
      <c r="AZ17" s="22">
        <f>COUNTIFS(DataRegularSeason20242025!$E$2:$E$1315,TotalTeamGames20242025!AY$1,DataRegularSeason20242025!$D$2:$D$1315,TotalTeamGames20242025!$A17)</f>
        <v>2</v>
      </c>
      <c r="BA17" s="21"/>
      <c r="BB17" s="22">
        <f>COUNTIFS(DataRegularSeason20242025!$E$2:$E$1315,TotalTeamGames20242025!BA$1,DataRegularSeason20242025!$D$2:$D$1315,TotalTeamGames20242025!$A17)</f>
        <v>1</v>
      </c>
      <c r="BC17" s="21"/>
      <c r="BD17" s="22">
        <f>COUNTIFS(DataRegularSeason20242025!$E$2:$E$1315,TotalTeamGames20242025!BC$1,DataRegularSeason20242025!$D$2:$D$1315,TotalTeamGames20242025!$A17)</f>
        <v>1</v>
      </c>
      <c r="BE17" s="21"/>
      <c r="BF17">
        <f>COUNTIFS(DataRegularSeason20242025!$E$2:$E$1315,TotalTeamGames20242025!BE$1,DataRegularSeason20242025!$D$2:$D$1315,TotalTeamGames20242025!$A17)</f>
        <v>2</v>
      </c>
      <c r="BG17" s="28"/>
      <c r="BH17" s="22">
        <f>COUNTIFS(DataRegularSeason20242025!$E$2:$E$1315,TotalTeamGames20242025!BG$1,DataRegularSeason20242025!$D$2:$D$1315,TotalTeamGames20242025!$A17)</f>
        <v>2</v>
      </c>
      <c r="BI17" s="21"/>
      <c r="BJ17" s="22">
        <f>COUNTIFS(DataRegularSeason20242025!$E$2:$E$1315,TotalTeamGames20242025!BI$1,DataRegularSeason20242025!$D$2:$D$1315,TotalTeamGames20242025!$A17)</f>
        <v>1</v>
      </c>
      <c r="BK17" s="21"/>
      <c r="BL17" s="22">
        <f>COUNTIFS(DataRegularSeason20242025!$E$2:$E$1315,TotalTeamGames20242025!BK$1,DataRegularSeason20242025!$D$2:$D$1315,TotalTeamGames20242025!$A17)</f>
        <v>2</v>
      </c>
      <c r="BM17" s="21"/>
      <c r="BN17" s="22">
        <f>COUNTIFS(DataRegularSeason20242025!$E$2:$E$1315,TotalTeamGames20242025!BM$1,DataRegularSeason20242025!$D$2:$D$1315,TotalTeamGames20242025!$A17)</f>
        <v>1</v>
      </c>
      <c r="BO17" s="29">
        <f t="shared" si="0"/>
        <v>41</v>
      </c>
      <c r="BP17" s="43">
        <f t="shared" ref="BP17" si="7">BO17+BO18</f>
        <v>82</v>
      </c>
    </row>
    <row r="18" spans="1:68" x14ac:dyDescent="0.25">
      <c r="A18" s="45"/>
      <c r="B18" s="23" t="s">
        <v>80</v>
      </c>
      <c r="C18" s="5">
        <f>COUNTIFS(DataRegularSeason20242025!$D$2:$D$1315,TotalTeamGames20242025!C$1,DataRegularSeason20242025!$E$2:$E$1315,TotalTeamGames20242025!$A17)</f>
        <v>1</v>
      </c>
      <c r="D18" s="26"/>
      <c r="E18" s="5">
        <f>COUNTIFS(DataRegularSeason20242025!$D$2:$D$1315,TotalTeamGames20242025!E$1,DataRegularSeason20242025!$E$2:$E$1315,TotalTeamGames20242025!$A17)</f>
        <v>1</v>
      </c>
      <c r="F18" s="26"/>
      <c r="G18" s="5">
        <f>COUNTIFS(DataRegularSeason20242025!$D$2:$D$1315,TotalTeamGames20242025!G$1,DataRegularSeason20242025!$E$2:$E$1315,TotalTeamGames20242025!$A17)</f>
        <v>1</v>
      </c>
      <c r="H18" s="26"/>
      <c r="I18" s="5">
        <f>COUNTIFS(DataRegularSeason20242025!$D$2:$D$1315,TotalTeamGames20242025!I$1,DataRegularSeason20242025!$E$2:$E$1315,TotalTeamGames20242025!$A17)</f>
        <v>1</v>
      </c>
      <c r="J18" s="26"/>
      <c r="K18" s="5">
        <f>COUNTIFS(DataRegularSeason20242025!$D$2:$D$1315,TotalTeamGames20242025!K$1,DataRegularSeason20242025!$E$2:$E$1315,TotalTeamGames20242025!$A17)</f>
        <v>1</v>
      </c>
      <c r="L18" s="26"/>
      <c r="M18" s="5">
        <f>COUNTIFS(DataRegularSeason20242025!$D$2:$D$1315,TotalTeamGames20242025!M$1,DataRegularSeason20242025!$E$2:$E$1315,TotalTeamGames20242025!$A17)</f>
        <v>1</v>
      </c>
      <c r="N18" s="26"/>
      <c r="O18" s="5">
        <f>COUNTIFS(DataRegularSeason20242025!$D$2:$D$1315,TotalTeamGames20242025!O$1,DataRegularSeason20242025!$E$2:$E$1315,TotalTeamGames20242025!$A17)</f>
        <v>2</v>
      </c>
      <c r="P18" s="26"/>
      <c r="Q18" s="24"/>
      <c r="R18" s="26"/>
      <c r="S18" s="5">
        <f>COUNTIFS(DataRegularSeason20242025!$D$2:$D$1315,TotalTeamGames20242025!S$1,DataRegularSeason20242025!$E$2:$E$1315,TotalTeamGames20242025!$A17)</f>
        <v>2</v>
      </c>
      <c r="T18" s="26"/>
      <c r="U18" s="5">
        <f>COUNTIFS(DataRegularSeason20242025!$D$2:$D$1315,TotalTeamGames20242025!U$1,DataRegularSeason20242025!$E$2:$E$1315,TotalTeamGames20242025!$A17)</f>
        <v>1</v>
      </c>
      <c r="V18" s="26"/>
      <c r="W18" s="5">
        <f>COUNTIFS(DataRegularSeason20242025!$D$2:$D$1315,TotalTeamGames20242025!W$1,DataRegularSeason20242025!$E$2:$E$1315,TotalTeamGames20242025!$A17)</f>
        <v>2</v>
      </c>
      <c r="X18" s="26"/>
      <c r="Y18" s="5">
        <f>COUNTIFS(DataRegularSeason20242025!$D$2:$D$1315,TotalTeamGames20242025!Y$1,DataRegularSeason20242025!$E$2:$E$1315,TotalTeamGames20242025!$A17)</f>
        <v>1</v>
      </c>
      <c r="Z18" s="26"/>
      <c r="AA18" s="5">
        <f>COUNTIFS(DataRegularSeason20242025!$D$2:$D$1315,TotalTeamGames20242025!AA$1,DataRegularSeason20242025!$E$2:$E$1315,TotalTeamGames20242025!$A17)</f>
        <v>2</v>
      </c>
      <c r="AB18" s="26"/>
      <c r="AC18" s="5">
        <f>COUNTIFS(DataRegularSeason20242025!$D$2:$D$1315,TotalTeamGames20242025!AC$1,DataRegularSeason20242025!$E$2:$E$1315,TotalTeamGames20242025!$A17)</f>
        <v>2</v>
      </c>
      <c r="AD18" s="26"/>
      <c r="AE18" s="5">
        <f>COUNTIFS(DataRegularSeason20242025!$D$2:$D$1315,TotalTeamGames20242025!AE$1,DataRegularSeason20242025!$E$2:$E$1315,TotalTeamGames20242025!$A17)</f>
        <v>1</v>
      </c>
      <c r="AF18" s="26"/>
      <c r="AG18" s="5">
        <f>COUNTIFS(DataRegularSeason20242025!$D$2:$D$1315,TotalTeamGames20242025!AG$1,DataRegularSeason20242025!$E$2:$E$1315,TotalTeamGames20242025!$A17)</f>
        <v>1</v>
      </c>
      <c r="AH18" s="26"/>
      <c r="AI18" s="5">
        <f>COUNTIFS(DataRegularSeason20242025!$D$2:$D$1315,TotalTeamGames20242025!AI$1,DataRegularSeason20242025!$E$2:$E$1315,TotalTeamGames20242025!$A17)</f>
        <v>2</v>
      </c>
      <c r="AJ18" s="26"/>
      <c r="AK18" s="5">
        <f>COUNTIFS(DataRegularSeason20242025!$D$2:$D$1315,TotalTeamGames20242025!AK$1,DataRegularSeason20242025!$E$2:$E$1315,TotalTeamGames20242025!$A17)</f>
        <v>1</v>
      </c>
      <c r="AL18" s="26"/>
      <c r="AM18" s="5">
        <f>COUNTIFS(DataRegularSeason20242025!$D$2:$D$1315,TotalTeamGames20242025!AM$1,DataRegularSeason20242025!$E$2:$E$1315,TotalTeamGames20242025!$A17)</f>
        <v>1</v>
      </c>
      <c r="AN18" s="26"/>
      <c r="AO18" s="5">
        <f>COUNTIFS(DataRegularSeason20242025!$D$2:$D$1315,TotalTeamGames20242025!AO$1,DataRegularSeason20242025!$E$2:$E$1315,TotalTeamGames20242025!$A17)</f>
        <v>1</v>
      </c>
      <c r="AP18" s="26"/>
      <c r="AQ18" s="5">
        <f>COUNTIFS(DataRegularSeason20242025!$D$2:$D$1315,TotalTeamGames20242025!AQ$1,DataRegularSeason20242025!$E$2:$E$1315,TotalTeamGames20242025!$A17)</f>
        <v>1</v>
      </c>
      <c r="AR18" s="26"/>
      <c r="AS18" s="5">
        <f>COUNTIFS(DataRegularSeason20242025!$D$2:$D$1315,TotalTeamGames20242025!AS$1,DataRegularSeason20242025!$E$2:$E$1315,TotalTeamGames20242025!$A17)</f>
        <v>1</v>
      </c>
      <c r="AT18" s="26"/>
      <c r="AU18" s="5">
        <f>COUNTIFS(DataRegularSeason20242025!$D$2:$D$1315,TotalTeamGames20242025!AU$1,DataRegularSeason20242025!$E$2:$E$1315,TotalTeamGames20242025!$A17)</f>
        <v>2</v>
      </c>
      <c r="AV18" s="26"/>
      <c r="AW18" s="5">
        <f>COUNTIFS(DataRegularSeason20242025!$D$2:$D$1315,TotalTeamGames20242025!AW$1,DataRegularSeason20242025!$E$2:$E$1315,TotalTeamGames20242025!$A17)</f>
        <v>1</v>
      </c>
      <c r="AX18" s="26"/>
      <c r="AY18" s="5">
        <f>COUNTIFS(DataRegularSeason20242025!$D$2:$D$1315,TotalTeamGames20242025!AY$1,DataRegularSeason20242025!$E$2:$E$1315,TotalTeamGames20242025!$A17)</f>
        <v>2</v>
      </c>
      <c r="AZ18" s="26"/>
      <c r="BA18" s="5">
        <f>COUNTIFS(DataRegularSeason20242025!$D$2:$D$1315,TotalTeamGames20242025!BA$1,DataRegularSeason20242025!$E$2:$E$1315,TotalTeamGames20242025!$A17)</f>
        <v>1</v>
      </c>
      <c r="BB18" s="26"/>
      <c r="BC18" s="5">
        <f>COUNTIFS(DataRegularSeason20242025!$D$2:$D$1315,TotalTeamGames20242025!BC$1,DataRegularSeason20242025!$E$2:$E$1315,TotalTeamGames20242025!$A17)</f>
        <v>1</v>
      </c>
      <c r="BD18" s="26"/>
      <c r="BE18" s="5">
        <f>COUNTIFS(DataRegularSeason20242025!$D$2:$D$1315,TotalTeamGames20242025!BE$1,DataRegularSeason20242025!$E$2:$E$1315,TotalTeamGames20242025!$A17)</f>
        <v>1</v>
      </c>
      <c r="BF18" s="24"/>
      <c r="BG18" s="27">
        <f>COUNTIFS(DataRegularSeason20242025!$D$2:$D$1315,TotalTeamGames20242025!BG$1,DataRegularSeason20242025!$E$2:$E$1315,TotalTeamGames20242025!$A17)</f>
        <v>1</v>
      </c>
      <c r="BH18" s="26"/>
      <c r="BI18" s="5">
        <f>COUNTIFS(DataRegularSeason20242025!$D$2:$D$1315,TotalTeamGames20242025!BI$1,DataRegularSeason20242025!$E$2:$E$1315,TotalTeamGames20242025!$A17)</f>
        <v>2</v>
      </c>
      <c r="BJ18" s="26"/>
      <c r="BK18" s="5">
        <f>COUNTIFS(DataRegularSeason20242025!$D$2:$D$1315,TotalTeamGames20242025!BK$1,DataRegularSeason20242025!$E$2:$E$1315,TotalTeamGames20242025!$A17)</f>
        <v>2</v>
      </c>
      <c r="BL18" s="26"/>
      <c r="BM18" s="5">
        <f>COUNTIFS(DataRegularSeason20242025!$D$2:$D$1315,TotalTeamGames20242025!BM$1,DataRegularSeason20242025!$E$2:$E$1315,TotalTeamGames20242025!$A17)</f>
        <v>1</v>
      </c>
      <c r="BN18" s="26"/>
      <c r="BO18" s="30">
        <f t="shared" si="0"/>
        <v>41</v>
      </c>
      <c r="BP18" s="43"/>
    </row>
    <row r="19" spans="1:68" x14ac:dyDescent="0.25">
      <c r="A19" s="44" t="s">
        <v>34</v>
      </c>
      <c r="B19" s="22" t="s">
        <v>81</v>
      </c>
      <c r="C19" s="21"/>
      <c r="D19" s="22">
        <f>COUNTIFS(DataRegularSeason20242025!$E$2:$E$1315,TotalTeamGames20242025!C$1,DataRegularSeason20242025!$D$2:$D$1315,TotalTeamGames20242025!$A19)</f>
        <v>1</v>
      </c>
      <c r="E19" s="21"/>
      <c r="F19" s="22">
        <f>COUNTIFS(DataRegularSeason20242025!$E$2:$E$1315,TotalTeamGames20242025!E$1,DataRegularSeason20242025!$D$2:$D$1315,TotalTeamGames20242025!$A19)</f>
        <v>1</v>
      </c>
      <c r="G19" s="21"/>
      <c r="H19" s="22">
        <f>COUNTIFS(DataRegularSeason20242025!$E$2:$E$1315,TotalTeamGames20242025!G$1,DataRegularSeason20242025!$D$2:$D$1315,TotalTeamGames20242025!$A19)</f>
        <v>1</v>
      </c>
      <c r="I19" s="21"/>
      <c r="J19" s="22">
        <f>COUNTIFS(DataRegularSeason20242025!$E$2:$E$1315,TotalTeamGames20242025!I$1,DataRegularSeason20242025!$D$2:$D$1315,TotalTeamGames20242025!$A19)</f>
        <v>1</v>
      </c>
      <c r="K19" s="21"/>
      <c r="L19" s="22">
        <f>COUNTIFS(DataRegularSeason20242025!$E$2:$E$1315,TotalTeamGames20242025!K$1,DataRegularSeason20242025!$D$2:$D$1315,TotalTeamGames20242025!$A19)</f>
        <v>1</v>
      </c>
      <c r="M19" s="21"/>
      <c r="N19" s="22">
        <f>COUNTIFS(DataRegularSeason20242025!$E$2:$E$1315,TotalTeamGames20242025!M$1,DataRegularSeason20242025!$D$2:$D$1315,TotalTeamGames20242025!$A19)</f>
        <v>1</v>
      </c>
      <c r="O19" s="21"/>
      <c r="P19" s="22">
        <f>COUNTIFS(DataRegularSeason20242025!$E$2:$E$1315,TotalTeamGames20242025!O$1,DataRegularSeason20242025!$D$2:$D$1315,TotalTeamGames20242025!$A19)</f>
        <v>2</v>
      </c>
      <c r="Q19" s="21"/>
      <c r="R19" s="22">
        <f>COUNTIFS(DataRegularSeason20242025!$E$2:$E$1315,TotalTeamGames20242025!Q$1,DataRegularSeason20242025!$D$2:$D$1315,TotalTeamGames20242025!$A19)</f>
        <v>2</v>
      </c>
      <c r="S19" s="21"/>
      <c r="T19" s="25"/>
      <c r="U19" s="21"/>
      <c r="V19" s="22">
        <f>COUNTIFS(DataRegularSeason20242025!$E$2:$E$1315,TotalTeamGames20242025!U$1,DataRegularSeason20242025!$D$2:$D$1315,TotalTeamGames20242025!$A19)</f>
        <v>1</v>
      </c>
      <c r="W19" s="21"/>
      <c r="X19" s="22">
        <f>COUNTIFS(DataRegularSeason20242025!$E$2:$E$1315,TotalTeamGames20242025!W$1,DataRegularSeason20242025!$D$2:$D$1315,TotalTeamGames20242025!$A19)</f>
        <v>2</v>
      </c>
      <c r="Y19" s="21"/>
      <c r="Z19" s="22">
        <f>COUNTIFS(DataRegularSeason20242025!$E$2:$E$1315,TotalTeamGames20242025!Y$1,DataRegularSeason20242025!$D$2:$D$1315,TotalTeamGames20242025!$A19)</f>
        <v>1</v>
      </c>
      <c r="AA19" s="21"/>
      <c r="AB19" s="22">
        <f>COUNTIFS(DataRegularSeason20242025!$E$2:$E$1315,TotalTeamGames20242025!AA$1,DataRegularSeason20242025!$D$2:$D$1315,TotalTeamGames20242025!$A19)</f>
        <v>2</v>
      </c>
      <c r="AC19" s="21"/>
      <c r="AD19" s="22">
        <f>COUNTIFS(DataRegularSeason20242025!$E$2:$E$1315,TotalTeamGames20242025!AC$1,DataRegularSeason20242025!$D$2:$D$1315,TotalTeamGames20242025!$A19)</f>
        <v>2</v>
      </c>
      <c r="AE19" s="21"/>
      <c r="AF19" s="22">
        <f>COUNTIFS(DataRegularSeason20242025!$E$2:$E$1315,TotalTeamGames20242025!AE$1,DataRegularSeason20242025!$D$2:$D$1315,TotalTeamGames20242025!$A19)</f>
        <v>1</v>
      </c>
      <c r="AG19" s="21"/>
      <c r="AH19" s="22">
        <f>COUNTIFS(DataRegularSeason20242025!$E$2:$E$1315,TotalTeamGames20242025!AG$1,DataRegularSeason20242025!$D$2:$D$1315,TotalTeamGames20242025!$A19)</f>
        <v>1</v>
      </c>
      <c r="AI19" s="21"/>
      <c r="AJ19" s="22">
        <f>COUNTIFS(DataRegularSeason20242025!$E$2:$E$1315,TotalTeamGames20242025!AI$1,DataRegularSeason20242025!$D$2:$D$1315,TotalTeamGames20242025!$A19)</f>
        <v>2</v>
      </c>
      <c r="AK19" s="21"/>
      <c r="AL19" s="22">
        <f>COUNTIFS(DataRegularSeason20242025!$E$2:$E$1315,TotalTeamGames20242025!AK$1,DataRegularSeason20242025!$D$2:$D$1315,TotalTeamGames20242025!$A19)</f>
        <v>1</v>
      </c>
      <c r="AM19" s="21"/>
      <c r="AN19" s="22">
        <f>COUNTIFS(DataRegularSeason20242025!$E$2:$E$1315,TotalTeamGames20242025!AM$1,DataRegularSeason20242025!$D$2:$D$1315,TotalTeamGames20242025!$A19)</f>
        <v>1</v>
      </c>
      <c r="AO19" s="21"/>
      <c r="AP19" s="22">
        <f>COUNTIFS(DataRegularSeason20242025!$E$2:$E$1315,TotalTeamGames20242025!AO$1,DataRegularSeason20242025!$D$2:$D$1315,TotalTeamGames20242025!$A19)</f>
        <v>1</v>
      </c>
      <c r="AQ19" s="21"/>
      <c r="AR19" s="22">
        <f>COUNTIFS(DataRegularSeason20242025!$E$2:$E$1315,TotalTeamGames20242025!AQ$1,DataRegularSeason20242025!$D$2:$D$1315,TotalTeamGames20242025!$A19)</f>
        <v>1</v>
      </c>
      <c r="AS19" s="21"/>
      <c r="AT19" s="22">
        <f>COUNTIFS(DataRegularSeason20242025!$E$2:$E$1315,TotalTeamGames20242025!AS$1,DataRegularSeason20242025!$D$2:$D$1315,TotalTeamGames20242025!$A19)</f>
        <v>1</v>
      </c>
      <c r="AU19" s="21"/>
      <c r="AV19" s="22">
        <f>COUNTIFS(DataRegularSeason20242025!$E$2:$E$1315,TotalTeamGames20242025!AU$1,DataRegularSeason20242025!$D$2:$D$1315,TotalTeamGames20242025!$A19)</f>
        <v>2</v>
      </c>
      <c r="AW19" s="21"/>
      <c r="AX19" s="22">
        <f>COUNTIFS(DataRegularSeason20242025!$E$2:$E$1315,TotalTeamGames20242025!AW$1,DataRegularSeason20242025!$D$2:$D$1315,TotalTeamGames20242025!$A19)</f>
        <v>1</v>
      </c>
      <c r="AY19" s="21"/>
      <c r="AZ19" s="22">
        <f>COUNTIFS(DataRegularSeason20242025!$E$2:$E$1315,TotalTeamGames20242025!AY$1,DataRegularSeason20242025!$D$2:$D$1315,TotalTeamGames20242025!$A19)</f>
        <v>1</v>
      </c>
      <c r="BA19" s="21"/>
      <c r="BB19" s="22">
        <f>COUNTIFS(DataRegularSeason20242025!$E$2:$E$1315,TotalTeamGames20242025!BA$1,DataRegularSeason20242025!$D$2:$D$1315,TotalTeamGames20242025!$A19)</f>
        <v>1</v>
      </c>
      <c r="BC19" s="21"/>
      <c r="BD19" s="22">
        <f>COUNTIFS(DataRegularSeason20242025!$E$2:$E$1315,TotalTeamGames20242025!BC$1,DataRegularSeason20242025!$D$2:$D$1315,TotalTeamGames20242025!$A19)</f>
        <v>1</v>
      </c>
      <c r="BE19" s="21"/>
      <c r="BF19">
        <f>COUNTIFS(DataRegularSeason20242025!$E$2:$E$1315,TotalTeamGames20242025!BE$1,DataRegularSeason20242025!$D$2:$D$1315,TotalTeamGames20242025!$A19)</f>
        <v>2</v>
      </c>
      <c r="BG19" s="28"/>
      <c r="BH19" s="22">
        <f>COUNTIFS(DataRegularSeason20242025!$E$2:$E$1315,TotalTeamGames20242025!BG$1,DataRegularSeason20242025!$D$2:$D$1315,TotalTeamGames20242025!$A19)</f>
        <v>1</v>
      </c>
      <c r="BI19" s="21"/>
      <c r="BJ19" s="22">
        <f>COUNTIFS(DataRegularSeason20242025!$E$2:$E$1315,TotalTeamGames20242025!BI$1,DataRegularSeason20242025!$D$2:$D$1315,TotalTeamGames20242025!$A19)</f>
        <v>2</v>
      </c>
      <c r="BK19" s="21"/>
      <c r="BL19" s="22">
        <f>COUNTIFS(DataRegularSeason20242025!$E$2:$E$1315,TotalTeamGames20242025!BK$1,DataRegularSeason20242025!$D$2:$D$1315,TotalTeamGames20242025!$A19)</f>
        <v>2</v>
      </c>
      <c r="BM19" s="21"/>
      <c r="BN19" s="22">
        <f>COUNTIFS(DataRegularSeason20242025!$E$2:$E$1315,TotalTeamGames20242025!BM$1,DataRegularSeason20242025!$D$2:$D$1315,TotalTeamGames20242025!$A19)</f>
        <v>1</v>
      </c>
      <c r="BO19" s="29">
        <f t="shared" si="0"/>
        <v>41</v>
      </c>
      <c r="BP19" s="43">
        <f t="shared" ref="BP19" si="8">BO19+BO20</f>
        <v>82</v>
      </c>
    </row>
    <row r="20" spans="1:68" x14ac:dyDescent="0.25">
      <c r="A20" s="45"/>
      <c r="B20" s="23" t="s">
        <v>80</v>
      </c>
      <c r="C20" s="5">
        <f>COUNTIFS(DataRegularSeason20242025!$D$2:$D$1315,TotalTeamGames20242025!C$1,DataRegularSeason20242025!$E$2:$E$1315,TotalTeamGames20242025!$A19)</f>
        <v>2</v>
      </c>
      <c r="D20" s="26"/>
      <c r="E20" s="5">
        <f>COUNTIFS(DataRegularSeason20242025!$D$2:$D$1315,TotalTeamGames20242025!E$1,DataRegularSeason20242025!$E$2:$E$1315,TotalTeamGames20242025!$A19)</f>
        <v>1</v>
      </c>
      <c r="F20" s="26"/>
      <c r="G20" s="5">
        <f>COUNTIFS(DataRegularSeason20242025!$D$2:$D$1315,TotalTeamGames20242025!G$1,DataRegularSeason20242025!$E$2:$E$1315,TotalTeamGames20242025!$A19)</f>
        <v>1</v>
      </c>
      <c r="H20" s="26"/>
      <c r="I20" s="5">
        <f>COUNTIFS(DataRegularSeason20242025!$D$2:$D$1315,TotalTeamGames20242025!I$1,DataRegularSeason20242025!$E$2:$E$1315,TotalTeamGames20242025!$A19)</f>
        <v>1</v>
      </c>
      <c r="J20" s="26"/>
      <c r="K20" s="5">
        <f>COUNTIFS(DataRegularSeason20242025!$D$2:$D$1315,TotalTeamGames20242025!K$1,DataRegularSeason20242025!$E$2:$E$1315,TotalTeamGames20242025!$A19)</f>
        <v>1</v>
      </c>
      <c r="L20" s="26"/>
      <c r="M20" s="5">
        <f>COUNTIFS(DataRegularSeason20242025!$D$2:$D$1315,TotalTeamGames20242025!M$1,DataRegularSeason20242025!$E$2:$E$1315,TotalTeamGames20242025!$A19)</f>
        <v>2</v>
      </c>
      <c r="N20" s="26"/>
      <c r="O20" s="5">
        <f>COUNTIFS(DataRegularSeason20242025!$D$2:$D$1315,TotalTeamGames20242025!O$1,DataRegularSeason20242025!$E$2:$E$1315,TotalTeamGames20242025!$A19)</f>
        <v>2</v>
      </c>
      <c r="P20" s="26"/>
      <c r="Q20" s="5">
        <f>COUNTIFS(DataRegularSeason20242025!$D$2:$D$1315,TotalTeamGames20242025!Q$1,DataRegularSeason20242025!$E$2:$E$1315,TotalTeamGames20242025!$A19)</f>
        <v>1</v>
      </c>
      <c r="R20" s="26"/>
      <c r="S20" s="24"/>
      <c r="T20" s="26"/>
      <c r="U20" s="5">
        <f>COUNTIFS(DataRegularSeason20242025!$D$2:$D$1315,TotalTeamGames20242025!U$1,DataRegularSeason20242025!$E$2:$E$1315,TotalTeamGames20242025!$A19)</f>
        <v>1</v>
      </c>
      <c r="V20" s="26"/>
      <c r="W20" s="5">
        <f>COUNTIFS(DataRegularSeason20242025!$D$2:$D$1315,TotalTeamGames20242025!W$1,DataRegularSeason20242025!$E$2:$E$1315,TotalTeamGames20242025!$A19)</f>
        <v>1</v>
      </c>
      <c r="X20" s="26"/>
      <c r="Y20" s="5">
        <f>COUNTIFS(DataRegularSeason20242025!$D$2:$D$1315,TotalTeamGames20242025!Y$1,DataRegularSeason20242025!$E$2:$E$1315,TotalTeamGames20242025!$A19)</f>
        <v>1</v>
      </c>
      <c r="Z20" s="26"/>
      <c r="AA20" s="5">
        <f>COUNTIFS(DataRegularSeason20242025!$D$2:$D$1315,TotalTeamGames20242025!AA$1,DataRegularSeason20242025!$E$2:$E$1315,TotalTeamGames20242025!$A19)</f>
        <v>1</v>
      </c>
      <c r="AB20" s="26"/>
      <c r="AC20" s="5">
        <f>COUNTIFS(DataRegularSeason20242025!$D$2:$D$1315,TotalTeamGames20242025!AC$1,DataRegularSeason20242025!$E$2:$E$1315,TotalTeamGames20242025!$A19)</f>
        <v>2</v>
      </c>
      <c r="AD20" s="26"/>
      <c r="AE20" s="5">
        <f>COUNTIFS(DataRegularSeason20242025!$D$2:$D$1315,TotalTeamGames20242025!AE$1,DataRegularSeason20242025!$E$2:$E$1315,TotalTeamGames20242025!$A19)</f>
        <v>1</v>
      </c>
      <c r="AF20" s="26"/>
      <c r="AG20" s="5">
        <f>COUNTIFS(DataRegularSeason20242025!$D$2:$D$1315,TotalTeamGames20242025!AG$1,DataRegularSeason20242025!$E$2:$E$1315,TotalTeamGames20242025!$A19)</f>
        <v>1</v>
      </c>
      <c r="AH20" s="26"/>
      <c r="AI20" s="5">
        <f>COUNTIFS(DataRegularSeason20242025!$D$2:$D$1315,TotalTeamGames20242025!AI$1,DataRegularSeason20242025!$E$2:$E$1315,TotalTeamGames20242025!$A19)</f>
        <v>2</v>
      </c>
      <c r="AJ20" s="26"/>
      <c r="AK20" s="5">
        <f>COUNTIFS(DataRegularSeason20242025!$D$2:$D$1315,TotalTeamGames20242025!AK$1,DataRegularSeason20242025!$E$2:$E$1315,TotalTeamGames20242025!$A19)</f>
        <v>1</v>
      </c>
      <c r="AL20" s="26"/>
      <c r="AM20" s="5">
        <f>COUNTIFS(DataRegularSeason20242025!$D$2:$D$1315,TotalTeamGames20242025!AM$1,DataRegularSeason20242025!$E$2:$E$1315,TotalTeamGames20242025!$A19)</f>
        <v>1</v>
      </c>
      <c r="AN20" s="26"/>
      <c r="AO20" s="5">
        <f>COUNTIFS(DataRegularSeason20242025!$D$2:$D$1315,TotalTeamGames20242025!AO$1,DataRegularSeason20242025!$E$2:$E$1315,TotalTeamGames20242025!$A19)</f>
        <v>1</v>
      </c>
      <c r="AP20" s="26"/>
      <c r="AQ20" s="5">
        <f>COUNTIFS(DataRegularSeason20242025!$D$2:$D$1315,TotalTeamGames20242025!AQ$1,DataRegularSeason20242025!$E$2:$E$1315,TotalTeamGames20242025!$A19)</f>
        <v>1</v>
      </c>
      <c r="AR20" s="26"/>
      <c r="AS20" s="5">
        <f>COUNTIFS(DataRegularSeason20242025!$D$2:$D$1315,TotalTeamGames20242025!AS$1,DataRegularSeason20242025!$E$2:$E$1315,TotalTeamGames20242025!$A19)</f>
        <v>1</v>
      </c>
      <c r="AT20" s="26"/>
      <c r="AU20" s="5">
        <f>COUNTIFS(DataRegularSeason20242025!$D$2:$D$1315,TotalTeamGames20242025!AU$1,DataRegularSeason20242025!$E$2:$E$1315,TotalTeamGames20242025!$A19)</f>
        <v>1</v>
      </c>
      <c r="AV20" s="26"/>
      <c r="AW20" s="5">
        <f>COUNTIFS(DataRegularSeason20242025!$D$2:$D$1315,TotalTeamGames20242025!AW$1,DataRegularSeason20242025!$E$2:$E$1315,TotalTeamGames20242025!$A19)</f>
        <v>2</v>
      </c>
      <c r="AX20" s="26"/>
      <c r="AY20" s="5">
        <f>COUNTIFS(DataRegularSeason20242025!$D$2:$D$1315,TotalTeamGames20242025!AY$1,DataRegularSeason20242025!$E$2:$E$1315,TotalTeamGames20242025!$A19)</f>
        <v>2</v>
      </c>
      <c r="AZ20" s="26"/>
      <c r="BA20" s="5">
        <f>COUNTIFS(DataRegularSeason20242025!$D$2:$D$1315,TotalTeamGames20242025!BA$1,DataRegularSeason20242025!$E$2:$E$1315,TotalTeamGames20242025!$A19)</f>
        <v>1</v>
      </c>
      <c r="BB20" s="26"/>
      <c r="BC20" s="5">
        <f>COUNTIFS(DataRegularSeason20242025!$D$2:$D$1315,TotalTeamGames20242025!BC$1,DataRegularSeason20242025!$E$2:$E$1315,TotalTeamGames20242025!$A19)</f>
        <v>1</v>
      </c>
      <c r="BD20" s="26"/>
      <c r="BE20" s="5">
        <f>COUNTIFS(DataRegularSeason20242025!$D$2:$D$1315,TotalTeamGames20242025!BE$1,DataRegularSeason20242025!$E$2:$E$1315,TotalTeamGames20242025!$A19)</f>
        <v>2</v>
      </c>
      <c r="BF20" s="24"/>
      <c r="BG20" s="27">
        <f>COUNTIFS(DataRegularSeason20242025!$D$2:$D$1315,TotalTeamGames20242025!BG$1,DataRegularSeason20242025!$E$2:$E$1315,TotalTeamGames20242025!$A19)</f>
        <v>2</v>
      </c>
      <c r="BH20" s="26"/>
      <c r="BI20" s="5">
        <f>COUNTIFS(DataRegularSeason20242025!$D$2:$D$1315,TotalTeamGames20242025!BI$1,DataRegularSeason20242025!$E$2:$E$1315,TotalTeamGames20242025!$A19)</f>
        <v>1</v>
      </c>
      <c r="BJ20" s="26"/>
      <c r="BK20" s="5">
        <f>COUNTIFS(DataRegularSeason20242025!$D$2:$D$1315,TotalTeamGames20242025!BK$1,DataRegularSeason20242025!$E$2:$E$1315,TotalTeamGames20242025!$A19)</f>
        <v>2</v>
      </c>
      <c r="BL20" s="26"/>
      <c r="BM20" s="5">
        <f>COUNTIFS(DataRegularSeason20242025!$D$2:$D$1315,TotalTeamGames20242025!BM$1,DataRegularSeason20242025!$E$2:$E$1315,TotalTeamGames20242025!$A19)</f>
        <v>1</v>
      </c>
      <c r="BN20" s="26"/>
      <c r="BO20" s="30">
        <f t="shared" si="0"/>
        <v>41</v>
      </c>
      <c r="BP20" s="43"/>
    </row>
    <row r="21" spans="1:68" x14ac:dyDescent="0.25">
      <c r="A21" s="44" t="s">
        <v>31</v>
      </c>
      <c r="B21" s="22" t="s">
        <v>81</v>
      </c>
      <c r="C21" s="21"/>
      <c r="D21" s="22">
        <f>COUNTIFS(DataRegularSeason20242025!$E$2:$E$1315,TotalTeamGames20242025!C$1,DataRegularSeason20242025!$D$2:$D$1315,TotalTeamGames20242025!$A21)</f>
        <v>1</v>
      </c>
      <c r="E21" s="21"/>
      <c r="F21" s="22">
        <f>COUNTIFS(DataRegularSeason20242025!$E$2:$E$1315,TotalTeamGames20242025!E$1,DataRegularSeason20242025!$D$2:$D$1315,TotalTeamGames20242025!$A21)</f>
        <v>1</v>
      </c>
      <c r="G21" s="21"/>
      <c r="H21" s="22">
        <f>COUNTIFS(DataRegularSeason20242025!$E$2:$E$1315,TotalTeamGames20242025!G$1,DataRegularSeason20242025!$D$2:$D$1315,TotalTeamGames20242025!$A21)</f>
        <v>2</v>
      </c>
      <c r="I21" s="21"/>
      <c r="J21" s="22">
        <f>COUNTIFS(DataRegularSeason20242025!$E$2:$E$1315,TotalTeamGames20242025!I$1,DataRegularSeason20242025!$D$2:$D$1315,TotalTeamGames20242025!$A21)</f>
        <v>1</v>
      </c>
      <c r="K21" s="21"/>
      <c r="L21" s="22">
        <f>COUNTIFS(DataRegularSeason20242025!$E$2:$E$1315,TotalTeamGames20242025!K$1,DataRegularSeason20242025!$D$2:$D$1315,TotalTeamGames20242025!$A21)</f>
        <v>2</v>
      </c>
      <c r="M21" s="21"/>
      <c r="N21" s="22">
        <f>COUNTIFS(DataRegularSeason20242025!$E$2:$E$1315,TotalTeamGames20242025!M$1,DataRegularSeason20242025!$D$2:$D$1315,TotalTeamGames20242025!$A21)</f>
        <v>1</v>
      </c>
      <c r="O21" s="21"/>
      <c r="P21" s="22">
        <f>COUNTIFS(DataRegularSeason20242025!$E$2:$E$1315,TotalTeamGames20242025!O$1,DataRegularSeason20242025!$D$2:$D$1315,TotalTeamGames20242025!$A21)</f>
        <v>1</v>
      </c>
      <c r="Q21" s="21"/>
      <c r="R21" s="22">
        <f>COUNTIFS(DataRegularSeason20242025!$E$2:$E$1315,TotalTeamGames20242025!Q$1,DataRegularSeason20242025!$D$2:$D$1315,TotalTeamGames20242025!$A21)</f>
        <v>1</v>
      </c>
      <c r="S21" s="21"/>
      <c r="T21" s="22">
        <f>COUNTIFS(DataRegularSeason20242025!$E$2:$E$1315,TotalTeamGames20242025!S$1,DataRegularSeason20242025!$D$2:$D$1315,TotalTeamGames20242025!$A21)</f>
        <v>1</v>
      </c>
      <c r="U21" s="21"/>
      <c r="V21" s="25"/>
      <c r="W21" s="21"/>
      <c r="X21" s="22">
        <f>COUNTIFS(DataRegularSeason20242025!$E$2:$E$1315,TotalTeamGames20242025!W$1,DataRegularSeason20242025!$D$2:$D$1315,TotalTeamGames20242025!$A21)</f>
        <v>1</v>
      </c>
      <c r="Y21" s="21"/>
      <c r="Z21" s="22">
        <f>COUNTIFS(DataRegularSeason20242025!$E$2:$E$1315,TotalTeamGames20242025!Y$1,DataRegularSeason20242025!$D$2:$D$1315,TotalTeamGames20242025!$A21)</f>
        <v>2</v>
      </c>
      <c r="AA21" s="21"/>
      <c r="AB21" s="22">
        <f>COUNTIFS(DataRegularSeason20242025!$E$2:$E$1315,TotalTeamGames20242025!AA$1,DataRegularSeason20242025!$D$2:$D$1315,TotalTeamGames20242025!$A21)</f>
        <v>1</v>
      </c>
      <c r="AC21" s="21"/>
      <c r="AD21" s="22">
        <f>COUNTIFS(DataRegularSeason20242025!$E$2:$E$1315,TotalTeamGames20242025!AC$1,DataRegularSeason20242025!$D$2:$D$1315,TotalTeamGames20242025!$A21)</f>
        <v>1</v>
      </c>
      <c r="AE21" s="21"/>
      <c r="AF21" s="22">
        <f>COUNTIFS(DataRegularSeason20242025!$E$2:$E$1315,TotalTeamGames20242025!AE$1,DataRegularSeason20242025!$D$2:$D$1315,TotalTeamGames20242025!$A21)</f>
        <v>2</v>
      </c>
      <c r="AG21" s="21"/>
      <c r="AH21" s="22">
        <f>COUNTIFS(DataRegularSeason20242025!$E$2:$E$1315,TotalTeamGames20242025!AG$1,DataRegularSeason20242025!$D$2:$D$1315,TotalTeamGames20242025!$A21)</f>
        <v>1</v>
      </c>
      <c r="AI21" s="21"/>
      <c r="AJ21" s="22">
        <f>COUNTIFS(DataRegularSeason20242025!$E$2:$E$1315,TotalTeamGames20242025!AI$1,DataRegularSeason20242025!$D$2:$D$1315,TotalTeamGames20242025!$A21)</f>
        <v>1</v>
      </c>
      <c r="AK21" s="21"/>
      <c r="AL21" s="22">
        <f>COUNTIFS(DataRegularSeason20242025!$E$2:$E$1315,TotalTeamGames20242025!AK$1,DataRegularSeason20242025!$D$2:$D$1315,TotalTeamGames20242025!$A21)</f>
        <v>2</v>
      </c>
      <c r="AM21" s="21"/>
      <c r="AN21" s="22">
        <f>COUNTIFS(DataRegularSeason20242025!$E$2:$E$1315,TotalTeamGames20242025!AM$1,DataRegularSeason20242025!$D$2:$D$1315,TotalTeamGames20242025!$A21)</f>
        <v>1</v>
      </c>
      <c r="AO21" s="21"/>
      <c r="AP21" s="22">
        <f>COUNTIFS(DataRegularSeason20242025!$E$2:$E$1315,TotalTeamGames20242025!AO$1,DataRegularSeason20242025!$D$2:$D$1315,TotalTeamGames20242025!$A21)</f>
        <v>2</v>
      </c>
      <c r="AQ21" s="21"/>
      <c r="AR21" s="22">
        <f>COUNTIFS(DataRegularSeason20242025!$E$2:$E$1315,TotalTeamGames20242025!AQ$1,DataRegularSeason20242025!$D$2:$D$1315,TotalTeamGames20242025!$A21)</f>
        <v>2</v>
      </c>
      <c r="AS21" s="21"/>
      <c r="AT21" s="22">
        <f>COUNTIFS(DataRegularSeason20242025!$E$2:$E$1315,TotalTeamGames20242025!AS$1,DataRegularSeason20242025!$D$2:$D$1315,TotalTeamGames20242025!$A21)</f>
        <v>1</v>
      </c>
      <c r="AU21" s="21"/>
      <c r="AV21" s="22">
        <f>COUNTIFS(DataRegularSeason20242025!$E$2:$E$1315,TotalTeamGames20242025!AU$1,DataRegularSeason20242025!$D$2:$D$1315,TotalTeamGames20242025!$A21)</f>
        <v>1</v>
      </c>
      <c r="AW21" s="21"/>
      <c r="AX21" s="22">
        <f>COUNTIFS(DataRegularSeason20242025!$E$2:$E$1315,TotalTeamGames20242025!AW$1,DataRegularSeason20242025!$D$2:$D$1315,TotalTeamGames20242025!$A21)</f>
        <v>1</v>
      </c>
      <c r="AY21" s="21"/>
      <c r="AZ21" s="22">
        <f>COUNTIFS(DataRegularSeason20242025!$E$2:$E$1315,TotalTeamGames20242025!AY$1,DataRegularSeason20242025!$D$2:$D$1315,TotalTeamGames20242025!$A21)</f>
        <v>1</v>
      </c>
      <c r="BA21" s="21"/>
      <c r="BB21" s="22">
        <f>COUNTIFS(DataRegularSeason20242025!$E$2:$E$1315,TotalTeamGames20242025!BA$1,DataRegularSeason20242025!$D$2:$D$1315,TotalTeamGames20242025!$A21)</f>
        <v>2</v>
      </c>
      <c r="BC21" s="21"/>
      <c r="BD21" s="22">
        <f>COUNTIFS(DataRegularSeason20242025!$E$2:$E$1315,TotalTeamGames20242025!BC$1,DataRegularSeason20242025!$D$2:$D$1315,TotalTeamGames20242025!$A21)</f>
        <v>2</v>
      </c>
      <c r="BE21" s="21"/>
      <c r="BF21">
        <f>COUNTIFS(DataRegularSeason20242025!$E$2:$E$1315,TotalTeamGames20242025!BE$1,DataRegularSeason20242025!$D$2:$D$1315,TotalTeamGames20242025!$A21)</f>
        <v>1</v>
      </c>
      <c r="BG21" s="28"/>
      <c r="BH21" s="22">
        <f>COUNTIFS(DataRegularSeason20242025!$E$2:$E$1315,TotalTeamGames20242025!BG$1,DataRegularSeason20242025!$D$2:$D$1315,TotalTeamGames20242025!$A21)</f>
        <v>1</v>
      </c>
      <c r="BI21" s="21"/>
      <c r="BJ21" s="22">
        <f>COUNTIFS(DataRegularSeason20242025!$E$2:$E$1315,TotalTeamGames20242025!BI$1,DataRegularSeason20242025!$D$2:$D$1315,TotalTeamGames20242025!$A21)</f>
        <v>1</v>
      </c>
      <c r="BK21" s="21"/>
      <c r="BL21" s="22">
        <f>COUNTIFS(DataRegularSeason20242025!$E$2:$E$1315,TotalTeamGames20242025!BK$1,DataRegularSeason20242025!$D$2:$D$1315,TotalTeamGames20242025!$A21)</f>
        <v>1</v>
      </c>
      <c r="BM21" s="21"/>
      <c r="BN21" s="22">
        <f>COUNTIFS(DataRegularSeason20242025!$E$2:$E$1315,TotalTeamGames20242025!BM$1,DataRegularSeason20242025!$D$2:$D$1315,TotalTeamGames20242025!$A21)</f>
        <v>2</v>
      </c>
      <c r="BO21" s="29">
        <f t="shared" si="0"/>
        <v>41</v>
      </c>
      <c r="BP21" s="43">
        <f t="shared" ref="BP21" si="9">BO21+BO22</f>
        <v>82</v>
      </c>
    </row>
    <row r="22" spans="1:68" x14ac:dyDescent="0.25">
      <c r="A22" s="45"/>
      <c r="B22" s="23" t="s">
        <v>80</v>
      </c>
      <c r="C22" s="5">
        <f>COUNTIFS(DataRegularSeason20242025!$D$2:$D$1315,TotalTeamGames20242025!C$1,DataRegularSeason20242025!$E$2:$E$1315,TotalTeamGames20242025!$A21)</f>
        <v>1</v>
      </c>
      <c r="D22" s="26"/>
      <c r="E22" s="5">
        <f>COUNTIFS(DataRegularSeason20242025!$D$2:$D$1315,TotalTeamGames20242025!E$1,DataRegularSeason20242025!$E$2:$E$1315,TotalTeamGames20242025!$A21)</f>
        <v>2</v>
      </c>
      <c r="F22" s="26"/>
      <c r="G22" s="5">
        <f>COUNTIFS(DataRegularSeason20242025!$D$2:$D$1315,TotalTeamGames20242025!G$1,DataRegularSeason20242025!$E$2:$E$1315,TotalTeamGames20242025!$A21)</f>
        <v>2</v>
      </c>
      <c r="H22" s="26"/>
      <c r="I22" s="5">
        <f>COUNTIFS(DataRegularSeason20242025!$D$2:$D$1315,TotalTeamGames20242025!I$1,DataRegularSeason20242025!$E$2:$E$1315,TotalTeamGames20242025!$A21)</f>
        <v>2</v>
      </c>
      <c r="J22" s="26"/>
      <c r="K22" s="5">
        <f>COUNTIFS(DataRegularSeason20242025!$D$2:$D$1315,TotalTeamGames20242025!K$1,DataRegularSeason20242025!$E$2:$E$1315,TotalTeamGames20242025!$A21)</f>
        <v>1</v>
      </c>
      <c r="L22" s="26"/>
      <c r="M22" s="5">
        <f>COUNTIFS(DataRegularSeason20242025!$D$2:$D$1315,TotalTeamGames20242025!M$1,DataRegularSeason20242025!$E$2:$E$1315,TotalTeamGames20242025!$A21)</f>
        <v>1</v>
      </c>
      <c r="N22" s="26"/>
      <c r="O22" s="5">
        <f>COUNTIFS(DataRegularSeason20242025!$D$2:$D$1315,TotalTeamGames20242025!O$1,DataRegularSeason20242025!$E$2:$E$1315,TotalTeamGames20242025!$A21)</f>
        <v>1</v>
      </c>
      <c r="P22" s="26"/>
      <c r="Q22" s="5">
        <f>COUNTIFS(DataRegularSeason20242025!$D$2:$D$1315,TotalTeamGames20242025!Q$1,DataRegularSeason20242025!$E$2:$E$1315,TotalTeamGames20242025!$A21)</f>
        <v>1</v>
      </c>
      <c r="R22" s="26"/>
      <c r="S22" s="5">
        <f>COUNTIFS(DataRegularSeason20242025!$D$2:$D$1315,TotalTeamGames20242025!S$1,DataRegularSeason20242025!$E$2:$E$1315,TotalTeamGames20242025!$A21)</f>
        <v>1</v>
      </c>
      <c r="T22" s="26"/>
      <c r="U22" s="24"/>
      <c r="V22" s="26"/>
      <c r="W22" s="5">
        <f>COUNTIFS(DataRegularSeason20242025!$D$2:$D$1315,TotalTeamGames20242025!W$1,DataRegularSeason20242025!$E$2:$E$1315,TotalTeamGames20242025!$A21)</f>
        <v>1</v>
      </c>
      <c r="X22" s="26"/>
      <c r="Y22" s="5">
        <f>COUNTIFS(DataRegularSeason20242025!$D$2:$D$1315,TotalTeamGames20242025!Y$1,DataRegularSeason20242025!$E$2:$E$1315,TotalTeamGames20242025!$A21)</f>
        <v>1</v>
      </c>
      <c r="Z22" s="26"/>
      <c r="AA22" s="5">
        <f>COUNTIFS(DataRegularSeason20242025!$D$2:$D$1315,TotalTeamGames20242025!AA$1,DataRegularSeason20242025!$E$2:$E$1315,TotalTeamGames20242025!$A21)</f>
        <v>1</v>
      </c>
      <c r="AB22" s="26"/>
      <c r="AC22" s="5">
        <f>COUNTIFS(DataRegularSeason20242025!$D$2:$D$1315,TotalTeamGames20242025!AC$1,DataRegularSeason20242025!$E$2:$E$1315,TotalTeamGames20242025!$A21)</f>
        <v>1</v>
      </c>
      <c r="AD22" s="26"/>
      <c r="AE22" s="5">
        <f>COUNTIFS(DataRegularSeason20242025!$D$2:$D$1315,TotalTeamGames20242025!AE$1,DataRegularSeason20242025!$E$2:$E$1315,TotalTeamGames20242025!$A21)</f>
        <v>2</v>
      </c>
      <c r="AF22" s="26"/>
      <c r="AG22" s="5">
        <f>COUNTIFS(DataRegularSeason20242025!$D$2:$D$1315,TotalTeamGames20242025!AG$1,DataRegularSeason20242025!$E$2:$E$1315,TotalTeamGames20242025!$A21)</f>
        <v>2</v>
      </c>
      <c r="AH22" s="26"/>
      <c r="AI22" s="5">
        <f>COUNTIFS(DataRegularSeason20242025!$D$2:$D$1315,TotalTeamGames20242025!AI$1,DataRegularSeason20242025!$E$2:$E$1315,TotalTeamGames20242025!$A21)</f>
        <v>1</v>
      </c>
      <c r="AJ22" s="26"/>
      <c r="AK22" s="5">
        <f>COUNTIFS(DataRegularSeason20242025!$D$2:$D$1315,TotalTeamGames20242025!AK$1,DataRegularSeason20242025!$E$2:$E$1315,TotalTeamGames20242025!$A21)</f>
        <v>1</v>
      </c>
      <c r="AL22" s="26"/>
      <c r="AM22" s="5">
        <f>COUNTIFS(DataRegularSeason20242025!$D$2:$D$1315,TotalTeamGames20242025!AM$1,DataRegularSeason20242025!$E$2:$E$1315,TotalTeamGames20242025!$A21)</f>
        <v>2</v>
      </c>
      <c r="AN22" s="26"/>
      <c r="AO22" s="5">
        <f>COUNTIFS(DataRegularSeason20242025!$D$2:$D$1315,TotalTeamGames20242025!AO$1,DataRegularSeason20242025!$E$2:$E$1315,TotalTeamGames20242025!$A21)</f>
        <v>2</v>
      </c>
      <c r="AP22" s="26"/>
      <c r="AQ22" s="5">
        <f>COUNTIFS(DataRegularSeason20242025!$D$2:$D$1315,TotalTeamGames20242025!AQ$1,DataRegularSeason20242025!$E$2:$E$1315,TotalTeamGames20242025!$A21)</f>
        <v>1</v>
      </c>
      <c r="AR22" s="26"/>
      <c r="AS22" s="5">
        <f>COUNTIFS(DataRegularSeason20242025!$D$2:$D$1315,TotalTeamGames20242025!AS$1,DataRegularSeason20242025!$E$2:$E$1315,TotalTeamGames20242025!$A21)</f>
        <v>2</v>
      </c>
      <c r="AT22" s="26"/>
      <c r="AU22" s="5">
        <f>COUNTIFS(DataRegularSeason20242025!$D$2:$D$1315,TotalTeamGames20242025!AU$1,DataRegularSeason20242025!$E$2:$E$1315,TotalTeamGames20242025!$A21)</f>
        <v>1</v>
      </c>
      <c r="AV22" s="26"/>
      <c r="AW22" s="5">
        <f>COUNTIFS(DataRegularSeason20242025!$D$2:$D$1315,TotalTeamGames20242025!AW$1,DataRegularSeason20242025!$E$2:$E$1315,TotalTeamGames20242025!$A21)</f>
        <v>1</v>
      </c>
      <c r="AX22" s="26"/>
      <c r="AY22" s="5">
        <f>COUNTIFS(DataRegularSeason20242025!$D$2:$D$1315,TotalTeamGames20242025!AY$1,DataRegularSeason20242025!$E$2:$E$1315,TotalTeamGames20242025!$A21)</f>
        <v>1</v>
      </c>
      <c r="AZ22" s="26"/>
      <c r="BA22" s="5">
        <f>COUNTIFS(DataRegularSeason20242025!$D$2:$D$1315,TotalTeamGames20242025!BA$1,DataRegularSeason20242025!$E$2:$E$1315,TotalTeamGames20242025!$A21)</f>
        <v>2</v>
      </c>
      <c r="BB22" s="26"/>
      <c r="BC22" s="5">
        <f>COUNTIFS(DataRegularSeason20242025!$D$2:$D$1315,TotalTeamGames20242025!BC$1,DataRegularSeason20242025!$E$2:$E$1315,TotalTeamGames20242025!$A21)</f>
        <v>2</v>
      </c>
      <c r="BD22" s="26"/>
      <c r="BE22" s="5">
        <f>COUNTIFS(DataRegularSeason20242025!$D$2:$D$1315,TotalTeamGames20242025!BE$1,DataRegularSeason20242025!$E$2:$E$1315,TotalTeamGames20242025!$A21)</f>
        <v>1</v>
      </c>
      <c r="BF22" s="24"/>
      <c r="BG22" s="27">
        <f>COUNTIFS(DataRegularSeason20242025!$D$2:$D$1315,TotalTeamGames20242025!BG$1,DataRegularSeason20242025!$E$2:$E$1315,TotalTeamGames20242025!$A21)</f>
        <v>1</v>
      </c>
      <c r="BH22" s="26"/>
      <c r="BI22" s="5">
        <f>COUNTIFS(DataRegularSeason20242025!$D$2:$D$1315,TotalTeamGames20242025!BI$1,DataRegularSeason20242025!$E$2:$E$1315,TotalTeamGames20242025!$A21)</f>
        <v>1</v>
      </c>
      <c r="BJ22" s="26"/>
      <c r="BK22" s="5">
        <f>COUNTIFS(DataRegularSeason20242025!$D$2:$D$1315,TotalTeamGames20242025!BK$1,DataRegularSeason20242025!$E$2:$E$1315,TotalTeamGames20242025!$A21)</f>
        <v>1</v>
      </c>
      <c r="BL22" s="26"/>
      <c r="BM22" s="5">
        <f>COUNTIFS(DataRegularSeason20242025!$D$2:$D$1315,TotalTeamGames20242025!BM$1,DataRegularSeason20242025!$E$2:$E$1315,TotalTeamGames20242025!$A21)</f>
        <v>1</v>
      </c>
      <c r="BN22" s="26"/>
      <c r="BO22" s="30">
        <f t="shared" si="0"/>
        <v>41</v>
      </c>
      <c r="BP22" s="43"/>
    </row>
    <row r="23" spans="1:68" x14ac:dyDescent="0.25">
      <c r="A23" s="44" t="s">
        <v>23</v>
      </c>
      <c r="B23" s="22" t="s">
        <v>81</v>
      </c>
      <c r="C23" s="21"/>
      <c r="D23" s="22">
        <f>COUNTIFS(DataRegularSeason20242025!$E$2:$E$1315,TotalTeamGames20242025!C$1,DataRegularSeason20242025!$D$2:$D$1315,TotalTeamGames20242025!$A23)</f>
        <v>2</v>
      </c>
      <c r="E23" s="21"/>
      <c r="F23" s="22">
        <f>COUNTIFS(DataRegularSeason20242025!$E$2:$E$1315,TotalTeamGames20242025!E$1,DataRegularSeason20242025!$D$2:$D$1315,TotalTeamGames20242025!$A23)</f>
        <v>1</v>
      </c>
      <c r="G23" s="21"/>
      <c r="H23" s="22">
        <f>COUNTIFS(DataRegularSeason20242025!$E$2:$E$1315,TotalTeamGames20242025!G$1,DataRegularSeason20242025!$D$2:$D$1315,TotalTeamGames20242025!$A23)</f>
        <v>1</v>
      </c>
      <c r="I23" s="21"/>
      <c r="J23" s="22">
        <f>COUNTIFS(DataRegularSeason20242025!$E$2:$E$1315,TotalTeamGames20242025!I$1,DataRegularSeason20242025!$D$2:$D$1315,TotalTeamGames20242025!$A23)</f>
        <v>1</v>
      </c>
      <c r="K23" s="21"/>
      <c r="L23" s="22">
        <f>COUNTIFS(DataRegularSeason20242025!$E$2:$E$1315,TotalTeamGames20242025!K$1,DataRegularSeason20242025!$D$2:$D$1315,TotalTeamGames20242025!$A23)</f>
        <v>1</v>
      </c>
      <c r="M23" s="21"/>
      <c r="N23" s="22">
        <f>COUNTIFS(DataRegularSeason20242025!$E$2:$E$1315,TotalTeamGames20242025!M$1,DataRegularSeason20242025!$D$2:$D$1315,TotalTeamGames20242025!$A23)</f>
        <v>1</v>
      </c>
      <c r="O23" s="21"/>
      <c r="P23" s="22">
        <f>COUNTIFS(DataRegularSeason20242025!$E$2:$E$1315,TotalTeamGames20242025!O$1,DataRegularSeason20242025!$D$2:$D$1315,TotalTeamGames20242025!$A23)</f>
        <v>2</v>
      </c>
      <c r="Q23" s="21"/>
      <c r="R23" s="22">
        <f>COUNTIFS(DataRegularSeason20242025!$E$2:$E$1315,TotalTeamGames20242025!Q$1,DataRegularSeason20242025!$D$2:$D$1315,TotalTeamGames20242025!$A23)</f>
        <v>2</v>
      </c>
      <c r="S23" s="21"/>
      <c r="T23" s="22">
        <f>COUNTIFS(DataRegularSeason20242025!$E$2:$E$1315,TotalTeamGames20242025!S$1,DataRegularSeason20242025!$D$2:$D$1315,TotalTeamGames20242025!$A23)</f>
        <v>1</v>
      </c>
      <c r="U23" s="21"/>
      <c r="V23" s="22">
        <f>COUNTIFS(DataRegularSeason20242025!$E$2:$E$1315,TotalTeamGames20242025!U$1,DataRegularSeason20242025!$D$2:$D$1315,TotalTeamGames20242025!$A23)</f>
        <v>1</v>
      </c>
      <c r="W23" s="21"/>
      <c r="X23" s="25"/>
      <c r="Y23" s="21"/>
      <c r="Z23" s="22">
        <f>COUNTIFS(DataRegularSeason20242025!$E$2:$E$1315,TotalTeamGames20242025!Y$1,DataRegularSeason20242025!$D$2:$D$1315,TotalTeamGames20242025!$A23)</f>
        <v>1</v>
      </c>
      <c r="AA23" s="21"/>
      <c r="AB23" s="22">
        <f>COUNTIFS(DataRegularSeason20242025!$E$2:$E$1315,TotalTeamGames20242025!AA$1,DataRegularSeason20242025!$D$2:$D$1315,TotalTeamGames20242025!$A23)</f>
        <v>2</v>
      </c>
      <c r="AC23" s="21"/>
      <c r="AD23" s="22">
        <f>COUNTIFS(DataRegularSeason20242025!$E$2:$E$1315,TotalTeamGames20242025!AC$1,DataRegularSeason20242025!$D$2:$D$1315,TotalTeamGames20242025!$A23)</f>
        <v>2</v>
      </c>
      <c r="AE23" s="21"/>
      <c r="AF23" s="22">
        <f>COUNTIFS(DataRegularSeason20242025!$E$2:$E$1315,TotalTeamGames20242025!AE$1,DataRegularSeason20242025!$D$2:$D$1315,TotalTeamGames20242025!$A23)</f>
        <v>1</v>
      </c>
      <c r="AG23" s="21"/>
      <c r="AH23" s="22">
        <f>COUNTIFS(DataRegularSeason20242025!$E$2:$E$1315,TotalTeamGames20242025!AG$1,DataRegularSeason20242025!$D$2:$D$1315,TotalTeamGames20242025!$A23)</f>
        <v>1</v>
      </c>
      <c r="AI23" s="21"/>
      <c r="AJ23" s="22">
        <f>COUNTIFS(DataRegularSeason20242025!$E$2:$E$1315,TotalTeamGames20242025!AI$1,DataRegularSeason20242025!$D$2:$D$1315,TotalTeamGames20242025!$A23)</f>
        <v>2</v>
      </c>
      <c r="AK23" s="21"/>
      <c r="AL23" s="22">
        <f>COUNTIFS(DataRegularSeason20242025!$E$2:$E$1315,TotalTeamGames20242025!AK$1,DataRegularSeason20242025!$D$2:$D$1315,TotalTeamGames20242025!$A23)</f>
        <v>1</v>
      </c>
      <c r="AM23" s="21"/>
      <c r="AN23" s="22">
        <f>COUNTIFS(DataRegularSeason20242025!$E$2:$E$1315,TotalTeamGames20242025!AM$1,DataRegularSeason20242025!$D$2:$D$1315,TotalTeamGames20242025!$A23)</f>
        <v>1</v>
      </c>
      <c r="AO23" s="21"/>
      <c r="AP23" s="22">
        <f>COUNTIFS(DataRegularSeason20242025!$E$2:$E$1315,TotalTeamGames20242025!AO$1,DataRegularSeason20242025!$D$2:$D$1315,TotalTeamGames20242025!$A23)</f>
        <v>1</v>
      </c>
      <c r="AQ23" s="21"/>
      <c r="AR23" s="22">
        <f>COUNTIFS(DataRegularSeason20242025!$E$2:$E$1315,TotalTeamGames20242025!AQ$1,DataRegularSeason20242025!$D$2:$D$1315,TotalTeamGames20242025!$A23)</f>
        <v>1</v>
      </c>
      <c r="AS23" s="21"/>
      <c r="AT23" s="22">
        <f>COUNTIFS(DataRegularSeason20242025!$E$2:$E$1315,TotalTeamGames20242025!AS$1,DataRegularSeason20242025!$D$2:$D$1315,TotalTeamGames20242025!$A23)</f>
        <v>1</v>
      </c>
      <c r="AU23" s="21"/>
      <c r="AV23" s="22">
        <f>COUNTIFS(DataRegularSeason20242025!$E$2:$E$1315,TotalTeamGames20242025!AU$1,DataRegularSeason20242025!$D$2:$D$1315,TotalTeamGames20242025!$A23)</f>
        <v>2</v>
      </c>
      <c r="AW23" s="21"/>
      <c r="AX23" s="22">
        <f>COUNTIFS(DataRegularSeason20242025!$E$2:$E$1315,TotalTeamGames20242025!AW$1,DataRegularSeason20242025!$D$2:$D$1315,TotalTeamGames20242025!$A23)</f>
        <v>2</v>
      </c>
      <c r="AY23" s="21"/>
      <c r="AZ23" s="22">
        <f>COUNTIFS(DataRegularSeason20242025!$E$2:$E$1315,TotalTeamGames20242025!AY$1,DataRegularSeason20242025!$D$2:$D$1315,TotalTeamGames20242025!$A23)</f>
        <v>1</v>
      </c>
      <c r="BA23" s="21"/>
      <c r="BB23" s="22">
        <f>COUNTIFS(DataRegularSeason20242025!$E$2:$E$1315,TotalTeamGames20242025!BA$1,DataRegularSeason20242025!$D$2:$D$1315,TotalTeamGames20242025!$A23)</f>
        <v>1</v>
      </c>
      <c r="BC23" s="21"/>
      <c r="BD23" s="22">
        <f>COUNTIFS(DataRegularSeason20242025!$E$2:$E$1315,TotalTeamGames20242025!BC$1,DataRegularSeason20242025!$D$2:$D$1315,TotalTeamGames20242025!$A23)</f>
        <v>1</v>
      </c>
      <c r="BE23" s="21"/>
      <c r="BF23">
        <f>COUNTIFS(DataRegularSeason20242025!$E$2:$E$1315,TotalTeamGames20242025!BE$1,DataRegularSeason20242025!$D$2:$D$1315,TotalTeamGames20242025!$A23)</f>
        <v>1</v>
      </c>
      <c r="BG23" s="28"/>
      <c r="BH23" s="22">
        <f>COUNTIFS(DataRegularSeason20242025!$E$2:$E$1315,TotalTeamGames20242025!BG$1,DataRegularSeason20242025!$D$2:$D$1315,TotalTeamGames20242025!$A23)</f>
        <v>2</v>
      </c>
      <c r="BI23" s="21"/>
      <c r="BJ23" s="22">
        <f>COUNTIFS(DataRegularSeason20242025!$E$2:$E$1315,TotalTeamGames20242025!BI$1,DataRegularSeason20242025!$D$2:$D$1315,TotalTeamGames20242025!$A23)</f>
        <v>2</v>
      </c>
      <c r="BK23" s="21"/>
      <c r="BL23" s="22">
        <f>COUNTIFS(DataRegularSeason20242025!$E$2:$E$1315,TotalTeamGames20242025!BK$1,DataRegularSeason20242025!$D$2:$D$1315,TotalTeamGames20242025!$A23)</f>
        <v>1</v>
      </c>
      <c r="BM23" s="21"/>
      <c r="BN23" s="22">
        <f>COUNTIFS(DataRegularSeason20242025!$E$2:$E$1315,TotalTeamGames20242025!BM$1,DataRegularSeason20242025!$D$2:$D$1315,TotalTeamGames20242025!$A23)</f>
        <v>1</v>
      </c>
      <c r="BO23" s="29">
        <f t="shared" si="0"/>
        <v>41</v>
      </c>
      <c r="BP23" s="43">
        <f t="shared" ref="BP23" si="10">BO23+BO24</f>
        <v>82</v>
      </c>
    </row>
    <row r="24" spans="1:68" x14ac:dyDescent="0.25">
      <c r="A24" s="45"/>
      <c r="B24" s="23" t="s">
        <v>80</v>
      </c>
      <c r="C24" s="5">
        <f>COUNTIFS(DataRegularSeason20242025!$D$2:$D$1315,TotalTeamGames20242025!C$1,DataRegularSeason20242025!$E$2:$E$1315,TotalTeamGames20242025!$A23)</f>
        <v>2</v>
      </c>
      <c r="D24" s="26"/>
      <c r="E24" s="5">
        <f>COUNTIFS(DataRegularSeason20242025!$D$2:$D$1315,TotalTeamGames20242025!E$1,DataRegularSeason20242025!$E$2:$E$1315,TotalTeamGames20242025!$A23)</f>
        <v>1</v>
      </c>
      <c r="F24" s="26"/>
      <c r="G24" s="5">
        <f>COUNTIFS(DataRegularSeason20242025!$D$2:$D$1315,TotalTeamGames20242025!G$1,DataRegularSeason20242025!$E$2:$E$1315,TotalTeamGames20242025!$A23)</f>
        <v>1</v>
      </c>
      <c r="H24" s="26"/>
      <c r="I24" s="5">
        <f>COUNTIFS(DataRegularSeason20242025!$D$2:$D$1315,TotalTeamGames20242025!I$1,DataRegularSeason20242025!$E$2:$E$1315,TotalTeamGames20242025!$A23)</f>
        <v>1</v>
      </c>
      <c r="J24" s="26"/>
      <c r="K24" s="5">
        <f>COUNTIFS(DataRegularSeason20242025!$D$2:$D$1315,TotalTeamGames20242025!K$1,DataRegularSeason20242025!$E$2:$E$1315,TotalTeamGames20242025!$A23)</f>
        <v>1</v>
      </c>
      <c r="L24" s="26"/>
      <c r="M24" s="5">
        <f>COUNTIFS(DataRegularSeason20242025!$D$2:$D$1315,TotalTeamGames20242025!M$1,DataRegularSeason20242025!$E$2:$E$1315,TotalTeamGames20242025!$A23)</f>
        <v>2</v>
      </c>
      <c r="N24" s="26"/>
      <c r="O24" s="5">
        <f>COUNTIFS(DataRegularSeason20242025!$D$2:$D$1315,TotalTeamGames20242025!O$1,DataRegularSeason20242025!$E$2:$E$1315,TotalTeamGames20242025!$A23)</f>
        <v>1</v>
      </c>
      <c r="P24" s="26"/>
      <c r="Q24" s="5">
        <f>COUNTIFS(DataRegularSeason20242025!$D$2:$D$1315,TotalTeamGames20242025!Q$1,DataRegularSeason20242025!$E$2:$E$1315,TotalTeamGames20242025!$A23)</f>
        <v>1</v>
      </c>
      <c r="R24" s="26"/>
      <c r="S24" s="5">
        <f>COUNTIFS(DataRegularSeason20242025!$D$2:$D$1315,TotalTeamGames20242025!S$1,DataRegularSeason20242025!$E$2:$E$1315,TotalTeamGames20242025!$A23)</f>
        <v>2</v>
      </c>
      <c r="T24" s="26"/>
      <c r="U24" s="5">
        <f>COUNTIFS(DataRegularSeason20242025!$D$2:$D$1315,TotalTeamGames20242025!U$1,DataRegularSeason20242025!$E$2:$E$1315,TotalTeamGames20242025!$A23)</f>
        <v>1</v>
      </c>
      <c r="V24" s="26"/>
      <c r="W24" s="24"/>
      <c r="X24" s="26"/>
      <c r="Y24" s="5">
        <f>COUNTIFS(DataRegularSeason20242025!$D$2:$D$1315,TotalTeamGames20242025!Y$1,DataRegularSeason20242025!$E$2:$E$1315,TotalTeamGames20242025!$A23)</f>
        <v>1</v>
      </c>
      <c r="Z24" s="26"/>
      <c r="AA24" s="5">
        <f>COUNTIFS(DataRegularSeason20242025!$D$2:$D$1315,TotalTeamGames20242025!AA$1,DataRegularSeason20242025!$E$2:$E$1315,TotalTeamGames20242025!$A23)</f>
        <v>2</v>
      </c>
      <c r="AB24" s="26"/>
      <c r="AC24" s="5">
        <f>COUNTIFS(DataRegularSeason20242025!$D$2:$D$1315,TotalTeamGames20242025!AC$1,DataRegularSeason20242025!$E$2:$E$1315,TotalTeamGames20242025!$A23)</f>
        <v>1</v>
      </c>
      <c r="AD24" s="26"/>
      <c r="AE24" s="5">
        <f>COUNTIFS(DataRegularSeason20242025!$D$2:$D$1315,TotalTeamGames20242025!AE$1,DataRegularSeason20242025!$E$2:$E$1315,TotalTeamGames20242025!$A23)</f>
        <v>1</v>
      </c>
      <c r="AF24" s="26"/>
      <c r="AG24" s="5">
        <f>COUNTIFS(DataRegularSeason20242025!$D$2:$D$1315,TotalTeamGames20242025!AG$1,DataRegularSeason20242025!$E$2:$E$1315,TotalTeamGames20242025!$A23)</f>
        <v>1</v>
      </c>
      <c r="AH24" s="26"/>
      <c r="AI24" s="5">
        <f>COUNTIFS(DataRegularSeason20242025!$D$2:$D$1315,TotalTeamGames20242025!AI$1,DataRegularSeason20242025!$E$2:$E$1315,TotalTeamGames20242025!$A23)</f>
        <v>1</v>
      </c>
      <c r="AJ24" s="26"/>
      <c r="AK24" s="5">
        <f>COUNTIFS(DataRegularSeason20242025!$D$2:$D$1315,TotalTeamGames20242025!AK$1,DataRegularSeason20242025!$E$2:$E$1315,TotalTeamGames20242025!$A23)</f>
        <v>1</v>
      </c>
      <c r="AL24" s="26"/>
      <c r="AM24" s="5">
        <f>COUNTIFS(DataRegularSeason20242025!$D$2:$D$1315,TotalTeamGames20242025!AM$1,DataRegularSeason20242025!$E$2:$E$1315,TotalTeamGames20242025!$A23)</f>
        <v>1</v>
      </c>
      <c r="AN24" s="26"/>
      <c r="AO24" s="5">
        <f>COUNTIFS(DataRegularSeason20242025!$D$2:$D$1315,TotalTeamGames20242025!AO$1,DataRegularSeason20242025!$E$2:$E$1315,TotalTeamGames20242025!$A23)</f>
        <v>1</v>
      </c>
      <c r="AP24" s="26"/>
      <c r="AQ24" s="5">
        <f>COUNTIFS(DataRegularSeason20242025!$D$2:$D$1315,TotalTeamGames20242025!AQ$1,DataRegularSeason20242025!$E$2:$E$1315,TotalTeamGames20242025!$A23)</f>
        <v>1</v>
      </c>
      <c r="AR24" s="26"/>
      <c r="AS24" s="5">
        <f>COUNTIFS(DataRegularSeason20242025!$D$2:$D$1315,TotalTeamGames20242025!AS$1,DataRegularSeason20242025!$E$2:$E$1315,TotalTeamGames20242025!$A23)</f>
        <v>1</v>
      </c>
      <c r="AT24" s="26"/>
      <c r="AU24" s="5">
        <f>COUNTIFS(DataRegularSeason20242025!$D$2:$D$1315,TotalTeamGames20242025!AU$1,DataRegularSeason20242025!$E$2:$E$1315,TotalTeamGames20242025!$A23)</f>
        <v>2</v>
      </c>
      <c r="AV24" s="26"/>
      <c r="AW24" s="5">
        <f>COUNTIFS(DataRegularSeason20242025!$D$2:$D$1315,TotalTeamGames20242025!AW$1,DataRegularSeason20242025!$E$2:$E$1315,TotalTeamGames20242025!$A23)</f>
        <v>2</v>
      </c>
      <c r="AX24" s="26"/>
      <c r="AY24" s="5">
        <f>COUNTIFS(DataRegularSeason20242025!$D$2:$D$1315,TotalTeamGames20242025!AY$1,DataRegularSeason20242025!$E$2:$E$1315,TotalTeamGames20242025!$A23)</f>
        <v>2</v>
      </c>
      <c r="AZ24" s="26"/>
      <c r="BA24" s="5">
        <f>COUNTIFS(DataRegularSeason20242025!$D$2:$D$1315,TotalTeamGames20242025!BA$1,DataRegularSeason20242025!$E$2:$E$1315,TotalTeamGames20242025!$A23)</f>
        <v>1</v>
      </c>
      <c r="BB24" s="26"/>
      <c r="BC24" s="5">
        <f>COUNTIFS(DataRegularSeason20242025!$D$2:$D$1315,TotalTeamGames20242025!BC$1,DataRegularSeason20242025!$E$2:$E$1315,TotalTeamGames20242025!$A23)</f>
        <v>1</v>
      </c>
      <c r="BD24" s="26"/>
      <c r="BE24" s="5">
        <f>COUNTIFS(DataRegularSeason20242025!$D$2:$D$1315,TotalTeamGames20242025!BE$1,DataRegularSeason20242025!$E$2:$E$1315,TotalTeamGames20242025!$A23)</f>
        <v>2</v>
      </c>
      <c r="BF24" s="24"/>
      <c r="BG24" s="27">
        <f>COUNTIFS(DataRegularSeason20242025!$D$2:$D$1315,TotalTeamGames20242025!BG$1,DataRegularSeason20242025!$E$2:$E$1315,TotalTeamGames20242025!$A23)</f>
        <v>1</v>
      </c>
      <c r="BH24" s="26"/>
      <c r="BI24" s="5">
        <f>COUNTIFS(DataRegularSeason20242025!$D$2:$D$1315,TotalTeamGames20242025!BI$1,DataRegularSeason20242025!$E$2:$E$1315,TotalTeamGames20242025!$A23)</f>
        <v>2</v>
      </c>
      <c r="BJ24" s="26"/>
      <c r="BK24" s="5">
        <f>COUNTIFS(DataRegularSeason20242025!$D$2:$D$1315,TotalTeamGames20242025!BK$1,DataRegularSeason20242025!$E$2:$E$1315,TotalTeamGames20242025!$A23)</f>
        <v>2</v>
      </c>
      <c r="BL24" s="26"/>
      <c r="BM24" s="5">
        <f>COUNTIFS(DataRegularSeason20242025!$D$2:$D$1315,TotalTeamGames20242025!BM$1,DataRegularSeason20242025!$E$2:$E$1315,TotalTeamGames20242025!$A23)</f>
        <v>1</v>
      </c>
      <c r="BN24" s="26"/>
      <c r="BO24" s="30">
        <f t="shared" si="0"/>
        <v>41</v>
      </c>
      <c r="BP24" s="43"/>
    </row>
    <row r="25" spans="1:68" x14ac:dyDescent="0.25">
      <c r="A25" s="44" t="s">
        <v>14</v>
      </c>
      <c r="B25" s="22" t="s">
        <v>81</v>
      </c>
      <c r="C25" s="21"/>
      <c r="D25" s="22">
        <f>COUNTIFS(DataRegularSeason20242025!$E$2:$E$1315,TotalTeamGames20242025!C$1,DataRegularSeason20242025!$D$2:$D$1315,TotalTeamGames20242025!$A25)</f>
        <v>1</v>
      </c>
      <c r="E25" s="21"/>
      <c r="F25" s="22">
        <f>COUNTIFS(DataRegularSeason20242025!$E$2:$E$1315,TotalTeamGames20242025!E$1,DataRegularSeason20242025!$D$2:$D$1315,TotalTeamGames20242025!$A25)</f>
        <v>2</v>
      </c>
      <c r="G25" s="21"/>
      <c r="H25" s="22">
        <f>COUNTIFS(DataRegularSeason20242025!$E$2:$E$1315,TotalTeamGames20242025!G$1,DataRegularSeason20242025!$D$2:$D$1315,TotalTeamGames20242025!$A25)</f>
        <v>2</v>
      </c>
      <c r="I25" s="21"/>
      <c r="J25" s="22">
        <f>COUNTIFS(DataRegularSeason20242025!$E$2:$E$1315,TotalTeamGames20242025!I$1,DataRegularSeason20242025!$D$2:$D$1315,TotalTeamGames20242025!$A25)</f>
        <v>1</v>
      </c>
      <c r="K25" s="21"/>
      <c r="L25" s="22">
        <f>COUNTIFS(DataRegularSeason20242025!$E$2:$E$1315,TotalTeamGames20242025!K$1,DataRegularSeason20242025!$D$2:$D$1315,TotalTeamGames20242025!$A25)</f>
        <v>2</v>
      </c>
      <c r="M25" s="21"/>
      <c r="N25" s="22">
        <f>COUNTIFS(DataRegularSeason20242025!$E$2:$E$1315,TotalTeamGames20242025!M$1,DataRegularSeason20242025!$D$2:$D$1315,TotalTeamGames20242025!$A25)</f>
        <v>1</v>
      </c>
      <c r="O25" s="21"/>
      <c r="P25" s="22">
        <f>COUNTIFS(DataRegularSeason20242025!$E$2:$E$1315,TotalTeamGames20242025!O$1,DataRegularSeason20242025!$D$2:$D$1315,TotalTeamGames20242025!$A25)</f>
        <v>1</v>
      </c>
      <c r="Q25" s="21"/>
      <c r="R25" s="22">
        <f>COUNTIFS(DataRegularSeason20242025!$E$2:$E$1315,TotalTeamGames20242025!Q$1,DataRegularSeason20242025!$D$2:$D$1315,TotalTeamGames20242025!$A25)</f>
        <v>1</v>
      </c>
      <c r="S25" s="21"/>
      <c r="T25" s="22">
        <f>COUNTIFS(DataRegularSeason20242025!$E$2:$E$1315,TotalTeamGames20242025!S$1,DataRegularSeason20242025!$D$2:$D$1315,TotalTeamGames20242025!$A25)</f>
        <v>1</v>
      </c>
      <c r="U25" s="21"/>
      <c r="V25" s="22">
        <f>COUNTIFS(DataRegularSeason20242025!$E$2:$E$1315,TotalTeamGames20242025!U$1,DataRegularSeason20242025!$D$2:$D$1315,TotalTeamGames20242025!$A25)</f>
        <v>1</v>
      </c>
      <c r="W25" s="21"/>
      <c r="X25" s="22">
        <f>COUNTIFS(DataRegularSeason20242025!$E$2:$E$1315,TotalTeamGames20242025!W$1,DataRegularSeason20242025!$D$2:$D$1315,TotalTeamGames20242025!$A25)</f>
        <v>1</v>
      </c>
      <c r="Y25" s="21"/>
      <c r="Z25" s="25"/>
      <c r="AA25" s="21"/>
      <c r="AB25" s="22">
        <f>COUNTIFS(DataRegularSeason20242025!$E$2:$E$1315,TotalTeamGames20242025!AA$1,DataRegularSeason20242025!$D$2:$D$1315,TotalTeamGames20242025!$A25)</f>
        <v>1</v>
      </c>
      <c r="AC25" s="21"/>
      <c r="AD25" s="22">
        <f>COUNTIFS(DataRegularSeason20242025!$E$2:$E$1315,TotalTeamGames20242025!AC$1,DataRegularSeason20242025!$D$2:$D$1315,TotalTeamGames20242025!$A25)</f>
        <v>1</v>
      </c>
      <c r="AE25" s="21"/>
      <c r="AF25" s="22">
        <f>COUNTIFS(DataRegularSeason20242025!$E$2:$E$1315,TotalTeamGames20242025!AE$1,DataRegularSeason20242025!$D$2:$D$1315,TotalTeamGames20242025!$A25)</f>
        <v>2</v>
      </c>
      <c r="AG25" s="21"/>
      <c r="AH25" s="22">
        <f>COUNTIFS(DataRegularSeason20242025!$E$2:$E$1315,TotalTeamGames20242025!AG$1,DataRegularSeason20242025!$D$2:$D$1315,TotalTeamGames20242025!$A25)</f>
        <v>1</v>
      </c>
      <c r="AI25" s="21"/>
      <c r="AJ25" s="22">
        <f>COUNTIFS(DataRegularSeason20242025!$E$2:$E$1315,TotalTeamGames20242025!AI$1,DataRegularSeason20242025!$D$2:$D$1315,TotalTeamGames20242025!$A25)</f>
        <v>1</v>
      </c>
      <c r="AK25" s="21"/>
      <c r="AL25" s="22">
        <f>COUNTIFS(DataRegularSeason20242025!$E$2:$E$1315,TotalTeamGames20242025!AK$1,DataRegularSeason20242025!$D$2:$D$1315,TotalTeamGames20242025!$A25)</f>
        <v>2</v>
      </c>
      <c r="AM25" s="21"/>
      <c r="AN25" s="22">
        <f>COUNTIFS(DataRegularSeason20242025!$E$2:$E$1315,TotalTeamGames20242025!AM$1,DataRegularSeason20242025!$D$2:$D$1315,TotalTeamGames20242025!$A25)</f>
        <v>1</v>
      </c>
      <c r="AO25" s="21"/>
      <c r="AP25" s="22">
        <f>COUNTIFS(DataRegularSeason20242025!$E$2:$E$1315,TotalTeamGames20242025!AO$1,DataRegularSeason20242025!$D$2:$D$1315,TotalTeamGames20242025!$A25)</f>
        <v>2</v>
      </c>
      <c r="AQ25" s="21"/>
      <c r="AR25" s="22">
        <f>COUNTIFS(DataRegularSeason20242025!$E$2:$E$1315,TotalTeamGames20242025!AQ$1,DataRegularSeason20242025!$D$2:$D$1315,TotalTeamGames20242025!$A25)</f>
        <v>2</v>
      </c>
      <c r="AS25" s="21"/>
      <c r="AT25" s="22">
        <f>COUNTIFS(DataRegularSeason20242025!$E$2:$E$1315,TotalTeamGames20242025!AS$1,DataRegularSeason20242025!$D$2:$D$1315,TotalTeamGames20242025!$A25)</f>
        <v>1</v>
      </c>
      <c r="AU25" s="21"/>
      <c r="AV25" s="22">
        <f>COUNTIFS(DataRegularSeason20242025!$E$2:$E$1315,TotalTeamGames20242025!AU$1,DataRegularSeason20242025!$D$2:$D$1315,TotalTeamGames20242025!$A25)</f>
        <v>1</v>
      </c>
      <c r="AW25" s="21"/>
      <c r="AX25" s="22">
        <f>COUNTIFS(DataRegularSeason20242025!$E$2:$E$1315,TotalTeamGames20242025!AW$1,DataRegularSeason20242025!$D$2:$D$1315,TotalTeamGames20242025!$A25)</f>
        <v>1</v>
      </c>
      <c r="AY25" s="21"/>
      <c r="AZ25" s="22">
        <f>COUNTIFS(DataRegularSeason20242025!$E$2:$E$1315,TotalTeamGames20242025!AY$1,DataRegularSeason20242025!$D$2:$D$1315,TotalTeamGames20242025!$A25)</f>
        <v>1</v>
      </c>
      <c r="BA25" s="21"/>
      <c r="BB25" s="22">
        <f>COUNTIFS(DataRegularSeason20242025!$E$2:$E$1315,TotalTeamGames20242025!BA$1,DataRegularSeason20242025!$D$2:$D$1315,TotalTeamGames20242025!$A25)</f>
        <v>2</v>
      </c>
      <c r="BC25" s="21"/>
      <c r="BD25" s="22">
        <f>COUNTIFS(DataRegularSeason20242025!$E$2:$E$1315,TotalTeamGames20242025!BC$1,DataRegularSeason20242025!$D$2:$D$1315,TotalTeamGames20242025!$A25)</f>
        <v>2</v>
      </c>
      <c r="BE25" s="21"/>
      <c r="BF25">
        <f>COUNTIFS(DataRegularSeason20242025!$E$2:$E$1315,TotalTeamGames20242025!BE$1,DataRegularSeason20242025!$D$2:$D$1315,TotalTeamGames20242025!$A25)</f>
        <v>1</v>
      </c>
      <c r="BG25" s="28"/>
      <c r="BH25" s="22">
        <f>COUNTIFS(DataRegularSeason20242025!$E$2:$E$1315,TotalTeamGames20242025!BG$1,DataRegularSeason20242025!$D$2:$D$1315,TotalTeamGames20242025!$A25)</f>
        <v>1</v>
      </c>
      <c r="BI25" s="21"/>
      <c r="BJ25" s="22">
        <f>COUNTIFS(DataRegularSeason20242025!$E$2:$E$1315,TotalTeamGames20242025!BI$1,DataRegularSeason20242025!$D$2:$D$1315,TotalTeamGames20242025!$A25)</f>
        <v>1</v>
      </c>
      <c r="BK25" s="21"/>
      <c r="BL25" s="22">
        <f>COUNTIFS(DataRegularSeason20242025!$E$2:$E$1315,TotalTeamGames20242025!BK$1,DataRegularSeason20242025!$D$2:$D$1315,TotalTeamGames20242025!$A25)</f>
        <v>1</v>
      </c>
      <c r="BM25" s="21"/>
      <c r="BN25" s="22">
        <f>COUNTIFS(DataRegularSeason20242025!$E$2:$E$1315,TotalTeamGames20242025!BM$1,DataRegularSeason20242025!$D$2:$D$1315,TotalTeamGames20242025!$A25)</f>
        <v>2</v>
      </c>
      <c r="BO25" s="29">
        <f t="shared" si="0"/>
        <v>41</v>
      </c>
      <c r="BP25" s="43">
        <f t="shared" ref="BP25" si="11">BO25+BO26</f>
        <v>82</v>
      </c>
    </row>
    <row r="26" spans="1:68" x14ac:dyDescent="0.25">
      <c r="A26" s="45"/>
      <c r="B26" s="23" t="s">
        <v>80</v>
      </c>
      <c r="C26" s="5">
        <f>COUNTIFS(DataRegularSeason20242025!$D$2:$D$1315,TotalTeamGames20242025!C$1,DataRegularSeason20242025!$E$2:$E$1315,TotalTeamGames20242025!$A25)</f>
        <v>1</v>
      </c>
      <c r="D26" s="26"/>
      <c r="E26" s="5">
        <f>COUNTIFS(DataRegularSeason20242025!$D$2:$D$1315,TotalTeamGames20242025!E$1,DataRegularSeason20242025!$E$2:$E$1315,TotalTeamGames20242025!$A25)</f>
        <v>2</v>
      </c>
      <c r="F26" s="26"/>
      <c r="G26" s="5">
        <f>COUNTIFS(DataRegularSeason20242025!$D$2:$D$1315,TotalTeamGames20242025!G$1,DataRegularSeason20242025!$E$2:$E$1315,TotalTeamGames20242025!$A25)</f>
        <v>2</v>
      </c>
      <c r="H26" s="26"/>
      <c r="I26" s="5">
        <f>COUNTIFS(DataRegularSeason20242025!$D$2:$D$1315,TotalTeamGames20242025!I$1,DataRegularSeason20242025!$E$2:$E$1315,TotalTeamGames20242025!$A25)</f>
        <v>2</v>
      </c>
      <c r="J26" s="26"/>
      <c r="K26" s="5">
        <f>COUNTIFS(DataRegularSeason20242025!$D$2:$D$1315,TotalTeamGames20242025!K$1,DataRegularSeason20242025!$E$2:$E$1315,TotalTeamGames20242025!$A25)</f>
        <v>1</v>
      </c>
      <c r="L26" s="26"/>
      <c r="M26" s="5">
        <f>COUNTIFS(DataRegularSeason20242025!$D$2:$D$1315,TotalTeamGames20242025!M$1,DataRegularSeason20242025!$E$2:$E$1315,TotalTeamGames20242025!$A25)</f>
        <v>1</v>
      </c>
      <c r="N26" s="26"/>
      <c r="O26" s="5">
        <f>COUNTIFS(DataRegularSeason20242025!$D$2:$D$1315,TotalTeamGames20242025!O$1,DataRegularSeason20242025!$E$2:$E$1315,TotalTeamGames20242025!$A25)</f>
        <v>1</v>
      </c>
      <c r="P26" s="26"/>
      <c r="Q26" s="5">
        <f>COUNTIFS(DataRegularSeason20242025!$D$2:$D$1315,TotalTeamGames20242025!Q$1,DataRegularSeason20242025!$E$2:$E$1315,TotalTeamGames20242025!$A25)</f>
        <v>1</v>
      </c>
      <c r="R26" s="26"/>
      <c r="S26" s="5">
        <f>COUNTIFS(DataRegularSeason20242025!$D$2:$D$1315,TotalTeamGames20242025!S$1,DataRegularSeason20242025!$E$2:$E$1315,TotalTeamGames20242025!$A25)</f>
        <v>1</v>
      </c>
      <c r="T26" s="26"/>
      <c r="U26" s="5">
        <f>COUNTIFS(DataRegularSeason20242025!$D$2:$D$1315,TotalTeamGames20242025!U$1,DataRegularSeason20242025!$E$2:$E$1315,TotalTeamGames20242025!$A25)</f>
        <v>2</v>
      </c>
      <c r="V26" s="26"/>
      <c r="W26" s="5">
        <f>COUNTIFS(DataRegularSeason20242025!$D$2:$D$1315,TotalTeamGames20242025!W$1,DataRegularSeason20242025!$E$2:$E$1315,TotalTeamGames20242025!$A25)</f>
        <v>1</v>
      </c>
      <c r="X26" s="26"/>
      <c r="Y26" s="24"/>
      <c r="Z26" s="26"/>
      <c r="AA26" s="5">
        <f>COUNTIFS(DataRegularSeason20242025!$D$2:$D$1315,TotalTeamGames20242025!AA$1,DataRegularSeason20242025!$E$2:$E$1315,TotalTeamGames20242025!$A25)</f>
        <v>1</v>
      </c>
      <c r="AB26" s="26"/>
      <c r="AC26" s="5">
        <f>COUNTIFS(DataRegularSeason20242025!$D$2:$D$1315,TotalTeamGames20242025!AC$1,DataRegularSeason20242025!$E$2:$E$1315,TotalTeamGames20242025!$A25)</f>
        <v>1</v>
      </c>
      <c r="AD26" s="26"/>
      <c r="AE26" s="5">
        <f>COUNTIFS(DataRegularSeason20242025!$D$2:$D$1315,TotalTeamGames20242025!AE$1,DataRegularSeason20242025!$E$2:$E$1315,TotalTeamGames20242025!$A25)</f>
        <v>2</v>
      </c>
      <c r="AF26" s="26"/>
      <c r="AG26" s="5">
        <f>COUNTIFS(DataRegularSeason20242025!$D$2:$D$1315,TotalTeamGames20242025!AG$1,DataRegularSeason20242025!$E$2:$E$1315,TotalTeamGames20242025!$A25)</f>
        <v>2</v>
      </c>
      <c r="AH26" s="26"/>
      <c r="AI26" s="5">
        <f>COUNTIFS(DataRegularSeason20242025!$D$2:$D$1315,TotalTeamGames20242025!AI$1,DataRegularSeason20242025!$E$2:$E$1315,TotalTeamGames20242025!$A25)</f>
        <v>1</v>
      </c>
      <c r="AJ26" s="26"/>
      <c r="AK26" s="5">
        <f>COUNTIFS(DataRegularSeason20242025!$D$2:$D$1315,TotalTeamGames20242025!AK$1,DataRegularSeason20242025!$E$2:$E$1315,TotalTeamGames20242025!$A25)</f>
        <v>1</v>
      </c>
      <c r="AL26" s="26"/>
      <c r="AM26" s="5">
        <f>COUNTIFS(DataRegularSeason20242025!$D$2:$D$1315,TotalTeamGames20242025!AM$1,DataRegularSeason20242025!$E$2:$E$1315,TotalTeamGames20242025!$A25)</f>
        <v>2</v>
      </c>
      <c r="AN26" s="26"/>
      <c r="AO26" s="5">
        <f>COUNTIFS(DataRegularSeason20242025!$D$2:$D$1315,TotalTeamGames20242025!AO$1,DataRegularSeason20242025!$E$2:$E$1315,TotalTeamGames20242025!$A25)</f>
        <v>1</v>
      </c>
      <c r="AP26" s="26"/>
      <c r="AQ26" s="5">
        <f>COUNTIFS(DataRegularSeason20242025!$D$2:$D$1315,TotalTeamGames20242025!AQ$1,DataRegularSeason20242025!$E$2:$E$1315,TotalTeamGames20242025!$A25)</f>
        <v>1</v>
      </c>
      <c r="AR26" s="26"/>
      <c r="AS26" s="5">
        <f>COUNTIFS(DataRegularSeason20242025!$D$2:$D$1315,TotalTeamGames20242025!AS$1,DataRegularSeason20242025!$E$2:$E$1315,TotalTeamGames20242025!$A25)</f>
        <v>2</v>
      </c>
      <c r="AT26" s="26"/>
      <c r="AU26" s="5">
        <f>COUNTIFS(DataRegularSeason20242025!$D$2:$D$1315,TotalTeamGames20242025!AU$1,DataRegularSeason20242025!$E$2:$E$1315,TotalTeamGames20242025!$A25)</f>
        <v>1</v>
      </c>
      <c r="AV26" s="26"/>
      <c r="AW26" s="5">
        <f>COUNTIFS(DataRegularSeason20242025!$D$2:$D$1315,TotalTeamGames20242025!AW$1,DataRegularSeason20242025!$E$2:$E$1315,TotalTeamGames20242025!$A25)</f>
        <v>1</v>
      </c>
      <c r="AX26" s="26"/>
      <c r="AY26" s="5">
        <f>COUNTIFS(DataRegularSeason20242025!$D$2:$D$1315,TotalTeamGames20242025!AY$1,DataRegularSeason20242025!$E$2:$E$1315,TotalTeamGames20242025!$A25)</f>
        <v>1</v>
      </c>
      <c r="AZ26" s="26"/>
      <c r="BA26" s="5">
        <f>COUNTIFS(DataRegularSeason20242025!$D$2:$D$1315,TotalTeamGames20242025!BA$1,DataRegularSeason20242025!$E$2:$E$1315,TotalTeamGames20242025!$A25)</f>
        <v>2</v>
      </c>
      <c r="BB26" s="26"/>
      <c r="BC26" s="5">
        <f>COUNTIFS(DataRegularSeason20242025!$D$2:$D$1315,TotalTeamGames20242025!BC$1,DataRegularSeason20242025!$E$2:$E$1315,TotalTeamGames20242025!$A25)</f>
        <v>2</v>
      </c>
      <c r="BD26" s="26"/>
      <c r="BE26" s="5">
        <f>COUNTIFS(DataRegularSeason20242025!$D$2:$D$1315,TotalTeamGames20242025!BE$1,DataRegularSeason20242025!$E$2:$E$1315,TotalTeamGames20242025!$A25)</f>
        <v>1</v>
      </c>
      <c r="BF26" s="24"/>
      <c r="BG26" s="27">
        <f>COUNTIFS(DataRegularSeason20242025!$D$2:$D$1315,TotalTeamGames20242025!BG$1,DataRegularSeason20242025!$E$2:$E$1315,TotalTeamGames20242025!$A25)</f>
        <v>1</v>
      </c>
      <c r="BH26" s="26"/>
      <c r="BI26" s="5">
        <f>COUNTIFS(DataRegularSeason20242025!$D$2:$D$1315,TotalTeamGames20242025!BI$1,DataRegularSeason20242025!$E$2:$E$1315,TotalTeamGames20242025!$A25)</f>
        <v>1</v>
      </c>
      <c r="BJ26" s="26"/>
      <c r="BK26" s="5">
        <f>COUNTIFS(DataRegularSeason20242025!$D$2:$D$1315,TotalTeamGames20242025!BK$1,DataRegularSeason20242025!$E$2:$E$1315,TotalTeamGames20242025!$A25)</f>
        <v>1</v>
      </c>
      <c r="BL26" s="26"/>
      <c r="BM26" s="5">
        <f>COUNTIFS(DataRegularSeason20242025!$D$2:$D$1315,TotalTeamGames20242025!BM$1,DataRegularSeason20242025!$E$2:$E$1315,TotalTeamGames20242025!$A25)</f>
        <v>1</v>
      </c>
      <c r="BN26" s="26"/>
      <c r="BO26" s="30">
        <f t="shared" si="0"/>
        <v>41</v>
      </c>
      <c r="BP26" s="43"/>
    </row>
    <row r="27" spans="1:68" x14ac:dyDescent="0.25">
      <c r="A27" s="44" t="s">
        <v>28</v>
      </c>
      <c r="B27" s="22" t="s">
        <v>81</v>
      </c>
      <c r="C27" s="21"/>
      <c r="D27" s="22">
        <f>COUNTIFS(DataRegularSeason20242025!$E$2:$E$1315,TotalTeamGames20242025!C$1,DataRegularSeason20242025!$D$2:$D$1315,TotalTeamGames20242025!$A27)</f>
        <v>2</v>
      </c>
      <c r="E27" s="21"/>
      <c r="F27" s="22">
        <f>COUNTIFS(DataRegularSeason20242025!$E$2:$E$1315,TotalTeamGames20242025!E$1,DataRegularSeason20242025!$D$2:$D$1315,TotalTeamGames20242025!$A27)</f>
        <v>1</v>
      </c>
      <c r="G27" s="21"/>
      <c r="H27" s="22">
        <f>COUNTIFS(DataRegularSeason20242025!$E$2:$E$1315,TotalTeamGames20242025!G$1,DataRegularSeason20242025!$D$2:$D$1315,TotalTeamGames20242025!$A27)</f>
        <v>1</v>
      </c>
      <c r="I27" s="21"/>
      <c r="J27" s="22">
        <f>COUNTIFS(DataRegularSeason20242025!$E$2:$E$1315,TotalTeamGames20242025!I$1,DataRegularSeason20242025!$D$2:$D$1315,TotalTeamGames20242025!$A27)</f>
        <v>1</v>
      </c>
      <c r="K27" s="21"/>
      <c r="L27" s="22">
        <f>COUNTIFS(DataRegularSeason20242025!$E$2:$E$1315,TotalTeamGames20242025!K$1,DataRegularSeason20242025!$D$2:$D$1315,TotalTeamGames20242025!$A27)</f>
        <v>1</v>
      </c>
      <c r="M27" s="21"/>
      <c r="N27" s="22">
        <f>COUNTIFS(DataRegularSeason20242025!$E$2:$E$1315,TotalTeamGames20242025!M$1,DataRegularSeason20242025!$D$2:$D$1315,TotalTeamGames20242025!$A27)</f>
        <v>2</v>
      </c>
      <c r="O27" s="21"/>
      <c r="P27" s="22">
        <f>COUNTIFS(DataRegularSeason20242025!$E$2:$E$1315,TotalTeamGames20242025!O$1,DataRegularSeason20242025!$D$2:$D$1315,TotalTeamGames20242025!$A27)</f>
        <v>2</v>
      </c>
      <c r="Q27" s="21"/>
      <c r="R27" s="22">
        <f>COUNTIFS(DataRegularSeason20242025!$E$2:$E$1315,TotalTeamGames20242025!Q$1,DataRegularSeason20242025!$D$2:$D$1315,TotalTeamGames20242025!$A27)</f>
        <v>2</v>
      </c>
      <c r="S27" s="21"/>
      <c r="T27" s="22">
        <f>COUNTIFS(DataRegularSeason20242025!$E$2:$E$1315,TotalTeamGames20242025!S$1,DataRegularSeason20242025!$D$2:$D$1315,TotalTeamGames20242025!$A27)</f>
        <v>1</v>
      </c>
      <c r="U27" s="21"/>
      <c r="V27" s="22">
        <f>COUNTIFS(DataRegularSeason20242025!$E$2:$E$1315,TotalTeamGames20242025!U$1,DataRegularSeason20242025!$D$2:$D$1315,TotalTeamGames20242025!$A27)</f>
        <v>1</v>
      </c>
      <c r="W27" s="21"/>
      <c r="X27" s="22">
        <f>COUNTIFS(DataRegularSeason20242025!$E$2:$E$1315,TotalTeamGames20242025!W$1,DataRegularSeason20242025!$D$2:$D$1315,TotalTeamGames20242025!$A27)</f>
        <v>2</v>
      </c>
      <c r="Y27" s="21"/>
      <c r="Z27" s="22">
        <f>COUNTIFS(DataRegularSeason20242025!$E$2:$E$1315,TotalTeamGames20242025!Y$1,DataRegularSeason20242025!$D$2:$D$1315,TotalTeamGames20242025!$A27)</f>
        <v>1</v>
      </c>
      <c r="AA27" s="21"/>
      <c r="AB27" s="25"/>
      <c r="AC27" s="21"/>
      <c r="AD27" s="22">
        <f>COUNTIFS(DataRegularSeason20242025!$E$2:$E$1315,TotalTeamGames20242025!AC$1,DataRegularSeason20242025!$D$2:$D$1315,TotalTeamGames20242025!$A27)</f>
        <v>2</v>
      </c>
      <c r="AE27" s="21"/>
      <c r="AF27" s="22">
        <f>COUNTIFS(DataRegularSeason20242025!$E$2:$E$1315,TotalTeamGames20242025!AE$1,DataRegularSeason20242025!$D$2:$D$1315,TotalTeamGames20242025!$A27)</f>
        <v>1</v>
      </c>
      <c r="AG27" s="21"/>
      <c r="AH27" s="22">
        <f>COUNTIFS(DataRegularSeason20242025!$E$2:$E$1315,TotalTeamGames20242025!AG$1,DataRegularSeason20242025!$D$2:$D$1315,TotalTeamGames20242025!$A27)</f>
        <v>1</v>
      </c>
      <c r="AI27" s="21"/>
      <c r="AJ27" s="22">
        <f>COUNTIFS(DataRegularSeason20242025!$E$2:$E$1315,TotalTeamGames20242025!AI$1,DataRegularSeason20242025!$D$2:$D$1315,TotalTeamGames20242025!$A27)</f>
        <v>2</v>
      </c>
      <c r="AK27" s="21"/>
      <c r="AL27" s="22">
        <f>COUNTIFS(DataRegularSeason20242025!$E$2:$E$1315,TotalTeamGames20242025!AK$1,DataRegularSeason20242025!$D$2:$D$1315,TotalTeamGames20242025!$A27)</f>
        <v>1</v>
      </c>
      <c r="AM27" s="21"/>
      <c r="AN27" s="22">
        <f>COUNTIFS(DataRegularSeason20242025!$E$2:$E$1315,TotalTeamGames20242025!AM$1,DataRegularSeason20242025!$D$2:$D$1315,TotalTeamGames20242025!$A27)</f>
        <v>1</v>
      </c>
      <c r="AO27" s="21"/>
      <c r="AP27" s="22">
        <f>COUNTIFS(DataRegularSeason20242025!$E$2:$E$1315,TotalTeamGames20242025!AO$1,DataRegularSeason20242025!$D$2:$D$1315,TotalTeamGames20242025!$A27)</f>
        <v>1</v>
      </c>
      <c r="AQ27" s="21"/>
      <c r="AR27" s="22">
        <f>COUNTIFS(DataRegularSeason20242025!$E$2:$E$1315,TotalTeamGames20242025!AQ$1,DataRegularSeason20242025!$D$2:$D$1315,TotalTeamGames20242025!$A27)</f>
        <v>1</v>
      </c>
      <c r="AS27" s="21"/>
      <c r="AT27" s="22">
        <f>COUNTIFS(DataRegularSeason20242025!$E$2:$E$1315,TotalTeamGames20242025!AS$1,DataRegularSeason20242025!$D$2:$D$1315,TotalTeamGames20242025!$A27)</f>
        <v>1</v>
      </c>
      <c r="AU27" s="21"/>
      <c r="AV27" s="22">
        <f>COUNTIFS(DataRegularSeason20242025!$E$2:$E$1315,TotalTeamGames20242025!AU$1,DataRegularSeason20242025!$D$2:$D$1315,TotalTeamGames20242025!$A27)</f>
        <v>2</v>
      </c>
      <c r="AW27" s="21"/>
      <c r="AX27" s="22">
        <f>COUNTIFS(DataRegularSeason20242025!$E$2:$E$1315,TotalTeamGames20242025!AW$1,DataRegularSeason20242025!$D$2:$D$1315,TotalTeamGames20242025!$A27)</f>
        <v>2</v>
      </c>
      <c r="AY27" s="21"/>
      <c r="AZ27" s="22">
        <f>COUNTIFS(DataRegularSeason20242025!$E$2:$E$1315,TotalTeamGames20242025!AY$1,DataRegularSeason20242025!$D$2:$D$1315,TotalTeamGames20242025!$A27)</f>
        <v>1</v>
      </c>
      <c r="BA27" s="21"/>
      <c r="BB27" s="22">
        <f>COUNTIFS(DataRegularSeason20242025!$E$2:$E$1315,TotalTeamGames20242025!BA$1,DataRegularSeason20242025!$D$2:$D$1315,TotalTeamGames20242025!$A27)</f>
        <v>1</v>
      </c>
      <c r="BC27" s="21"/>
      <c r="BD27" s="22">
        <f>COUNTIFS(DataRegularSeason20242025!$E$2:$E$1315,TotalTeamGames20242025!BC$1,DataRegularSeason20242025!$D$2:$D$1315,TotalTeamGames20242025!$A27)</f>
        <v>1</v>
      </c>
      <c r="BE27" s="21"/>
      <c r="BF27">
        <f>COUNTIFS(DataRegularSeason20242025!$E$2:$E$1315,TotalTeamGames20242025!BE$1,DataRegularSeason20242025!$D$2:$D$1315,TotalTeamGames20242025!$A27)</f>
        <v>1</v>
      </c>
      <c r="BG27" s="28"/>
      <c r="BH27" s="22">
        <f>COUNTIFS(DataRegularSeason20242025!$E$2:$E$1315,TotalTeamGames20242025!BG$1,DataRegularSeason20242025!$D$2:$D$1315,TotalTeamGames20242025!$A27)</f>
        <v>1</v>
      </c>
      <c r="BI27" s="21"/>
      <c r="BJ27" s="22">
        <f>COUNTIFS(DataRegularSeason20242025!$E$2:$E$1315,TotalTeamGames20242025!BI$1,DataRegularSeason20242025!$D$2:$D$1315,TotalTeamGames20242025!$A27)</f>
        <v>2</v>
      </c>
      <c r="BK27" s="21"/>
      <c r="BL27" s="22">
        <f>COUNTIFS(DataRegularSeason20242025!$E$2:$E$1315,TotalTeamGames20242025!BK$1,DataRegularSeason20242025!$D$2:$D$1315,TotalTeamGames20242025!$A27)</f>
        <v>1</v>
      </c>
      <c r="BM27" s="21"/>
      <c r="BN27" s="22">
        <f>COUNTIFS(DataRegularSeason20242025!$E$2:$E$1315,TotalTeamGames20242025!BM$1,DataRegularSeason20242025!$D$2:$D$1315,TotalTeamGames20242025!$A27)</f>
        <v>1</v>
      </c>
      <c r="BO27" s="29">
        <f t="shared" si="0"/>
        <v>41</v>
      </c>
      <c r="BP27" s="43">
        <f t="shared" ref="BP27" si="12">BO27+BO28</f>
        <v>82</v>
      </c>
    </row>
    <row r="28" spans="1:68" x14ac:dyDescent="0.25">
      <c r="A28" s="45"/>
      <c r="B28" s="23" t="s">
        <v>80</v>
      </c>
      <c r="C28" s="5">
        <f>COUNTIFS(DataRegularSeason20242025!$D$2:$D$1315,TotalTeamGames20242025!C$1,DataRegularSeason20242025!$E$2:$E$1315,TotalTeamGames20242025!$A27)</f>
        <v>2</v>
      </c>
      <c r="D28" s="26"/>
      <c r="E28" s="5">
        <f>COUNTIFS(DataRegularSeason20242025!$D$2:$D$1315,TotalTeamGames20242025!E$1,DataRegularSeason20242025!$E$2:$E$1315,TotalTeamGames20242025!$A27)</f>
        <v>1</v>
      </c>
      <c r="F28" s="26"/>
      <c r="G28" s="5">
        <f>COUNTIFS(DataRegularSeason20242025!$D$2:$D$1315,TotalTeamGames20242025!G$1,DataRegularSeason20242025!$E$2:$E$1315,TotalTeamGames20242025!$A27)</f>
        <v>1</v>
      </c>
      <c r="H28" s="26"/>
      <c r="I28" s="5">
        <f>COUNTIFS(DataRegularSeason20242025!$D$2:$D$1315,TotalTeamGames20242025!I$1,DataRegularSeason20242025!$E$2:$E$1315,TotalTeamGames20242025!$A27)</f>
        <v>1</v>
      </c>
      <c r="J28" s="26"/>
      <c r="K28" s="5">
        <f>COUNTIFS(DataRegularSeason20242025!$D$2:$D$1315,TotalTeamGames20242025!K$1,DataRegularSeason20242025!$E$2:$E$1315,TotalTeamGames20242025!$A27)</f>
        <v>1</v>
      </c>
      <c r="L28" s="26"/>
      <c r="M28" s="5">
        <f>COUNTIFS(DataRegularSeason20242025!$D$2:$D$1315,TotalTeamGames20242025!M$1,DataRegularSeason20242025!$E$2:$E$1315,TotalTeamGames20242025!$A27)</f>
        <v>1</v>
      </c>
      <c r="N28" s="26"/>
      <c r="O28" s="5">
        <f>COUNTIFS(DataRegularSeason20242025!$D$2:$D$1315,TotalTeamGames20242025!O$1,DataRegularSeason20242025!$E$2:$E$1315,TotalTeamGames20242025!$A27)</f>
        <v>1</v>
      </c>
      <c r="P28" s="26"/>
      <c r="Q28" s="5">
        <f>COUNTIFS(DataRegularSeason20242025!$D$2:$D$1315,TotalTeamGames20242025!Q$1,DataRegularSeason20242025!$E$2:$E$1315,TotalTeamGames20242025!$A27)</f>
        <v>1</v>
      </c>
      <c r="R28" s="26"/>
      <c r="S28" s="5">
        <f>COUNTIFS(DataRegularSeason20242025!$D$2:$D$1315,TotalTeamGames20242025!S$1,DataRegularSeason20242025!$E$2:$E$1315,TotalTeamGames20242025!$A27)</f>
        <v>2</v>
      </c>
      <c r="T28" s="26"/>
      <c r="U28" s="5">
        <f>COUNTIFS(DataRegularSeason20242025!$D$2:$D$1315,TotalTeamGames20242025!U$1,DataRegularSeason20242025!$E$2:$E$1315,TotalTeamGames20242025!$A27)</f>
        <v>1</v>
      </c>
      <c r="V28" s="26"/>
      <c r="W28" s="5">
        <f>COUNTIFS(DataRegularSeason20242025!$D$2:$D$1315,TotalTeamGames20242025!W$1,DataRegularSeason20242025!$E$2:$E$1315,TotalTeamGames20242025!$A27)</f>
        <v>2</v>
      </c>
      <c r="X28" s="26"/>
      <c r="Y28" s="5">
        <f>COUNTIFS(DataRegularSeason20242025!$D$2:$D$1315,TotalTeamGames20242025!Y$1,DataRegularSeason20242025!$E$2:$E$1315,TotalTeamGames20242025!$A27)</f>
        <v>1</v>
      </c>
      <c r="Z28" s="26"/>
      <c r="AA28" s="24"/>
      <c r="AB28" s="26"/>
      <c r="AC28" s="5">
        <f>COUNTIFS(DataRegularSeason20242025!$D$2:$D$1315,TotalTeamGames20242025!AC$1,DataRegularSeason20242025!$E$2:$E$1315,TotalTeamGames20242025!$A27)</f>
        <v>1</v>
      </c>
      <c r="AD28" s="26"/>
      <c r="AE28" s="5">
        <f>COUNTIFS(DataRegularSeason20242025!$D$2:$D$1315,TotalTeamGames20242025!AE$1,DataRegularSeason20242025!$E$2:$E$1315,TotalTeamGames20242025!$A27)</f>
        <v>1</v>
      </c>
      <c r="AF28" s="26"/>
      <c r="AG28" s="5">
        <f>COUNTIFS(DataRegularSeason20242025!$D$2:$D$1315,TotalTeamGames20242025!AG$1,DataRegularSeason20242025!$E$2:$E$1315,TotalTeamGames20242025!$A27)</f>
        <v>1</v>
      </c>
      <c r="AH28" s="26"/>
      <c r="AI28" s="5">
        <f>COUNTIFS(DataRegularSeason20242025!$D$2:$D$1315,TotalTeamGames20242025!AI$1,DataRegularSeason20242025!$E$2:$E$1315,TotalTeamGames20242025!$A27)</f>
        <v>1</v>
      </c>
      <c r="AJ28" s="26"/>
      <c r="AK28" s="5">
        <f>COUNTIFS(DataRegularSeason20242025!$D$2:$D$1315,TotalTeamGames20242025!AK$1,DataRegularSeason20242025!$E$2:$E$1315,TotalTeamGames20242025!$A27)</f>
        <v>1</v>
      </c>
      <c r="AL28" s="26"/>
      <c r="AM28" s="5">
        <f>COUNTIFS(DataRegularSeason20242025!$D$2:$D$1315,TotalTeamGames20242025!AM$1,DataRegularSeason20242025!$E$2:$E$1315,TotalTeamGames20242025!$A27)</f>
        <v>1</v>
      </c>
      <c r="AN28" s="26"/>
      <c r="AO28" s="5">
        <f>COUNTIFS(DataRegularSeason20242025!$D$2:$D$1315,TotalTeamGames20242025!AO$1,DataRegularSeason20242025!$E$2:$E$1315,TotalTeamGames20242025!$A27)</f>
        <v>1</v>
      </c>
      <c r="AP28" s="26"/>
      <c r="AQ28" s="5">
        <f>COUNTIFS(DataRegularSeason20242025!$D$2:$D$1315,TotalTeamGames20242025!AQ$1,DataRegularSeason20242025!$E$2:$E$1315,TotalTeamGames20242025!$A27)</f>
        <v>1</v>
      </c>
      <c r="AR28" s="26"/>
      <c r="AS28" s="5">
        <f>COUNTIFS(DataRegularSeason20242025!$D$2:$D$1315,TotalTeamGames20242025!AS$1,DataRegularSeason20242025!$E$2:$E$1315,TotalTeamGames20242025!$A27)</f>
        <v>1</v>
      </c>
      <c r="AT28" s="26"/>
      <c r="AU28" s="5">
        <f>COUNTIFS(DataRegularSeason20242025!$D$2:$D$1315,TotalTeamGames20242025!AU$1,DataRegularSeason20242025!$E$2:$E$1315,TotalTeamGames20242025!$A27)</f>
        <v>2</v>
      </c>
      <c r="AV28" s="26"/>
      <c r="AW28" s="5">
        <f>COUNTIFS(DataRegularSeason20242025!$D$2:$D$1315,TotalTeamGames20242025!AW$1,DataRegularSeason20242025!$E$2:$E$1315,TotalTeamGames20242025!$A27)</f>
        <v>2</v>
      </c>
      <c r="AX28" s="26"/>
      <c r="AY28" s="5">
        <f>COUNTIFS(DataRegularSeason20242025!$D$2:$D$1315,TotalTeamGames20242025!AY$1,DataRegularSeason20242025!$E$2:$E$1315,TotalTeamGames20242025!$A27)</f>
        <v>2</v>
      </c>
      <c r="AZ28" s="26"/>
      <c r="BA28" s="5">
        <f>COUNTIFS(DataRegularSeason20242025!$D$2:$D$1315,TotalTeamGames20242025!BA$1,DataRegularSeason20242025!$E$2:$E$1315,TotalTeamGames20242025!$A27)</f>
        <v>1</v>
      </c>
      <c r="BB28" s="26"/>
      <c r="BC28" s="5">
        <f>COUNTIFS(DataRegularSeason20242025!$D$2:$D$1315,TotalTeamGames20242025!BC$1,DataRegularSeason20242025!$E$2:$E$1315,TotalTeamGames20242025!$A27)</f>
        <v>1</v>
      </c>
      <c r="BD28" s="26"/>
      <c r="BE28" s="5">
        <f>COUNTIFS(DataRegularSeason20242025!$D$2:$D$1315,TotalTeamGames20242025!BE$1,DataRegularSeason20242025!$E$2:$E$1315,TotalTeamGames20242025!$A27)</f>
        <v>2</v>
      </c>
      <c r="BF28" s="24"/>
      <c r="BG28" s="27">
        <f>COUNTIFS(DataRegularSeason20242025!$D$2:$D$1315,TotalTeamGames20242025!BG$1,DataRegularSeason20242025!$E$2:$E$1315,TotalTeamGames20242025!$A27)</f>
        <v>2</v>
      </c>
      <c r="BH28" s="26"/>
      <c r="BI28" s="5">
        <f>COUNTIFS(DataRegularSeason20242025!$D$2:$D$1315,TotalTeamGames20242025!BI$1,DataRegularSeason20242025!$E$2:$E$1315,TotalTeamGames20242025!$A27)</f>
        <v>2</v>
      </c>
      <c r="BJ28" s="26"/>
      <c r="BK28" s="5">
        <f>COUNTIFS(DataRegularSeason20242025!$D$2:$D$1315,TotalTeamGames20242025!BK$1,DataRegularSeason20242025!$E$2:$E$1315,TotalTeamGames20242025!$A27)</f>
        <v>2</v>
      </c>
      <c r="BL28" s="26"/>
      <c r="BM28" s="5">
        <f>COUNTIFS(DataRegularSeason20242025!$D$2:$D$1315,TotalTeamGames20242025!BM$1,DataRegularSeason20242025!$E$2:$E$1315,TotalTeamGames20242025!$A27)</f>
        <v>1</v>
      </c>
      <c r="BN28" s="26"/>
      <c r="BO28" s="30">
        <f t="shared" si="0"/>
        <v>41</v>
      </c>
      <c r="BP28" s="43"/>
    </row>
    <row r="29" spans="1:68" x14ac:dyDescent="0.25">
      <c r="A29" s="44" t="s">
        <v>37</v>
      </c>
      <c r="B29" s="22" t="s">
        <v>81</v>
      </c>
      <c r="C29" s="21"/>
      <c r="D29" s="22">
        <f>COUNTIFS(DataRegularSeason20242025!$E$2:$E$1315,TotalTeamGames20242025!C$1,DataRegularSeason20242025!$D$2:$D$1315,TotalTeamGames20242025!$A29)</f>
        <v>2</v>
      </c>
      <c r="E29" s="21"/>
      <c r="F29" s="22">
        <f>COUNTIFS(DataRegularSeason20242025!$E$2:$E$1315,TotalTeamGames20242025!E$1,DataRegularSeason20242025!$D$2:$D$1315,TotalTeamGames20242025!$A29)</f>
        <v>1</v>
      </c>
      <c r="G29" s="21"/>
      <c r="H29" s="22">
        <f>COUNTIFS(DataRegularSeason20242025!$E$2:$E$1315,TotalTeamGames20242025!G$1,DataRegularSeason20242025!$D$2:$D$1315,TotalTeamGames20242025!$A29)</f>
        <v>1</v>
      </c>
      <c r="I29" s="21"/>
      <c r="J29" s="22">
        <f>COUNTIFS(DataRegularSeason20242025!$E$2:$E$1315,TotalTeamGames20242025!I$1,DataRegularSeason20242025!$D$2:$D$1315,TotalTeamGames20242025!$A29)</f>
        <v>1</v>
      </c>
      <c r="K29" s="21"/>
      <c r="L29" s="22">
        <f>COUNTIFS(DataRegularSeason20242025!$E$2:$E$1315,TotalTeamGames20242025!K$1,DataRegularSeason20242025!$D$2:$D$1315,TotalTeamGames20242025!$A29)</f>
        <v>1</v>
      </c>
      <c r="M29" s="21"/>
      <c r="N29" s="22">
        <f>COUNTIFS(DataRegularSeason20242025!$E$2:$E$1315,TotalTeamGames20242025!M$1,DataRegularSeason20242025!$D$2:$D$1315,TotalTeamGames20242025!$A29)</f>
        <v>2</v>
      </c>
      <c r="O29" s="21"/>
      <c r="P29" s="22">
        <f>COUNTIFS(DataRegularSeason20242025!$E$2:$E$1315,TotalTeamGames20242025!O$1,DataRegularSeason20242025!$D$2:$D$1315,TotalTeamGames20242025!$A29)</f>
        <v>2</v>
      </c>
      <c r="Q29" s="21"/>
      <c r="R29" s="22">
        <f>COUNTIFS(DataRegularSeason20242025!$E$2:$E$1315,TotalTeamGames20242025!Q$1,DataRegularSeason20242025!$D$2:$D$1315,TotalTeamGames20242025!$A29)</f>
        <v>2</v>
      </c>
      <c r="S29" s="21"/>
      <c r="T29" s="22">
        <f>COUNTIFS(DataRegularSeason20242025!$E$2:$E$1315,TotalTeamGames20242025!S$1,DataRegularSeason20242025!$D$2:$D$1315,TotalTeamGames20242025!$A29)</f>
        <v>2</v>
      </c>
      <c r="U29" s="21"/>
      <c r="V29" s="22">
        <f>COUNTIFS(DataRegularSeason20242025!$E$2:$E$1315,TotalTeamGames20242025!U$1,DataRegularSeason20242025!$D$2:$D$1315,TotalTeamGames20242025!$A29)</f>
        <v>1</v>
      </c>
      <c r="W29" s="21"/>
      <c r="X29" s="22">
        <f>COUNTIFS(DataRegularSeason20242025!$E$2:$E$1315,TotalTeamGames20242025!W$1,DataRegularSeason20242025!$D$2:$D$1315,TotalTeamGames20242025!$A29)</f>
        <v>1</v>
      </c>
      <c r="Y29" s="21"/>
      <c r="Z29" s="22">
        <f>COUNTIFS(DataRegularSeason20242025!$E$2:$E$1315,TotalTeamGames20242025!Y$1,DataRegularSeason20242025!$D$2:$D$1315,TotalTeamGames20242025!$A29)</f>
        <v>1</v>
      </c>
      <c r="AA29" s="21"/>
      <c r="AB29" s="22">
        <f>COUNTIFS(DataRegularSeason20242025!$E$2:$E$1315,TotalTeamGames20242025!AA$1,DataRegularSeason20242025!$D$2:$D$1315,TotalTeamGames20242025!$A29)</f>
        <v>1</v>
      </c>
      <c r="AC29" s="21"/>
      <c r="AD29" s="25"/>
      <c r="AE29" s="21"/>
      <c r="AF29" s="22">
        <f>COUNTIFS(DataRegularSeason20242025!$E$2:$E$1315,TotalTeamGames20242025!AE$1,DataRegularSeason20242025!$D$2:$D$1315,TotalTeamGames20242025!$A29)</f>
        <v>1</v>
      </c>
      <c r="AG29" s="21"/>
      <c r="AH29" s="22">
        <f>COUNTIFS(DataRegularSeason20242025!$E$2:$E$1315,TotalTeamGames20242025!AG$1,DataRegularSeason20242025!$D$2:$D$1315,TotalTeamGames20242025!$A29)</f>
        <v>1</v>
      </c>
      <c r="AI29" s="21"/>
      <c r="AJ29" s="22">
        <f>COUNTIFS(DataRegularSeason20242025!$E$2:$E$1315,TotalTeamGames20242025!AI$1,DataRegularSeason20242025!$D$2:$D$1315,TotalTeamGames20242025!$A29)</f>
        <v>1</v>
      </c>
      <c r="AK29" s="21"/>
      <c r="AL29" s="22">
        <f>COUNTIFS(DataRegularSeason20242025!$E$2:$E$1315,TotalTeamGames20242025!AK$1,DataRegularSeason20242025!$D$2:$D$1315,TotalTeamGames20242025!$A29)</f>
        <v>1</v>
      </c>
      <c r="AM29" s="21"/>
      <c r="AN29" s="22">
        <f>COUNTIFS(DataRegularSeason20242025!$E$2:$E$1315,TotalTeamGames20242025!AM$1,DataRegularSeason20242025!$D$2:$D$1315,TotalTeamGames20242025!$A29)</f>
        <v>1</v>
      </c>
      <c r="AO29" s="21"/>
      <c r="AP29" s="22">
        <f>COUNTIFS(DataRegularSeason20242025!$E$2:$E$1315,TotalTeamGames20242025!AO$1,DataRegularSeason20242025!$D$2:$D$1315,TotalTeamGames20242025!$A29)</f>
        <v>1</v>
      </c>
      <c r="AQ29" s="21"/>
      <c r="AR29" s="22">
        <f>COUNTIFS(DataRegularSeason20242025!$E$2:$E$1315,TotalTeamGames20242025!AQ$1,DataRegularSeason20242025!$D$2:$D$1315,TotalTeamGames20242025!$A29)</f>
        <v>1</v>
      </c>
      <c r="AS29" s="21"/>
      <c r="AT29" s="22">
        <f>COUNTIFS(DataRegularSeason20242025!$E$2:$E$1315,TotalTeamGames20242025!AS$1,DataRegularSeason20242025!$D$2:$D$1315,TotalTeamGames20242025!$A29)</f>
        <v>1</v>
      </c>
      <c r="AU29" s="21"/>
      <c r="AV29" s="22">
        <f>COUNTIFS(DataRegularSeason20242025!$E$2:$E$1315,TotalTeamGames20242025!AU$1,DataRegularSeason20242025!$D$2:$D$1315,TotalTeamGames20242025!$A29)</f>
        <v>1</v>
      </c>
      <c r="AW29" s="21"/>
      <c r="AX29" s="22">
        <f>COUNTIFS(DataRegularSeason20242025!$E$2:$E$1315,TotalTeamGames20242025!AW$1,DataRegularSeason20242025!$D$2:$D$1315,TotalTeamGames20242025!$A29)</f>
        <v>2</v>
      </c>
      <c r="AY29" s="21"/>
      <c r="AZ29" s="22">
        <f>COUNTIFS(DataRegularSeason20242025!$E$2:$E$1315,TotalTeamGames20242025!AY$1,DataRegularSeason20242025!$D$2:$D$1315,TotalTeamGames20242025!$A29)</f>
        <v>2</v>
      </c>
      <c r="BA29" s="21"/>
      <c r="BB29" s="22">
        <f>COUNTIFS(DataRegularSeason20242025!$E$2:$E$1315,TotalTeamGames20242025!BA$1,DataRegularSeason20242025!$D$2:$D$1315,TotalTeamGames20242025!$A29)</f>
        <v>1</v>
      </c>
      <c r="BC29" s="21"/>
      <c r="BD29" s="22">
        <f>COUNTIFS(DataRegularSeason20242025!$E$2:$E$1315,TotalTeamGames20242025!BC$1,DataRegularSeason20242025!$D$2:$D$1315,TotalTeamGames20242025!$A29)</f>
        <v>1</v>
      </c>
      <c r="BE29" s="21"/>
      <c r="BF29">
        <f>COUNTIFS(DataRegularSeason20242025!$E$2:$E$1315,TotalTeamGames20242025!BE$1,DataRegularSeason20242025!$D$2:$D$1315,TotalTeamGames20242025!$A29)</f>
        <v>2</v>
      </c>
      <c r="BG29" s="28"/>
      <c r="BH29" s="22">
        <f>COUNTIFS(DataRegularSeason20242025!$E$2:$E$1315,TotalTeamGames20242025!BG$1,DataRegularSeason20242025!$D$2:$D$1315,TotalTeamGames20242025!$A29)</f>
        <v>2</v>
      </c>
      <c r="BI29" s="21"/>
      <c r="BJ29" s="22">
        <f>COUNTIFS(DataRegularSeason20242025!$E$2:$E$1315,TotalTeamGames20242025!BI$1,DataRegularSeason20242025!$D$2:$D$1315,TotalTeamGames20242025!$A29)</f>
        <v>1</v>
      </c>
      <c r="BK29" s="21"/>
      <c r="BL29" s="22">
        <f>COUNTIFS(DataRegularSeason20242025!$E$2:$E$1315,TotalTeamGames20242025!BK$1,DataRegularSeason20242025!$D$2:$D$1315,TotalTeamGames20242025!$A29)</f>
        <v>2</v>
      </c>
      <c r="BM29" s="21"/>
      <c r="BN29" s="22">
        <f>COUNTIFS(DataRegularSeason20242025!$E$2:$E$1315,TotalTeamGames20242025!BM$1,DataRegularSeason20242025!$D$2:$D$1315,TotalTeamGames20242025!$A29)</f>
        <v>1</v>
      </c>
      <c r="BO29" s="29">
        <f t="shared" si="0"/>
        <v>41</v>
      </c>
      <c r="BP29" s="43">
        <f t="shared" ref="BP29" si="13">BO29+BO30</f>
        <v>82</v>
      </c>
    </row>
    <row r="30" spans="1:68" x14ac:dyDescent="0.25">
      <c r="A30" s="45"/>
      <c r="B30" s="23" t="s">
        <v>80</v>
      </c>
      <c r="C30" s="5">
        <f>COUNTIFS(DataRegularSeason20242025!$D$2:$D$1315,TotalTeamGames20242025!C$1,DataRegularSeason20242025!$E$2:$E$1315,TotalTeamGames20242025!$A29)</f>
        <v>1</v>
      </c>
      <c r="D30" s="26"/>
      <c r="E30" s="5">
        <f>COUNTIFS(DataRegularSeason20242025!$D$2:$D$1315,TotalTeamGames20242025!E$1,DataRegularSeason20242025!$E$2:$E$1315,TotalTeamGames20242025!$A29)</f>
        <v>1</v>
      </c>
      <c r="F30" s="26"/>
      <c r="G30" s="5">
        <f>COUNTIFS(DataRegularSeason20242025!$D$2:$D$1315,TotalTeamGames20242025!G$1,DataRegularSeason20242025!$E$2:$E$1315,TotalTeamGames20242025!$A29)</f>
        <v>1</v>
      </c>
      <c r="H30" s="26"/>
      <c r="I30" s="5">
        <f>COUNTIFS(DataRegularSeason20242025!$D$2:$D$1315,TotalTeamGames20242025!I$1,DataRegularSeason20242025!$E$2:$E$1315,TotalTeamGames20242025!$A29)</f>
        <v>1</v>
      </c>
      <c r="J30" s="26"/>
      <c r="K30" s="5">
        <f>COUNTIFS(DataRegularSeason20242025!$D$2:$D$1315,TotalTeamGames20242025!K$1,DataRegularSeason20242025!$E$2:$E$1315,TotalTeamGames20242025!$A29)</f>
        <v>1</v>
      </c>
      <c r="L30" s="26"/>
      <c r="M30" s="5">
        <f>COUNTIFS(DataRegularSeason20242025!$D$2:$D$1315,TotalTeamGames20242025!M$1,DataRegularSeason20242025!$E$2:$E$1315,TotalTeamGames20242025!$A29)</f>
        <v>1</v>
      </c>
      <c r="N30" s="26"/>
      <c r="O30" s="5">
        <f>COUNTIFS(DataRegularSeason20242025!$D$2:$D$1315,TotalTeamGames20242025!O$1,DataRegularSeason20242025!$E$2:$E$1315,TotalTeamGames20242025!$A29)</f>
        <v>2</v>
      </c>
      <c r="P30" s="26"/>
      <c r="Q30" s="5">
        <f>COUNTIFS(DataRegularSeason20242025!$D$2:$D$1315,TotalTeamGames20242025!Q$1,DataRegularSeason20242025!$E$2:$E$1315,TotalTeamGames20242025!$A29)</f>
        <v>2</v>
      </c>
      <c r="R30" s="26"/>
      <c r="S30" s="5">
        <f>COUNTIFS(DataRegularSeason20242025!$D$2:$D$1315,TotalTeamGames20242025!S$1,DataRegularSeason20242025!$E$2:$E$1315,TotalTeamGames20242025!$A29)</f>
        <v>2</v>
      </c>
      <c r="T30" s="26"/>
      <c r="U30" s="5">
        <f>COUNTIFS(DataRegularSeason20242025!$D$2:$D$1315,TotalTeamGames20242025!U$1,DataRegularSeason20242025!$E$2:$E$1315,TotalTeamGames20242025!$A29)</f>
        <v>1</v>
      </c>
      <c r="V30" s="26"/>
      <c r="W30" s="5">
        <f>COUNTIFS(DataRegularSeason20242025!$D$2:$D$1315,TotalTeamGames20242025!W$1,DataRegularSeason20242025!$E$2:$E$1315,TotalTeamGames20242025!$A29)</f>
        <v>2</v>
      </c>
      <c r="X30" s="26"/>
      <c r="Y30" s="5">
        <f>COUNTIFS(DataRegularSeason20242025!$D$2:$D$1315,TotalTeamGames20242025!Y$1,DataRegularSeason20242025!$E$2:$E$1315,TotalTeamGames20242025!$A29)</f>
        <v>1</v>
      </c>
      <c r="Z30" s="26"/>
      <c r="AA30" s="5">
        <f>COUNTIFS(DataRegularSeason20242025!$D$2:$D$1315,TotalTeamGames20242025!AA$1,DataRegularSeason20242025!$E$2:$E$1315,TotalTeamGames20242025!$A29)</f>
        <v>2</v>
      </c>
      <c r="AB30" s="26"/>
      <c r="AC30" s="24"/>
      <c r="AD30" s="26"/>
      <c r="AE30" s="5">
        <f>COUNTIFS(DataRegularSeason20242025!$D$2:$D$1315,TotalTeamGames20242025!AE$1,DataRegularSeason20242025!$E$2:$E$1315,TotalTeamGames20242025!$A29)</f>
        <v>1</v>
      </c>
      <c r="AF30" s="26"/>
      <c r="AG30" s="5">
        <f>COUNTIFS(DataRegularSeason20242025!$D$2:$D$1315,TotalTeamGames20242025!AG$1,DataRegularSeason20242025!$E$2:$E$1315,TotalTeamGames20242025!$A29)</f>
        <v>1</v>
      </c>
      <c r="AH30" s="26"/>
      <c r="AI30" s="5">
        <f>COUNTIFS(DataRegularSeason20242025!$D$2:$D$1315,TotalTeamGames20242025!AI$1,DataRegularSeason20242025!$E$2:$E$1315,TotalTeamGames20242025!$A29)</f>
        <v>2</v>
      </c>
      <c r="AJ30" s="26"/>
      <c r="AK30" s="5">
        <f>COUNTIFS(DataRegularSeason20242025!$D$2:$D$1315,TotalTeamGames20242025!AK$1,DataRegularSeason20242025!$E$2:$E$1315,TotalTeamGames20242025!$A29)</f>
        <v>1</v>
      </c>
      <c r="AL30" s="26"/>
      <c r="AM30" s="5">
        <f>COUNTIFS(DataRegularSeason20242025!$D$2:$D$1315,TotalTeamGames20242025!AM$1,DataRegularSeason20242025!$E$2:$E$1315,TotalTeamGames20242025!$A29)</f>
        <v>1</v>
      </c>
      <c r="AN30" s="26"/>
      <c r="AO30" s="5">
        <f>COUNTIFS(DataRegularSeason20242025!$D$2:$D$1315,TotalTeamGames20242025!AO$1,DataRegularSeason20242025!$E$2:$E$1315,TotalTeamGames20242025!$A29)</f>
        <v>1</v>
      </c>
      <c r="AP30" s="26"/>
      <c r="AQ30" s="5">
        <f>COUNTIFS(DataRegularSeason20242025!$D$2:$D$1315,TotalTeamGames20242025!AQ$1,DataRegularSeason20242025!$E$2:$E$1315,TotalTeamGames20242025!$A29)</f>
        <v>1</v>
      </c>
      <c r="AR30" s="26"/>
      <c r="AS30" s="5">
        <f>COUNTIFS(DataRegularSeason20242025!$D$2:$D$1315,TotalTeamGames20242025!AS$1,DataRegularSeason20242025!$E$2:$E$1315,TotalTeamGames20242025!$A29)</f>
        <v>1</v>
      </c>
      <c r="AT30" s="26"/>
      <c r="AU30" s="5">
        <f>COUNTIFS(DataRegularSeason20242025!$D$2:$D$1315,TotalTeamGames20242025!AU$1,DataRegularSeason20242025!$E$2:$E$1315,TotalTeamGames20242025!$A29)</f>
        <v>2</v>
      </c>
      <c r="AV30" s="26"/>
      <c r="AW30" s="5">
        <f>COUNTIFS(DataRegularSeason20242025!$D$2:$D$1315,TotalTeamGames20242025!AW$1,DataRegularSeason20242025!$E$2:$E$1315,TotalTeamGames20242025!$A29)</f>
        <v>1</v>
      </c>
      <c r="AX30" s="26"/>
      <c r="AY30" s="5">
        <f>COUNTIFS(DataRegularSeason20242025!$D$2:$D$1315,TotalTeamGames20242025!AY$1,DataRegularSeason20242025!$E$2:$E$1315,TotalTeamGames20242025!$A29)</f>
        <v>2</v>
      </c>
      <c r="AZ30" s="26"/>
      <c r="BA30" s="5">
        <f>COUNTIFS(DataRegularSeason20242025!$D$2:$D$1315,TotalTeamGames20242025!BA$1,DataRegularSeason20242025!$E$2:$E$1315,TotalTeamGames20242025!$A29)</f>
        <v>1</v>
      </c>
      <c r="BB30" s="26"/>
      <c r="BC30" s="5">
        <f>COUNTIFS(DataRegularSeason20242025!$D$2:$D$1315,TotalTeamGames20242025!BC$1,DataRegularSeason20242025!$E$2:$E$1315,TotalTeamGames20242025!$A29)</f>
        <v>1</v>
      </c>
      <c r="BD30" s="26"/>
      <c r="BE30" s="5">
        <f>COUNTIFS(DataRegularSeason20242025!$D$2:$D$1315,TotalTeamGames20242025!BE$1,DataRegularSeason20242025!$E$2:$E$1315,TotalTeamGames20242025!$A29)</f>
        <v>2</v>
      </c>
      <c r="BF30" s="24"/>
      <c r="BG30" s="27">
        <f>COUNTIFS(DataRegularSeason20242025!$D$2:$D$1315,TotalTeamGames20242025!BG$1,DataRegularSeason20242025!$E$2:$E$1315,TotalTeamGames20242025!$A29)</f>
        <v>1</v>
      </c>
      <c r="BH30" s="26"/>
      <c r="BI30" s="5">
        <f>COUNTIFS(DataRegularSeason20242025!$D$2:$D$1315,TotalTeamGames20242025!BI$1,DataRegularSeason20242025!$E$2:$E$1315,TotalTeamGames20242025!$A29)</f>
        <v>2</v>
      </c>
      <c r="BJ30" s="26"/>
      <c r="BK30" s="5">
        <f>COUNTIFS(DataRegularSeason20242025!$D$2:$D$1315,TotalTeamGames20242025!BK$1,DataRegularSeason20242025!$E$2:$E$1315,TotalTeamGames20242025!$A29)</f>
        <v>1</v>
      </c>
      <c r="BL30" s="26"/>
      <c r="BM30" s="5">
        <f>COUNTIFS(DataRegularSeason20242025!$D$2:$D$1315,TotalTeamGames20242025!BM$1,DataRegularSeason20242025!$E$2:$E$1315,TotalTeamGames20242025!$A29)</f>
        <v>1</v>
      </c>
      <c r="BN30" s="26"/>
      <c r="BO30" s="30">
        <f t="shared" si="0"/>
        <v>41</v>
      </c>
      <c r="BP30" s="43"/>
    </row>
    <row r="31" spans="1:68" x14ac:dyDescent="0.25">
      <c r="A31" s="44" t="s">
        <v>19</v>
      </c>
      <c r="B31" s="22" t="s">
        <v>81</v>
      </c>
      <c r="C31" s="21"/>
      <c r="D31" s="22">
        <f>COUNTIFS(DataRegularSeason20242025!$E$2:$E$1315,TotalTeamGames20242025!C$1,DataRegularSeason20242025!$D$2:$D$1315,TotalTeamGames20242025!$A31)</f>
        <v>1</v>
      </c>
      <c r="E31" s="21"/>
      <c r="F31" s="22">
        <f>COUNTIFS(DataRegularSeason20242025!$E$2:$E$1315,TotalTeamGames20242025!E$1,DataRegularSeason20242025!$D$2:$D$1315,TotalTeamGames20242025!$A31)</f>
        <v>2</v>
      </c>
      <c r="G31" s="21"/>
      <c r="H31" s="22">
        <f>COUNTIFS(DataRegularSeason20242025!$E$2:$E$1315,TotalTeamGames20242025!G$1,DataRegularSeason20242025!$D$2:$D$1315,TotalTeamGames20242025!$A31)</f>
        <v>2</v>
      </c>
      <c r="I31" s="21"/>
      <c r="J31" s="22">
        <f>COUNTIFS(DataRegularSeason20242025!$E$2:$E$1315,TotalTeamGames20242025!I$1,DataRegularSeason20242025!$D$2:$D$1315,TotalTeamGames20242025!$A31)</f>
        <v>1</v>
      </c>
      <c r="K31" s="21"/>
      <c r="L31" s="22">
        <f>COUNTIFS(DataRegularSeason20242025!$E$2:$E$1315,TotalTeamGames20242025!K$1,DataRegularSeason20242025!$D$2:$D$1315,TotalTeamGames20242025!$A31)</f>
        <v>2</v>
      </c>
      <c r="M31" s="21"/>
      <c r="N31" s="22">
        <f>COUNTIFS(DataRegularSeason20242025!$E$2:$E$1315,TotalTeamGames20242025!M$1,DataRegularSeason20242025!$D$2:$D$1315,TotalTeamGames20242025!$A31)</f>
        <v>1</v>
      </c>
      <c r="O31" s="21"/>
      <c r="P31" s="22">
        <f>COUNTIFS(DataRegularSeason20242025!$E$2:$E$1315,TotalTeamGames20242025!O$1,DataRegularSeason20242025!$D$2:$D$1315,TotalTeamGames20242025!$A31)</f>
        <v>1</v>
      </c>
      <c r="Q31" s="21"/>
      <c r="R31" s="22">
        <f>COUNTIFS(DataRegularSeason20242025!$E$2:$E$1315,TotalTeamGames20242025!Q$1,DataRegularSeason20242025!$D$2:$D$1315,TotalTeamGames20242025!$A31)</f>
        <v>1</v>
      </c>
      <c r="S31" s="21"/>
      <c r="T31" s="22">
        <f>COUNTIFS(DataRegularSeason20242025!$E$2:$E$1315,TotalTeamGames20242025!S$1,DataRegularSeason20242025!$D$2:$D$1315,TotalTeamGames20242025!$A31)</f>
        <v>1</v>
      </c>
      <c r="U31" s="21"/>
      <c r="V31" s="22">
        <f>COUNTIFS(DataRegularSeason20242025!$E$2:$E$1315,TotalTeamGames20242025!U$1,DataRegularSeason20242025!$D$2:$D$1315,TotalTeamGames20242025!$A31)</f>
        <v>2</v>
      </c>
      <c r="W31" s="21"/>
      <c r="X31" s="22">
        <f>COUNTIFS(DataRegularSeason20242025!$E$2:$E$1315,TotalTeamGames20242025!W$1,DataRegularSeason20242025!$D$2:$D$1315,TotalTeamGames20242025!$A31)</f>
        <v>1</v>
      </c>
      <c r="Y31" s="21"/>
      <c r="Z31" s="22">
        <f>COUNTIFS(DataRegularSeason20242025!$E$2:$E$1315,TotalTeamGames20242025!Y$1,DataRegularSeason20242025!$D$2:$D$1315,TotalTeamGames20242025!$A31)</f>
        <v>2</v>
      </c>
      <c r="AA31" s="21"/>
      <c r="AB31" s="22">
        <f>COUNTIFS(DataRegularSeason20242025!$E$2:$E$1315,TotalTeamGames20242025!AA$1,DataRegularSeason20242025!$D$2:$D$1315,TotalTeamGames20242025!$A31)</f>
        <v>1</v>
      </c>
      <c r="AC31" s="21"/>
      <c r="AD31" s="22">
        <f>COUNTIFS(DataRegularSeason20242025!$E$2:$E$1315,TotalTeamGames20242025!AC$1,DataRegularSeason20242025!$D$2:$D$1315,TotalTeamGames20242025!$A31)</f>
        <v>1</v>
      </c>
      <c r="AE31" s="21"/>
      <c r="AF31" s="25"/>
      <c r="AG31" s="21"/>
      <c r="AH31" s="22">
        <f>COUNTIFS(DataRegularSeason20242025!$E$2:$E$1315,TotalTeamGames20242025!AG$1,DataRegularSeason20242025!$D$2:$D$1315,TotalTeamGames20242025!$A31)</f>
        <v>1</v>
      </c>
      <c r="AI31" s="21"/>
      <c r="AJ31" s="22">
        <f>COUNTIFS(DataRegularSeason20242025!$E$2:$E$1315,TotalTeamGames20242025!AI$1,DataRegularSeason20242025!$D$2:$D$1315,TotalTeamGames20242025!$A31)</f>
        <v>1</v>
      </c>
      <c r="AK31" s="21"/>
      <c r="AL31" s="22">
        <f>COUNTIFS(DataRegularSeason20242025!$E$2:$E$1315,TotalTeamGames20242025!AK$1,DataRegularSeason20242025!$D$2:$D$1315,TotalTeamGames20242025!$A31)</f>
        <v>2</v>
      </c>
      <c r="AM31" s="21"/>
      <c r="AN31" s="22">
        <f>COUNTIFS(DataRegularSeason20242025!$E$2:$E$1315,TotalTeamGames20242025!AM$1,DataRegularSeason20242025!$D$2:$D$1315,TotalTeamGames20242025!$A31)</f>
        <v>1</v>
      </c>
      <c r="AO31" s="21"/>
      <c r="AP31" s="22">
        <f>COUNTIFS(DataRegularSeason20242025!$E$2:$E$1315,TotalTeamGames20242025!AO$1,DataRegularSeason20242025!$D$2:$D$1315,TotalTeamGames20242025!$A31)</f>
        <v>2</v>
      </c>
      <c r="AQ31" s="21"/>
      <c r="AR31" s="22">
        <f>COUNTIFS(DataRegularSeason20242025!$E$2:$E$1315,TotalTeamGames20242025!AQ$1,DataRegularSeason20242025!$D$2:$D$1315,TotalTeamGames20242025!$A31)</f>
        <v>2</v>
      </c>
      <c r="AS31" s="21"/>
      <c r="AT31" s="22">
        <f>COUNTIFS(DataRegularSeason20242025!$E$2:$E$1315,TotalTeamGames20242025!AS$1,DataRegularSeason20242025!$D$2:$D$1315,TotalTeamGames20242025!$A31)</f>
        <v>1</v>
      </c>
      <c r="AU31" s="21"/>
      <c r="AV31" s="22">
        <f>COUNTIFS(DataRegularSeason20242025!$E$2:$E$1315,TotalTeamGames20242025!AU$1,DataRegularSeason20242025!$D$2:$D$1315,TotalTeamGames20242025!$A31)</f>
        <v>1</v>
      </c>
      <c r="AW31" s="21"/>
      <c r="AX31" s="22">
        <f>COUNTIFS(DataRegularSeason20242025!$E$2:$E$1315,TotalTeamGames20242025!AW$1,DataRegularSeason20242025!$D$2:$D$1315,TotalTeamGames20242025!$A31)</f>
        <v>1</v>
      </c>
      <c r="AY31" s="21"/>
      <c r="AZ31" s="22">
        <f>COUNTIFS(DataRegularSeason20242025!$E$2:$E$1315,TotalTeamGames20242025!AY$1,DataRegularSeason20242025!$D$2:$D$1315,TotalTeamGames20242025!$A31)</f>
        <v>1</v>
      </c>
      <c r="BA31" s="21"/>
      <c r="BB31" s="22">
        <f>COUNTIFS(DataRegularSeason20242025!$E$2:$E$1315,TotalTeamGames20242025!BA$1,DataRegularSeason20242025!$D$2:$D$1315,TotalTeamGames20242025!$A31)</f>
        <v>1</v>
      </c>
      <c r="BC31" s="21"/>
      <c r="BD31" s="22">
        <f>COUNTIFS(DataRegularSeason20242025!$E$2:$E$1315,TotalTeamGames20242025!BC$1,DataRegularSeason20242025!$D$2:$D$1315,TotalTeamGames20242025!$A31)</f>
        <v>2</v>
      </c>
      <c r="BE31" s="21"/>
      <c r="BF31">
        <f>COUNTIFS(DataRegularSeason20242025!$E$2:$E$1315,TotalTeamGames20242025!BE$1,DataRegularSeason20242025!$D$2:$D$1315,TotalTeamGames20242025!$A31)</f>
        <v>1</v>
      </c>
      <c r="BG31" s="28"/>
      <c r="BH31" s="22">
        <f>COUNTIFS(DataRegularSeason20242025!$E$2:$E$1315,TotalTeamGames20242025!BG$1,DataRegularSeason20242025!$D$2:$D$1315,TotalTeamGames20242025!$A31)</f>
        <v>1</v>
      </c>
      <c r="BI31" s="21"/>
      <c r="BJ31" s="22">
        <f>COUNTIFS(DataRegularSeason20242025!$E$2:$E$1315,TotalTeamGames20242025!BI$1,DataRegularSeason20242025!$D$2:$D$1315,TotalTeamGames20242025!$A31)</f>
        <v>1</v>
      </c>
      <c r="BK31" s="21"/>
      <c r="BL31" s="22">
        <f>COUNTIFS(DataRegularSeason20242025!$E$2:$E$1315,TotalTeamGames20242025!BK$1,DataRegularSeason20242025!$D$2:$D$1315,TotalTeamGames20242025!$A31)</f>
        <v>1</v>
      </c>
      <c r="BM31" s="21"/>
      <c r="BN31" s="22">
        <f>COUNTIFS(DataRegularSeason20242025!$E$2:$E$1315,TotalTeamGames20242025!BM$1,DataRegularSeason20242025!$D$2:$D$1315,TotalTeamGames20242025!$A31)</f>
        <v>2</v>
      </c>
      <c r="BO31" s="29">
        <f t="shared" si="0"/>
        <v>41</v>
      </c>
      <c r="BP31" s="43">
        <f t="shared" ref="BP31" si="14">BO31+BO32</f>
        <v>82</v>
      </c>
    </row>
    <row r="32" spans="1:68" x14ac:dyDescent="0.25">
      <c r="A32" s="45"/>
      <c r="B32" s="23" t="s">
        <v>80</v>
      </c>
      <c r="C32" s="5">
        <f>COUNTIFS(DataRegularSeason20242025!$D$2:$D$1315,TotalTeamGames20242025!C$1,DataRegularSeason20242025!$E$2:$E$1315,TotalTeamGames20242025!$A31)</f>
        <v>1</v>
      </c>
      <c r="D32" s="26"/>
      <c r="E32" s="5">
        <f>COUNTIFS(DataRegularSeason20242025!$D$2:$D$1315,TotalTeamGames20242025!E$1,DataRegularSeason20242025!$E$2:$E$1315,TotalTeamGames20242025!$A31)</f>
        <v>1</v>
      </c>
      <c r="F32" s="26"/>
      <c r="G32" s="5">
        <f>COUNTIFS(DataRegularSeason20242025!$D$2:$D$1315,TotalTeamGames20242025!G$1,DataRegularSeason20242025!$E$2:$E$1315,TotalTeamGames20242025!$A31)</f>
        <v>2</v>
      </c>
      <c r="H32" s="26"/>
      <c r="I32" s="5">
        <f>COUNTIFS(DataRegularSeason20242025!$D$2:$D$1315,TotalTeamGames20242025!I$1,DataRegularSeason20242025!$E$2:$E$1315,TotalTeamGames20242025!$A31)</f>
        <v>2</v>
      </c>
      <c r="J32" s="26"/>
      <c r="K32" s="5">
        <f>COUNTIFS(DataRegularSeason20242025!$D$2:$D$1315,TotalTeamGames20242025!K$1,DataRegularSeason20242025!$E$2:$E$1315,TotalTeamGames20242025!$A31)</f>
        <v>1</v>
      </c>
      <c r="L32" s="26"/>
      <c r="M32" s="5">
        <f>COUNTIFS(DataRegularSeason20242025!$D$2:$D$1315,TotalTeamGames20242025!M$1,DataRegularSeason20242025!$E$2:$E$1315,TotalTeamGames20242025!$A31)</f>
        <v>1</v>
      </c>
      <c r="N32" s="26"/>
      <c r="O32" s="5">
        <f>COUNTIFS(DataRegularSeason20242025!$D$2:$D$1315,TotalTeamGames20242025!O$1,DataRegularSeason20242025!$E$2:$E$1315,TotalTeamGames20242025!$A31)</f>
        <v>1</v>
      </c>
      <c r="P32" s="26"/>
      <c r="Q32" s="5">
        <f>COUNTIFS(DataRegularSeason20242025!$D$2:$D$1315,TotalTeamGames20242025!Q$1,DataRegularSeason20242025!$E$2:$E$1315,TotalTeamGames20242025!$A31)</f>
        <v>1</v>
      </c>
      <c r="R32" s="26"/>
      <c r="S32" s="5">
        <f>COUNTIFS(DataRegularSeason20242025!$D$2:$D$1315,TotalTeamGames20242025!S$1,DataRegularSeason20242025!$E$2:$E$1315,TotalTeamGames20242025!$A31)</f>
        <v>1</v>
      </c>
      <c r="T32" s="26"/>
      <c r="U32" s="5">
        <f>COUNTIFS(DataRegularSeason20242025!$D$2:$D$1315,TotalTeamGames20242025!U$1,DataRegularSeason20242025!$E$2:$E$1315,TotalTeamGames20242025!$A31)</f>
        <v>2</v>
      </c>
      <c r="V32" s="26"/>
      <c r="W32" s="5">
        <f>COUNTIFS(DataRegularSeason20242025!$D$2:$D$1315,TotalTeamGames20242025!W$1,DataRegularSeason20242025!$E$2:$E$1315,TotalTeamGames20242025!$A31)</f>
        <v>1</v>
      </c>
      <c r="X32" s="26"/>
      <c r="Y32" s="5">
        <f>COUNTIFS(DataRegularSeason20242025!$D$2:$D$1315,TotalTeamGames20242025!Y$1,DataRegularSeason20242025!$E$2:$E$1315,TotalTeamGames20242025!$A31)</f>
        <v>2</v>
      </c>
      <c r="Z32" s="26"/>
      <c r="AA32" s="5">
        <f>COUNTIFS(DataRegularSeason20242025!$D$2:$D$1315,TotalTeamGames20242025!AA$1,DataRegularSeason20242025!$E$2:$E$1315,TotalTeamGames20242025!$A31)</f>
        <v>1</v>
      </c>
      <c r="AB32" s="26"/>
      <c r="AC32" s="5">
        <f>COUNTIFS(DataRegularSeason20242025!$D$2:$D$1315,TotalTeamGames20242025!AC$1,DataRegularSeason20242025!$E$2:$E$1315,TotalTeamGames20242025!$A31)</f>
        <v>1</v>
      </c>
      <c r="AD32" s="26"/>
      <c r="AE32" s="24"/>
      <c r="AF32" s="26"/>
      <c r="AG32" s="5">
        <f>COUNTIFS(DataRegularSeason20242025!$D$2:$D$1315,TotalTeamGames20242025!AG$1,DataRegularSeason20242025!$E$2:$E$1315,TotalTeamGames20242025!$A31)</f>
        <v>2</v>
      </c>
      <c r="AH32" s="26"/>
      <c r="AI32" s="5">
        <f>COUNTIFS(DataRegularSeason20242025!$D$2:$D$1315,TotalTeamGames20242025!AI$1,DataRegularSeason20242025!$E$2:$E$1315,TotalTeamGames20242025!$A31)</f>
        <v>1</v>
      </c>
      <c r="AJ32" s="26"/>
      <c r="AK32" s="5">
        <f>COUNTIFS(DataRegularSeason20242025!$D$2:$D$1315,TotalTeamGames20242025!AK$1,DataRegularSeason20242025!$E$2:$E$1315,TotalTeamGames20242025!$A31)</f>
        <v>1</v>
      </c>
      <c r="AL32" s="26"/>
      <c r="AM32" s="5">
        <f>COUNTIFS(DataRegularSeason20242025!$D$2:$D$1315,TotalTeamGames20242025!AM$1,DataRegularSeason20242025!$E$2:$E$1315,TotalTeamGames20242025!$A31)</f>
        <v>2</v>
      </c>
      <c r="AN32" s="26"/>
      <c r="AO32" s="5">
        <f>COUNTIFS(DataRegularSeason20242025!$D$2:$D$1315,TotalTeamGames20242025!AO$1,DataRegularSeason20242025!$E$2:$E$1315,TotalTeamGames20242025!$A31)</f>
        <v>2</v>
      </c>
      <c r="AP32" s="26"/>
      <c r="AQ32" s="5">
        <f>COUNTIFS(DataRegularSeason20242025!$D$2:$D$1315,TotalTeamGames20242025!AQ$1,DataRegularSeason20242025!$E$2:$E$1315,TotalTeamGames20242025!$A31)</f>
        <v>1</v>
      </c>
      <c r="AR32" s="26"/>
      <c r="AS32" s="5">
        <f>COUNTIFS(DataRegularSeason20242025!$D$2:$D$1315,TotalTeamGames20242025!AS$1,DataRegularSeason20242025!$E$2:$E$1315,TotalTeamGames20242025!$A31)</f>
        <v>2</v>
      </c>
      <c r="AT32" s="26"/>
      <c r="AU32" s="5">
        <f>COUNTIFS(DataRegularSeason20242025!$D$2:$D$1315,TotalTeamGames20242025!AU$1,DataRegularSeason20242025!$E$2:$E$1315,TotalTeamGames20242025!$A31)</f>
        <v>1</v>
      </c>
      <c r="AV32" s="26"/>
      <c r="AW32" s="5">
        <f>COUNTIFS(DataRegularSeason20242025!$D$2:$D$1315,TotalTeamGames20242025!AW$1,DataRegularSeason20242025!$E$2:$E$1315,TotalTeamGames20242025!$A31)</f>
        <v>1</v>
      </c>
      <c r="AX32" s="26"/>
      <c r="AY32" s="5">
        <f>COUNTIFS(DataRegularSeason20242025!$D$2:$D$1315,TotalTeamGames20242025!AY$1,DataRegularSeason20242025!$E$2:$E$1315,TotalTeamGames20242025!$A31)</f>
        <v>1</v>
      </c>
      <c r="AZ32" s="26"/>
      <c r="BA32" s="5">
        <f>COUNTIFS(DataRegularSeason20242025!$D$2:$D$1315,TotalTeamGames20242025!BA$1,DataRegularSeason20242025!$E$2:$E$1315,TotalTeamGames20242025!$A31)</f>
        <v>2</v>
      </c>
      <c r="BB32" s="26"/>
      <c r="BC32" s="5">
        <f>COUNTIFS(DataRegularSeason20242025!$D$2:$D$1315,TotalTeamGames20242025!BC$1,DataRegularSeason20242025!$E$2:$E$1315,TotalTeamGames20242025!$A31)</f>
        <v>2</v>
      </c>
      <c r="BD32" s="26"/>
      <c r="BE32" s="5">
        <f>COUNTIFS(DataRegularSeason20242025!$D$2:$D$1315,TotalTeamGames20242025!BE$1,DataRegularSeason20242025!$E$2:$E$1315,TotalTeamGames20242025!$A31)</f>
        <v>1</v>
      </c>
      <c r="BF32" s="24"/>
      <c r="BG32" s="27">
        <f>COUNTIFS(DataRegularSeason20242025!$D$2:$D$1315,TotalTeamGames20242025!BG$1,DataRegularSeason20242025!$E$2:$E$1315,TotalTeamGames20242025!$A31)</f>
        <v>1</v>
      </c>
      <c r="BH32" s="26"/>
      <c r="BI32" s="5">
        <f>COUNTIFS(DataRegularSeason20242025!$D$2:$D$1315,TotalTeamGames20242025!BI$1,DataRegularSeason20242025!$E$2:$E$1315,TotalTeamGames20242025!$A31)</f>
        <v>1</v>
      </c>
      <c r="BJ32" s="26"/>
      <c r="BK32" s="5">
        <f>COUNTIFS(DataRegularSeason20242025!$D$2:$D$1315,TotalTeamGames20242025!BK$1,DataRegularSeason20242025!$E$2:$E$1315,TotalTeamGames20242025!$A31)</f>
        <v>1</v>
      </c>
      <c r="BL32" s="26"/>
      <c r="BM32" s="5">
        <f>COUNTIFS(DataRegularSeason20242025!$D$2:$D$1315,TotalTeamGames20242025!BM$1,DataRegularSeason20242025!$E$2:$E$1315,TotalTeamGames20242025!$A31)</f>
        <v>1</v>
      </c>
      <c r="BN32" s="26"/>
      <c r="BO32" s="30">
        <f t="shared" si="0"/>
        <v>41</v>
      </c>
      <c r="BP32" s="43"/>
    </row>
    <row r="33" spans="1:68" x14ac:dyDescent="0.25">
      <c r="A33" s="44" t="s">
        <v>32</v>
      </c>
      <c r="B33" s="22" t="s">
        <v>81</v>
      </c>
      <c r="C33" s="21"/>
      <c r="D33" s="22">
        <f>COUNTIFS(DataRegularSeason20242025!$E$2:$E$1315,TotalTeamGames20242025!C$1,DataRegularSeason20242025!$D$2:$D$1315,TotalTeamGames20242025!$A33)</f>
        <v>1</v>
      </c>
      <c r="E33" s="21"/>
      <c r="F33" s="22">
        <f>COUNTIFS(DataRegularSeason20242025!$E$2:$E$1315,TotalTeamGames20242025!E$1,DataRegularSeason20242025!$D$2:$D$1315,TotalTeamGames20242025!$A33)</f>
        <v>1</v>
      </c>
      <c r="G33" s="21"/>
      <c r="H33" s="22">
        <f>COUNTIFS(DataRegularSeason20242025!$E$2:$E$1315,TotalTeamGames20242025!G$1,DataRegularSeason20242025!$D$2:$D$1315,TotalTeamGames20242025!$A33)</f>
        <v>2</v>
      </c>
      <c r="I33" s="21"/>
      <c r="J33" s="22">
        <f>COUNTIFS(DataRegularSeason20242025!$E$2:$E$1315,TotalTeamGames20242025!I$1,DataRegularSeason20242025!$D$2:$D$1315,TotalTeamGames20242025!$A33)</f>
        <v>2</v>
      </c>
      <c r="K33" s="21"/>
      <c r="L33" s="22">
        <f>COUNTIFS(DataRegularSeason20242025!$E$2:$E$1315,TotalTeamGames20242025!K$1,DataRegularSeason20242025!$D$2:$D$1315,TotalTeamGames20242025!$A33)</f>
        <v>2</v>
      </c>
      <c r="M33" s="21"/>
      <c r="N33" s="22">
        <f>COUNTIFS(DataRegularSeason20242025!$E$2:$E$1315,TotalTeamGames20242025!M$1,DataRegularSeason20242025!$D$2:$D$1315,TotalTeamGames20242025!$A33)</f>
        <v>1</v>
      </c>
      <c r="O33" s="21"/>
      <c r="P33" s="22">
        <f>COUNTIFS(DataRegularSeason20242025!$E$2:$E$1315,TotalTeamGames20242025!O$1,DataRegularSeason20242025!$D$2:$D$1315,TotalTeamGames20242025!$A33)</f>
        <v>1</v>
      </c>
      <c r="Q33" s="21"/>
      <c r="R33" s="22">
        <f>COUNTIFS(DataRegularSeason20242025!$E$2:$E$1315,TotalTeamGames20242025!Q$1,DataRegularSeason20242025!$D$2:$D$1315,TotalTeamGames20242025!$A33)</f>
        <v>1</v>
      </c>
      <c r="S33" s="21"/>
      <c r="T33" s="22">
        <f>COUNTIFS(DataRegularSeason20242025!$E$2:$E$1315,TotalTeamGames20242025!S$1,DataRegularSeason20242025!$D$2:$D$1315,TotalTeamGames20242025!$A33)</f>
        <v>1</v>
      </c>
      <c r="U33" s="21"/>
      <c r="V33" s="22">
        <f>COUNTIFS(DataRegularSeason20242025!$E$2:$E$1315,TotalTeamGames20242025!U$1,DataRegularSeason20242025!$D$2:$D$1315,TotalTeamGames20242025!$A33)</f>
        <v>2</v>
      </c>
      <c r="W33" s="21"/>
      <c r="X33" s="22">
        <f>COUNTIFS(DataRegularSeason20242025!$E$2:$E$1315,TotalTeamGames20242025!W$1,DataRegularSeason20242025!$D$2:$D$1315,TotalTeamGames20242025!$A33)</f>
        <v>1</v>
      </c>
      <c r="Y33" s="21"/>
      <c r="Z33" s="22">
        <f>COUNTIFS(DataRegularSeason20242025!$E$2:$E$1315,TotalTeamGames20242025!Y$1,DataRegularSeason20242025!$D$2:$D$1315,TotalTeamGames20242025!$A33)</f>
        <v>2</v>
      </c>
      <c r="AA33" s="21"/>
      <c r="AB33" s="22">
        <f>COUNTIFS(DataRegularSeason20242025!$E$2:$E$1315,TotalTeamGames20242025!AA$1,DataRegularSeason20242025!$D$2:$D$1315,TotalTeamGames20242025!$A33)</f>
        <v>1</v>
      </c>
      <c r="AC33" s="21"/>
      <c r="AD33" s="22">
        <f>COUNTIFS(DataRegularSeason20242025!$E$2:$E$1315,TotalTeamGames20242025!AC$1,DataRegularSeason20242025!$D$2:$D$1315,TotalTeamGames20242025!$A33)</f>
        <v>1</v>
      </c>
      <c r="AE33" s="21"/>
      <c r="AF33" s="22">
        <f>COUNTIFS(DataRegularSeason20242025!$E$2:$E$1315,TotalTeamGames20242025!AE$1,DataRegularSeason20242025!$D$2:$D$1315,TotalTeamGames20242025!$A33)</f>
        <v>2</v>
      </c>
      <c r="AG33" s="21"/>
      <c r="AH33" s="25"/>
      <c r="AI33" s="21"/>
      <c r="AJ33" s="22">
        <f>COUNTIFS(DataRegularSeason20242025!$E$2:$E$1315,TotalTeamGames20242025!AI$1,DataRegularSeason20242025!$D$2:$D$1315,TotalTeamGames20242025!$A33)</f>
        <v>1</v>
      </c>
      <c r="AK33" s="21"/>
      <c r="AL33" s="22">
        <f>COUNTIFS(DataRegularSeason20242025!$E$2:$E$1315,TotalTeamGames20242025!AK$1,DataRegularSeason20242025!$D$2:$D$1315,TotalTeamGames20242025!$A33)</f>
        <v>1</v>
      </c>
      <c r="AM33" s="21"/>
      <c r="AN33" s="22">
        <f>COUNTIFS(DataRegularSeason20242025!$E$2:$E$1315,TotalTeamGames20242025!AM$1,DataRegularSeason20242025!$D$2:$D$1315,TotalTeamGames20242025!$A33)</f>
        <v>2</v>
      </c>
      <c r="AO33" s="21"/>
      <c r="AP33" s="22">
        <f>COUNTIFS(DataRegularSeason20242025!$E$2:$E$1315,TotalTeamGames20242025!AO$1,DataRegularSeason20242025!$D$2:$D$1315,TotalTeamGames20242025!$A33)</f>
        <v>1</v>
      </c>
      <c r="AQ33" s="21"/>
      <c r="AR33" s="22">
        <f>COUNTIFS(DataRegularSeason20242025!$E$2:$E$1315,TotalTeamGames20242025!AQ$1,DataRegularSeason20242025!$D$2:$D$1315,TotalTeamGames20242025!$A33)</f>
        <v>2</v>
      </c>
      <c r="AS33" s="21"/>
      <c r="AT33" s="22">
        <f>COUNTIFS(DataRegularSeason20242025!$E$2:$E$1315,TotalTeamGames20242025!AS$1,DataRegularSeason20242025!$D$2:$D$1315,TotalTeamGames20242025!$A33)</f>
        <v>2</v>
      </c>
      <c r="AU33" s="21"/>
      <c r="AV33" s="22">
        <f>COUNTIFS(DataRegularSeason20242025!$E$2:$E$1315,TotalTeamGames20242025!AU$1,DataRegularSeason20242025!$D$2:$D$1315,TotalTeamGames20242025!$A33)</f>
        <v>1</v>
      </c>
      <c r="AW33" s="21"/>
      <c r="AX33" s="22">
        <f>COUNTIFS(DataRegularSeason20242025!$E$2:$E$1315,TotalTeamGames20242025!AW$1,DataRegularSeason20242025!$D$2:$D$1315,TotalTeamGames20242025!$A33)</f>
        <v>1</v>
      </c>
      <c r="AY33" s="21"/>
      <c r="AZ33" s="22">
        <f>COUNTIFS(DataRegularSeason20242025!$E$2:$E$1315,TotalTeamGames20242025!AY$1,DataRegularSeason20242025!$D$2:$D$1315,TotalTeamGames20242025!$A33)</f>
        <v>1</v>
      </c>
      <c r="BA33" s="21"/>
      <c r="BB33" s="22">
        <f>COUNTIFS(DataRegularSeason20242025!$E$2:$E$1315,TotalTeamGames20242025!BA$1,DataRegularSeason20242025!$D$2:$D$1315,TotalTeamGames20242025!$A33)</f>
        <v>1</v>
      </c>
      <c r="BC33" s="21"/>
      <c r="BD33" s="22">
        <f>COUNTIFS(DataRegularSeason20242025!$E$2:$E$1315,TotalTeamGames20242025!BC$1,DataRegularSeason20242025!$D$2:$D$1315,TotalTeamGames20242025!$A33)</f>
        <v>1</v>
      </c>
      <c r="BE33" s="21"/>
      <c r="BF33">
        <f>COUNTIFS(DataRegularSeason20242025!$E$2:$E$1315,TotalTeamGames20242025!BE$1,DataRegularSeason20242025!$D$2:$D$1315,TotalTeamGames20242025!$A33)</f>
        <v>1</v>
      </c>
      <c r="BG33" s="28"/>
      <c r="BH33" s="22">
        <f>COUNTIFS(DataRegularSeason20242025!$E$2:$E$1315,TotalTeamGames20242025!BG$1,DataRegularSeason20242025!$D$2:$D$1315,TotalTeamGames20242025!$A33)</f>
        <v>1</v>
      </c>
      <c r="BI33" s="21"/>
      <c r="BJ33" s="22">
        <f>COUNTIFS(DataRegularSeason20242025!$E$2:$E$1315,TotalTeamGames20242025!BI$1,DataRegularSeason20242025!$D$2:$D$1315,TotalTeamGames20242025!$A33)</f>
        <v>1</v>
      </c>
      <c r="BK33" s="21"/>
      <c r="BL33" s="22">
        <f>COUNTIFS(DataRegularSeason20242025!$E$2:$E$1315,TotalTeamGames20242025!BK$1,DataRegularSeason20242025!$D$2:$D$1315,TotalTeamGames20242025!$A33)</f>
        <v>1</v>
      </c>
      <c r="BM33" s="21"/>
      <c r="BN33" s="22">
        <f>COUNTIFS(DataRegularSeason20242025!$E$2:$E$1315,TotalTeamGames20242025!BM$1,DataRegularSeason20242025!$D$2:$D$1315,TotalTeamGames20242025!$A33)</f>
        <v>2</v>
      </c>
      <c r="BO33" s="29">
        <f t="shared" si="0"/>
        <v>41</v>
      </c>
      <c r="BP33" s="43">
        <f t="shared" ref="BP33" si="15">BO33+BO34</f>
        <v>82</v>
      </c>
    </row>
    <row r="34" spans="1:68" x14ac:dyDescent="0.25">
      <c r="A34" s="45"/>
      <c r="B34" s="23" t="s">
        <v>80</v>
      </c>
      <c r="C34" s="5">
        <f>COUNTIFS(DataRegularSeason20242025!$D$2:$D$1315,TotalTeamGames20242025!C$1,DataRegularSeason20242025!$E$2:$E$1315,TotalTeamGames20242025!$A33)</f>
        <v>1</v>
      </c>
      <c r="D34" s="26"/>
      <c r="E34" s="5">
        <f>COUNTIFS(DataRegularSeason20242025!$D$2:$D$1315,TotalTeamGames20242025!E$1,DataRegularSeason20242025!$E$2:$E$1315,TotalTeamGames20242025!$A33)</f>
        <v>2</v>
      </c>
      <c r="F34" s="26"/>
      <c r="G34" s="5">
        <f>COUNTIFS(DataRegularSeason20242025!$D$2:$D$1315,TotalTeamGames20242025!G$1,DataRegularSeason20242025!$E$2:$E$1315,TotalTeamGames20242025!$A33)</f>
        <v>1</v>
      </c>
      <c r="H34" s="26"/>
      <c r="I34" s="5">
        <f>COUNTIFS(DataRegularSeason20242025!$D$2:$D$1315,TotalTeamGames20242025!I$1,DataRegularSeason20242025!$E$2:$E$1315,TotalTeamGames20242025!$A33)</f>
        <v>2</v>
      </c>
      <c r="J34" s="26"/>
      <c r="K34" s="5">
        <f>COUNTIFS(DataRegularSeason20242025!$D$2:$D$1315,TotalTeamGames20242025!K$1,DataRegularSeason20242025!$E$2:$E$1315,TotalTeamGames20242025!$A33)</f>
        <v>1</v>
      </c>
      <c r="L34" s="26"/>
      <c r="M34" s="5">
        <f>COUNTIFS(DataRegularSeason20242025!$D$2:$D$1315,TotalTeamGames20242025!M$1,DataRegularSeason20242025!$E$2:$E$1315,TotalTeamGames20242025!$A33)</f>
        <v>1</v>
      </c>
      <c r="N34" s="26"/>
      <c r="O34" s="5">
        <f>COUNTIFS(DataRegularSeason20242025!$D$2:$D$1315,TotalTeamGames20242025!O$1,DataRegularSeason20242025!$E$2:$E$1315,TotalTeamGames20242025!$A33)</f>
        <v>1</v>
      </c>
      <c r="P34" s="26"/>
      <c r="Q34" s="5">
        <f>COUNTIFS(DataRegularSeason20242025!$D$2:$D$1315,TotalTeamGames20242025!Q$1,DataRegularSeason20242025!$E$2:$E$1315,TotalTeamGames20242025!$A33)</f>
        <v>1</v>
      </c>
      <c r="R34" s="26"/>
      <c r="S34" s="5">
        <f>COUNTIFS(DataRegularSeason20242025!$D$2:$D$1315,TotalTeamGames20242025!S$1,DataRegularSeason20242025!$E$2:$E$1315,TotalTeamGames20242025!$A33)</f>
        <v>1</v>
      </c>
      <c r="T34" s="26"/>
      <c r="U34" s="5">
        <f>COUNTIFS(DataRegularSeason20242025!$D$2:$D$1315,TotalTeamGames20242025!U$1,DataRegularSeason20242025!$E$2:$E$1315,TotalTeamGames20242025!$A33)</f>
        <v>1</v>
      </c>
      <c r="V34" s="26"/>
      <c r="W34" s="5">
        <f>COUNTIFS(DataRegularSeason20242025!$D$2:$D$1315,TotalTeamGames20242025!W$1,DataRegularSeason20242025!$E$2:$E$1315,TotalTeamGames20242025!$A33)</f>
        <v>1</v>
      </c>
      <c r="X34" s="26"/>
      <c r="Y34" s="5">
        <f>COUNTIFS(DataRegularSeason20242025!$D$2:$D$1315,TotalTeamGames20242025!Y$1,DataRegularSeason20242025!$E$2:$E$1315,TotalTeamGames20242025!$A33)</f>
        <v>1</v>
      </c>
      <c r="Z34" s="26"/>
      <c r="AA34" s="5">
        <f>COUNTIFS(DataRegularSeason20242025!$D$2:$D$1315,TotalTeamGames20242025!AA$1,DataRegularSeason20242025!$E$2:$E$1315,TotalTeamGames20242025!$A33)</f>
        <v>1</v>
      </c>
      <c r="AB34" s="26"/>
      <c r="AC34" s="5">
        <f>COUNTIFS(DataRegularSeason20242025!$D$2:$D$1315,TotalTeamGames20242025!AC$1,DataRegularSeason20242025!$E$2:$E$1315,TotalTeamGames20242025!$A33)</f>
        <v>1</v>
      </c>
      <c r="AD34" s="26"/>
      <c r="AE34" s="5">
        <f>COUNTIFS(DataRegularSeason20242025!$D$2:$D$1315,TotalTeamGames20242025!AE$1,DataRegularSeason20242025!$E$2:$E$1315,TotalTeamGames20242025!$A33)</f>
        <v>1</v>
      </c>
      <c r="AF34" s="26"/>
      <c r="AG34" s="24"/>
      <c r="AH34" s="26"/>
      <c r="AI34" s="5">
        <f>COUNTIFS(DataRegularSeason20242025!$D$2:$D$1315,TotalTeamGames20242025!AI$1,DataRegularSeason20242025!$E$2:$E$1315,TotalTeamGames20242025!$A33)</f>
        <v>1</v>
      </c>
      <c r="AJ34" s="26"/>
      <c r="AK34" s="5">
        <f>COUNTIFS(DataRegularSeason20242025!$D$2:$D$1315,TotalTeamGames20242025!AK$1,DataRegularSeason20242025!$E$2:$E$1315,TotalTeamGames20242025!$A33)</f>
        <v>2</v>
      </c>
      <c r="AL34" s="26"/>
      <c r="AM34" s="5">
        <f>COUNTIFS(DataRegularSeason20242025!$D$2:$D$1315,TotalTeamGames20242025!AM$1,DataRegularSeason20242025!$E$2:$E$1315,TotalTeamGames20242025!$A33)</f>
        <v>2</v>
      </c>
      <c r="AN34" s="26"/>
      <c r="AO34" s="5">
        <f>COUNTIFS(DataRegularSeason20242025!$D$2:$D$1315,TotalTeamGames20242025!AO$1,DataRegularSeason20242025!$E$2:$E$1315,TotalTeamGames20242025!$A33)</f>
        <v>2</v>
      </c>
      <c r="AP34" s="26"/>
      <c r="AQ34" s="5">
        <f>COUNTIFS(DataRegularSeason20242025!$D$2:$D$1315,TotalTeamGames20242025!AQ$1,DataRegularSeason20242025!$E$2:$E$1315,TotalTeamGames20242025!$A33)</f>
        <v>2</v>
      </c>
      <c r="AR34" s="26"/>
      <c r="AS34" s="5">
        <f>COUNTIFS(DataRegularSeason20242025!$D$2:$D$1315,TotalTeamGames20242025!AS$1,DataRegularSeason20242025!$E$2:$E$1315,TotalTeamGames20242025!$A33)</f>
        <v>2</v>
      </c>
      <c r="AT34" s="26"/>
      <c r="AU34" s="5">
        <f>COUNTIFS(DataRegularSeason20242025!$D$2:$D$1315,TotalTeamGames20242025!AU$1,DataRegularSeason20242025!$E$2:$E$1315,TotalTeamGames20242025!$A33)</f>
        <v>1</v>
      </c>
      <c r="AV34" s="26"/>
      <c r="AW34" s="5">
        <f>COUNTIFS(DataRegularSeason20242025!$D$2:$D$1315,TotalTeamGames20242025!AW$1,DataRegularSeason20242025!$E$2:$E$1315,TotalTeamGames20242025!$A33)</f>
        <v>1</v>
      </c>
      <c r="AX34" s="26"/>
      <c r="AY34" s="5">
        <f>COUNTIFS(DataRegularSeason20242025!$D$2:$D$1315,TotalTeamGames20242025!AY$1,DataRegularSeason20242025!$E$2:$E$1315,TotalTeamGames20242025!$A33)</f>
        <v>1</v>
      </c>
      <c r="AZ34" s="26"/>
      <c r="BA34" s="5">
        <f>COUNTIFS(DataRegularSeason20242025!$D$2:$D$1315,TotalTeamGames20242025!BA$1,DataRegularSeason20242025!$E$2:$E$1315,TotalTeamGames20242025!$A33)</f>
        <v>2</v>
      </c>
      <c r="BB34" s="26"/>
      <c r="BC34" s="5">
        <f>COUNTIFS(DataRegularSeason20242025!$D$2:$D$1315,TotalTeamGames20242025!BC$1,DataRegularSeason20242025!$E$2:$E$1315,TotalTeamGames20242025!$A33)</f>
        <v>2</v>
      </c>
      <c r="BD34" s="26"/>
      <c r="BE34" s="5">
        <f>COUNTIFS(DataRegularSeason20242025!$D$2:$D$1315,TotalTeamGames20242025!BE$1,DataRegularSeason20242025!$E$2:$E$1315,TotalTeamGames20242025!$A33)</f>
        <v>1</v>
      </c>
      <c r="BF34" s="24"/>
      <c r="BG34" s="27">
        <f>COUNTIFS(DataRegularSeason20242025!$D$2:$D$1315,TotalTeamGames20242025!BG$1,DataRegularSeason20242025!$E$2:$E$1315,TotalTeamGames20242025!$A33)</f>
        <v>1</v>
      </c>
      <c r="BH34" s="26"/>
      <c r="BI34" s="5">
        <f>COUNTIFS(DataRegularSeason20242025!$D$2:$D$1315,TotalTeamGames20242025!BI$1,DataRegularSeason20242025!$E$2:$E$1315,TotalTeamGames20242025!$A33)</f>
        <v>1</v>
      </c>
      <c r="BJ34" s="26"/>
      <c r="BK34" s="5">
        <f>COUNTIFS(DataRegularSeason20242025!$D$2:$D$1315,TotalTeamGames20242025!BK$1,DataRegularSeason20242025!$E$2:$E$1315,TotalTeamGames20242025!$A33)</f>
        <v>1</v>
      </c>
      <c r="BL34" s="26"/>
      <c r="BM34" s="5">
        <f>COUNTIFS(DataRegularSeason20242025!$D$2:$D$1315,TotalTeamGames20242025!BM$1,DataRegularSeason20242025!$E$2:$E$1315,TotalTeamGames20242025!$A33)</f>
        <v>2</v>
      </c>
      <c r="BN34" s="26"/>
      <c r="BO34" s="30">
        <f t="shared" si="0"/>
        <v>41</v>
      </c>
      <c r="BP34" s="43"/>
    </row>
    <row r="35" spans="1:68" x14ac:dyDescent="0.25">
      <c r="A35" s="44" t="s">
        <v>35</v>
      </c>
      <c r="B35" s="22" t="s">
        <v>81</v>
      </c>
      <c r="C35" s="21"/>
      <c r="D35" s="22">
        <f>COUNTIFS(DataRegularSeason20242025!$E$2:$E$1315,TotalTeamGames20242025!C$1,DataRegularSeason20242025!$D$2:$D$1315,TotalTeamGames20242025!$A35)</f>
        <v>2</v>
      </c>
      <c r="E35" s="21"/>
      <c r="F35" s="22">
        <f>COUNTIFS(DataRegularSeason20242025!$E$2:$E$1315,TotalTeamGames20242025!E$1,DataRegularSeason20242025!$D$2:$D$1315,TotalTeamGames20242025!$A35)</f>
        <v>1</v>
      </c>
      <c r="G35" s="21"/>
      <c r="H35" s="22">
        <f>COUNTIFS(DataRegularSeason20242025!$E$2:$E$1315,TotalTeamGames20242025!G$1,DataRegularSeason20242025!$D$2:$D$1315,TotalTeamGames20242025!$A35)</f>
        <v>1</v>
      </c>
      <c r="I35" s="21"/>
      <c r="J35" s="22">
        <f>COUNTIFS(DataRegularSeason20242025!$E$2:$E$1315,TotalTeamGames20242025!I$1,DataRegularSeason20242025!$D$2:$D$1315,TotalTeamGames20242025!$A35)</f>
        <v>1</v>
      </c>
      <c r="K35" s="21"/>
      <c r="L35" s="22">
        <f>COUNTIFS(DataRegularSeason20242025!$E$2:$E$1315,TotalTeamGames20242025!K$1,DataRegularSeason20242025!$D$2:$D$1315,TotalTeamGames20242025!$A35)</f>
        <v>1</v>
      </c>
      <c r="M35" s="21"/>
      <c r="N35" s="22">
        <f>COUNTIFS(DataRegularSeason20242025!$E$2:$E$1315,TotalTeamGames20242025!M$1,DataRegularSeason20242025!$D$2:$D$1315,TotalTeamGames20242025!$A35)</f>
        <v>2</v>
      </c>
      <c r="O35" s="21"/>
      <c r="P35" s="22">
        <f>COUNTIFS(DataRegularSeason20242025!$E$2:$E$1315,TotalTeamGames20242025!O$1,DataRegularSeason20242025!$D$2:$D$1315,TotalTeamGames20242025!$A35)</f>
        <v>2</v>
      </c>
      <c r="Q35" s="21"/>
      <c r="R35" s="22">
        <f>COUNTIFS(DataRegularSeason20242025!$E$2:$E$1315,TotalTeamGames20242025!Q$1,DataRegularSeason20242025!$D$2:$D$1315,TotalTeamGames20242025!$A35)</f>
        <v>2</v>
      </c>
      <c r="S35" s="21"/>
      <c r="T35" s="22">
        <f>COUNTIFS(DataRegularSeason20242025!$E$2:$E$1315,TotalTeamGames20242025!S$1,DataRegularSeason20242025!$D$2:$D$1315,TotalTeamGames20242025!$A35)</f>
        <v>2</v>
      </c>
      <c r="U35" s="21"/>
      <c r="V35" s="22">
        <f>COUNTIFS(DataRegularSeason20242025!$E$2:$E$1315,TotalTeamGames20242025!U$1,DataRegularSeason20242025!$D$2:$D$1315,TotalTeamGames20242025!$A35)</f>
        <v>1</v>
      </c>
      <c r="W35" s="21"/>
      <c r="X35" s="22">
        <f>COUNTIFS(DataRegularSeason20242025!$E$2:$E$1315,TotalTeamGames20242025!W$1,DataRegularSeason20242025!$D$2:$D$1315,TotalTeamGames20242025!$A35)</f>
        <v>1</v>
      </c>
      <c r="Y35" s="21"/>
      <c r="Z35" s="22">
        <f>COUNTIFS(DataRegularSeason20242025!$E$2:$E$1315,TotalTeamGames20242025!Y$1,DataRegularSeason20242025!$D$2:$D$1315,TotalTeamGames20242025!$A35)</f>
        <v>1</v>
      </c>
      <c r="AA35" s="21"/>
      <c r="AB35" s="22">
        <f>COUNTIFS(DataRegularSeason20242025!$E$2:$E$1315,TotalTeamGames20242025!AA$1,DataRegularSeason20242025!$D$2:$D$1315,TotalTeamGames20242025!$A35)</f>
        <v>1</v>
      </c>
      <c r="AC35" s="21"/>
      <c r="AD35" s="22">
        <f>COUNTIFS(DataRegularSeason20242025!$E$2:$E$1315,TotalTeamGames20242025!AC$1,DataRegularSeason20242025!$D$2:$D$1315,TotalTeamGames20242025!$A35)</f>
        <v>2</v>
      </c>
      <c r="AE35" s="21"/>
      <c r="AF35" s="22">
        <f>COUNTIFS(DataRegularSeason20242025!$E$2:$E$1315,TotalTeamGames20242025!AE$1,DataRegularSeason20242025!$D$2:$D$1315,TotalTeamGames20242025!$A35)</f>
        <v>1</v>
      </c>
      <c r="AG35" s="21"/>
      <c r="AH35" s="22">
        <f>COUNTIFS(DataRegularSeason20242025!$E$2:$E$1315,TotalTeamGames20242025!AG$1,DataRegularSeason20242025!$D$2:$D$1315,TotalTeamGames20242025!$A35)</f>
        <v>1</v>
      </c>
      <c r="AI35" s="21"/>
      <c r="AJ35" s="25"/>
      <c r="AK35" s="21"/>
      <c r="AL35" s="22">
        <f>COUNTIFS(DataRegularSeason20242025!$E$2:$E$1315,TotalTeamGames20242025!AK$1,DataRegularSeason20242025!$D$2:$D$1315,TotalTeamGames20242025!$A35)</f>
        <v>1</v>
      </c>
      <c r="AM35" s="21"/>
      <c r="AN35" s="22">
        <f>COUNTIFS(DataRegularSeason20242025!$E$2:$E$1315,TotalTeamGames20242025!AM$1,DataRegularSeason20242025!$D$2:$D$1315,TotalTeamGames20242025!$A35)</f>
        <v>1</v>
      </c>
      <c r="AO35" s="21"/>
      <c r="AP35" s="22">
        <f>COUNTIFS(DataRegularSeason20242025!$E$2:$E$1315,TotalTeamGames20242025!AO$1,DataRegularSeason20242025!$D$2:$D$1315,TotalTeamGames20242025!$A35)</f>
        <v>1</v>
      </c>
      <c r="AQ35" s="21"/>
      <c r="AR35" s="22">
        <f>COUNTIFS(DataRegularSeason20242025!$E$2:$E$1315,TotalTeamGames20242025!AQ$1,DataRegularSeason20242025!$D$2:$D$1315,TotalTeamGames20242025!$A35)</f>
        <v>1</v>
      </c>
      <c r="AS35" s="21"/>
      <c r="AT35" s="22">
        <f>COUNTIFS(DataRegularSeason20242025!$E$2:$E$1315,TotalTeamGames20242025!AS$1,DataRegularSeason20242025!$D$2:$D$1315,TotalTeamGames20242025!$A35)</f>
        <v>1</v>
      </c>
      <c r="AU35" s="21"/>
      <c r="AV35" s="22">
        <f>COUNTIFS(DataRegularSeason20242025!$E$2:$E$1315,TotalTeamGames20242025!AU$1,DataRegularSeason20242025!$D$2:$D$1315,TotalTeamGames20242025!$A35)</f>
        <v>1</v>
      </c>
      <c r="AW35" s="21"/>
      <c r="AX35" s="22">
        <f>COUNTIFS(DataRegularSeason20242025!$E$2:$E$1315,TotalTeamGames20242025!AW$1,DataRegularSeason20242025!$D$2:$D$1315,TotalTeamGames20242025!$A35)</f>
        <v>2</v>
      </c>
      <c r="AY35" s="21"/>
      <c r="AZ35" s="22">
        <f>COUNTIFS(DataRegularSeason20242025!$E$2:$E$1315,TotalTeamGames20242025!AY$1,DataRegularSeason20242025!$D$2:$D$1315,TotalTeamGames20242025!$A35)</f>
        <v>2</v>
      </c>
      <c r="BA35" s="21"/>
      <c r="BB35" s="22">
        <f>COUNTIFS(DataRegularSeason20242025!$E$2:$E$1315,TotalTeamGames20242025!BA$1,DataRegularSeason20242025!$D$2:$D$1315,TotalTeamGames20242025!$A35)</f>
        <v>1</v>
      </c>
      <c r="BC35" s="21"/>
      <c r="BD35" s="22">
        <f>COUNTIFS(DataRegularSeason20242025!$E$2:$E$1315,TotalTeamGames20242025!BC$1,DataRegularSeason20242025!$D$2:$D$1315,TotalTeamGames20242025!$A35)</f>
        <v>1</v>
      </c>
      <c r="BE35" s="21"/>
      <c r="BF35">
        <f>COUNTIFS(DataRegularSeason20242025!$E$2:$E$1315,TotalTeamGames20242025!BE$1,DataRegularSeason20242025!$D$2:$D$1315,TotalTeamGames20242025!$A35)</f>
        <v>1</v>
      </c>
      <c r="BG35" s="28"/>
      <c r="BH35" s="22">
        <f>COUNTIFS(DataRegularSeason20242025!$E$2:$E$1315,TotalTeamGames20242025!BG$1,DataRegularSeason20242025!$D$2:$D$1315,TotalTeamGames20242025!$A35)</f>
        <v>2</v>
      </c>
      <c r="BI35" s="21"/>
      <c r="BJ35" s="22">
        <f>COUNTIFS(DataRegularSeason20242025!$E$2:$E$1315,TotalTeamGames20242025!BI$1,DataRegularSeason20242025!$D$2:$D$1315,TotalTeamGames20242025!$A35)</f>
        <v>1</v>
      </c>
      <c r="BK35" s="21"/>
      <c r="BL35" s="22">
        <f>COUNTIFS(DataRegularSeason20242025!$E$2:$E$1315,TotalTeamGames20242025!BK$1,DataRegularSeason20242025!$D$2:$D$1315,TotalTeamGames20242025!$A35)</f>
        <v>2</v>
      </c>
      <c r="BM35" s="21"/>
      <c r="BN35" s="22">
        <f>COUNTIFS(DataRegularSeason20242025!$E$2:$E$1315,TotalTeamGames20242025!BM$1,DataRegularSeason20242025!$D$2:$D$1315,TotalTeamGames20242025!$A35)</f>
        <v>1</v>
      </c>
      <c r="BO35" s="29">
        <f t="shared" si="0"/>
        <v>41</v>
      </c>
      <c r="BP35" s="43">
        <f t="shared" ref="BP35" si="16">BO35+BO36</f>
        <v>82</v>
      </c>
    </row>
    <row r="36" spans="1:68" x14ac:dyDescent="0.25">
      <c r="A36" s="45"/>
      <c r="B36" s="23" t="s">
        <v>80</v>
      </c>
      <c r="C36" s="5">
        <f>COUNTIFS(DataRegularSeason20242025!$D$2:$D$1315,TotalTeamGames20242025!C$1,DataRegularSeason20242025!$E$2:$E$1315,TotalTeamGames20242025!$A35)</f>
        <v>1</v>
      </c>
      <c r="D36" s="26"/>
      <c r="E36" s="5">
        <f>COUNTIFS(DataRegularSeason20242025!$D$2:$D$1315,TotalTeamGames20242025!E$1,DataRegularSeason20242025!$E$2:$E$1315,TotalTeamGames20242025!$A35)</f>
        <v>1</v>
      </c>
      <c r="F36" s="26"/>
      <c r="G36" s="5">
        <f>COUNTIFS(DataRegularSeason20242025!$D$2:$D$1315,TotalTeamGames20242025!G$1,DataRegularSeason20242025!$E$2:$E$1315,TotalTeamGames20242025!$A35)</f>
        <v>1</v>
      </c>
      <c r="H36" s="26"/>
      <c r="I36" s="5">
        <f>COUNTIFS(DataRegularSeason20242025!$D$2:$D$1315,TotalTeamGames20242025!I$1,DataRegularSeason20242025!$E$2:$E$1315,TotalTeamGames20242025!$A35)</f>
        <v>1</v>
      </c>
      <c r="J36" s="26"/>
      <c r="K36" s="5">
        <f>COUNTIFS(DataRegularSeason20242025!$D$2:$D$1315,TotalTeamGames20242025!K$1,DataRegularSeason20242025!$E$2:$E$1315,TotalTeamGames20242025!$A35)</f>
        <v>1</v>
      </c>
      <c r="L36" s="26"/>
      <c r="M36" s="5">
        <f>COUNTIFS(DataRegularSeason20242025!$D$2:$D$1315,TotalTeamGames20242025!M$1,DataRegularSeason20242025!$E$2:$E$1315,TotalTeamGames20242025!$A35)</f>
        <v>1</v>
      </c>
      <c r="N36" s="26"/>
      <c r="O36" s="5">
        <f>COUNTIFS(DataRegularSeason20242025!$D$2:$D$1315,TotalTeamGames20242025!O$1,DataRegularSeason20242025!$E$2:$E$1315,TotalTeamGames20242025!$A35)</f>
        <v>2</v>
      </c>
      <c r="P36" s="26"/>
      <c r="Q36" s="5">
        <f>COUNTIFS(DataRegularSeason20242025!$D$2:$D$1315,TotalTeamGames20242025!Q$1,DataRegularSeason20242025!$E$2:$E$1315,TotalTeamGames20242025!$A35)</f>
        <v>2</v>
      </c>
      <c r="R36" s="26"/>
      <c r="S36" s="5">
        <f>COUNTIFS(DataRegularSeason20242025!$D$2:$D$1315,TotalTeamGames20242025!S$1,DataRegularSeason20242025!$E$2:$E$1315,TotalTeamGames20242025!$A35)</f>
        <v>2</v>
      </c>
      <c r="T36" s="26"/>
      <c r="U36" s="5">
        <f>COUNTIFS(DataRegularSeason20242025!$D$2:$D$1315,TotalTeamGames20242025!U$1,DataRegularSeason20242025!$E$2:$E$1315,TotalTeamGames20242025!$A35)</f>
        <v>1</v>
      </c>
      <c r="V36" s="26"/>
      <c r="W36" s="5">
        <f>COUNTIFS(DataRegularSeason20242025!$D$2:$D$1315,TotalTeamGames20242025!W$1,DataRegularSeason20242025!$E$2:$E$1315,TotalTeamGames20242025!$A35)</f>
        <v>2</v>
      </c>
      <c r="X36" s="26"/>
      <c r="Y36" s="5">
        <f>COUNTIFS(DataRegularSeason20242025!$D$2:$D$1315,TotalTeamGames20242025!Y$1,DataRegularSeason20242025!$E$2:$E$1315,TotalTeamGames20242025!$A35)</f>
        <v>1</v>
      </c>
      <c r="Z36" s="26"/>
      <c r="AA36" s="5">
        <f>COUNTIFS(DataRegularSeason20242025!$D$2:$D$1315,TotalTeamGames20242025!AA$1,DataRegularSeason20242025!$E$2:$E$1315,TotalTeamGames20242025!$A35)</f>
        <v>2</v>
      </c>
      <c r="AB36" s="26"/>
      <c r="AC36" s="5">
        <f>COUNTIFS(DataRegularSeason20242025!$D$2:$D$1315,TotalTeamGames20242025!AC$1,DataRegularSeason20242025!$E$2:$E$1315,TotalTeamGames20242025!$A35)</f>
        <v>1</v>
      </c>
      <c r="AD36" s="26"/>
      <c r="AE36" s="5">
        <f>COUNTIFS(DataRegularSeason20242025!$D$2:$D$1315,TotalTeamGames20242025!AE$1,DataRegularSeason20242025!$E$2:$E$1315,TotalTeamGames20242025!$A35)</f>
        <v>1</v>
      </c>
      <c r="AF36" s="26"/>
      <c r="AG36" s="5">
        <f>COUNTIFS(DataRegularSeason20242025!$D$2:$D$1315,TotalTeamGames20242025!AG$1,DataRegularSeason20242025!$E$2:$E$1315,TotalTeamGames20242025!$A35)</f>
        <v>1</v>
      </c>
      <c r="AH36" s="26"/>
      <c r="AI36" s="24"/>
      <c r="AJ36" s="26"/>
      <c r="AK36" s="5">
        <f>COUNTIFS(DataRegularSeason20242025!$D$2:$D$1315,TotalTeamGames20242025!AK$1,DataRegularSeason20242025!$E$2:$E$1315,TotalTeamGames20242025!$A35)</f>
        <v>1</v>
      </c>
      <c r="AL36" s="26"/>
      <c r="AM36" s="5">
        <f>COUNTIFS(DataRegularSeason20242025!$D$2:$D$1315,TotalTeamGames20242025!AM$1,DataRegularSeason20242025!$E$2:$E$1315,TotalTeamGames20242025!$A35)</f>
        <v>1</v>
      </c>
      <c r="AN36" s="26"/>
      <c r="AO36" s="5">
        <f>COUNTIFS(DataRegularSeason20242025!$D$2:$D$1315,TotalTeamGames20242025!AO$1,DataRegularSeason20242025!$E$2:$E$1315,TotalTeamGames20242025!$A35)</f>
        <v>1</v>
      </c>
      <c r="AP36" s="26"/>
      <c r="AQ36" s="5">
        <f>COUNTIFS(DataRegularSeason20242025!$D$2:$D$1315,TotalTeamGames20242025!AQ$1,DataRegularSeason20242025!$E$2:$E$1315,TotalTeamGames20242025!$A35)</f>
        <v>1</v>
      </c>
      <c r="AR36" s="26"/>
      <c r="AS36" s="5">
        <f>COUNTIFS(DataRegularSeason20242025!$D$2:$D$1315,TotalTeamGames20242025!AS$1,DataRegularSeason20242025!$E$2:$E$1315,TotalTeamGames20242025!$A35)</f>
        <v>1</v>
      </c>
      <c r="AT36" s="26"/>
      <c r="AU36" s="5">
        <f>COUNTIFS(DataRegularSeason20242025!$D$2:$D$1315,TotalTeamGames20242025!AU$1,DataRegularSeason20242025!$E$2:$E$1315,TotalTeamGames20242025!$A35)</f>
        <v>2</v>
      </c>
      <c r="AV36" s="26"/>
      <c r="AW36" s="5">
        <f>COUNTIFS(DataRegularSeason20242025!$D$2:$D$1315,TotalTeamGames20242025!AW$1,DataRegularSeason20242025!$E$2:$E$1315,TotalTeamGames20242025!$A35)</f>
        <v>1</v>
      </c>
      <c r="AX36" s="26"/>
      <c r="AY36" s="5">
        <f>COUNTIFS(DataRegularSeason20242025!$D$2:$D$1315,TotalTeamGames20242025!AY$1,DataRegularSeason20242025!$E$2:$E$1315,TotalTeamGames20242025!$A35)</f>
        <v>2</v>
      </c>
      <c r="AZ36" s="26"/>
      <c r="BA36" s="5">
        <f>COUNTIFS(DataRegularSeason20242025!$D$2:$D$1315,TotalTeamGames20242025!BA$1,DataRegularSeason20242025!$E$2:$E$1315,TotalTeamGames20242025!$A35)</f>
        <v>1</v>
      </c>
      <c r="BB36" s="26"/>
      <c r="BC36" s="5">
        <f>COUNTIFS(DataRegularSeason20242025!$D$2:$D$1315,TotalTeamGames20242025!BC$1,DataRegularSeason20242025!$E$2:$E$1315,TotalTeamGames20242025!$A35)</f>
        <v>1</v>
      </c>
      <c r="BD36" s="26"/>
      <c r="BE36" s="5">
        <f>COUNTIFS(DataRegularSeason20242025!$D$2:$D$1315,TotalTeamGames20242025!BE$1,DataRegularSeason20242025!$E$2:$E$1315,TotalTeamGames20242025!$A35)</f>
        <v>2</v>
      </c>
      <c r="BF36" s="24"/>
      <c r="BG36" s="27">
        <f>COUNTIFS(DataRegularSeason20242025!$D$2:$D$1315,TotalTeamGames20242025!BG$1,DataRegularSeason20242025!$E$2:$E$1315,TotalTeamGames20242025!$A35)</f>
        <v>1</v>
      </c>
      <c r="BH36" s="26"/>
      <c r="BI36" s="5">
        <f>COUNTIFS(DataRegularSeason20242025!$D$2:$D$1315,TotalTeamGames20242025!BI$1,DataRegularSeason20242025!$E$2:$E$1315,TotalTeamGames20242025!$A35)</f>
        <v>2</v>
      </c>
      <c r="BJ36" s="26"/>
      <c r="BK36" s="5">
        <f>COUNTIFS(DataRegularSeason20242025!$D$2:$D$1315,TotalTeamGames20242025!BK$1,DataRegularSeason20242025!$E$2:$E$1315,TotalTeamGames20242025!$A35)</f>
        <v>2</v>
      </c>
      <c r="BL36" s="26"/>
      <c r="BM36" s="5">
        <f>COUNTIFS(DataRegularSeason20242025!$D$2:$D$1315,TotalTeamGames20242025!BM$1,DataRegularSeason20242025!$E$2:$E$1315,TotalTeamGames20242025!$A35)</f>
        <v>1</v>
      </c>
      <c r="BN36" s="26"/>
      <c r="BO36" s="30">
        <f t="shared" si="0"/>
        <v>41</v>
      </c>
      <c r="BP36" s="43"/>
    </row>
    <row r="37" spans="1:68" x14ac:dyDescent="0.25">
      <c r="A37" s="44" t="s">
        <v>33</v>
      </c>
      <c r="B37" s="22" t="s">
        <v>81</v>
      </c>
      <c r="C37" s="21"/>
      <c r="D37" s="22">
        <f>COUNTIFS(DataRegularSeason20242025!$E$2:$E$1315,TotalTeamGames20242025!C$1,DataRegularSeason20242025!$D$2:$D$1315,TotalTeamGames20242025!$A37)</f>
        <v>1</v>
      </c>
      <c r="E37" s="21"/>
      <c r="F37" s="22">
        <f>COUNTIFS(DataRegularSeason20242025!$E$2:$E$1315,TotalTeamGames20242025!E$1,DataRegularSeason20242025!$D$2:$D$1315,TotalTeamGames20242025!$A37)</f>
        <v>2</v>
      </c>
      <c r="G37" s="21"/>
      <c r="H37" s="22">
        <f>COUNTIFS(DataRegularSeason20242025!$E$2:$E$1315,TotalTeamGames20242025!G$1,DataRegularSeason20242025!$D$2:$D$1315,TotalTeamGames20242025!$A37)</f>
        <v>1</v>
      </c>
      <c r="I37" s="21"/>
      <c r="J37" s="22">
        <f>COUNTIFS(DataRegularSeason20242025!$E$2:$E$1315,TotalTeamGames20242025!I$1,DataRegularSeason20242025!$D$2:$D$1315,TotalTeamGames20242025!$A37)</f>
        <v>2</v>
      </c>
      <c r="K37" s="21"/>
      <c r="L37" s="22">
        <f>COUNTIFS(DataRegularSeason20242025!$E$2:$E$1315,TotalTeamGames20242025!K$1,DataRegularSeason20242025!$D$2:$D$1315,TotalTeamGames20242025!$A37)</f>
        <v>2</v>
      </c>
      <c r="M37" s="21"/>
      <c r="N37" s="22">
        <f>COUNTIFS(DataRegularSeason20242025!$E$2:$E$1315,TotalTeamGames20242025!M$1,DataRegularSeason20242025!$D$2:$D$1315,TotalTeamGames20242025!$A37)</f>
        <v>1</v>
      </c>
      <c r="O37" s="21"/>
      <c r="P37" s="22">
        <f>COUNTIFS(DataRegularSeason20242025!$E$2:$E$1315,TotalTeamGames20242025!O$1,DataRegularSeason20242025!$D$2:$D$1315,TotalTeamGames20242025!$A37)</f>
        <v>1</v>
      </c>
      <c r="Q37" s="21"/>
      <c r="R37" s="22">
        <f>COUNTIFS(DataRegularSeason20242025!$E$2:$E$1315,TotalTeamGames20242025!Q$1,DataRegularSeason20242025!$D$2:$D$1315,TotalTeamGames20242025!$A37)</f>
        <v>1</v>
      </c>
      <c r="S37" s="21"/>
      <c r="T37" s="22">
        <f>COUNTIFS(DataRegularSeason20242025!$E$2:$E$1315,TotalTeamGames20242025!S$1,DataRegularSeason20242025!$D$2:$D$1315,TotalTeamGames20242025!$A37)</f>
        <v>1</v>
      </c>
      <c r="U37" s="21"/>
      <c r="V37" s="22">
        <f>COUNTIFS(DataRegularSeason20242025!$E$2:$E$1315,TotalTeamGames20242025!U$1,DataRegularSeason20242025!$D$2:$D$1315,TotalTeamGames20242025!$A37)</f>
        <v>1</v>
      </c>
      <c r="W37" s="21"/>
      <c r="X37" s="22">
        <f>COUNTIFS(DataRegularSeason20242025!$E$2:$E$1315,TotalTeamGames20242025!W$1,DataRegularSeason20242025!$D$2:$D$1315,TotalTeamGames20242025!$A37)</f>
        <v>1</v>
      </c>
      <c r="Y37" s="21"/>
      <c r="Z37" s="22">
        <f>COUNTIFS(DataRegularSeason20242025!$E$2:$E$1315,TotalTeamGames20242025!Y$1,DataRegularSeason20242025!$D$2:$D$1315,TotalTeamGames20242025!$A37)</f>
        <v>1</v>
      </c>
      <c r="AA37" s="21"/>
      <c r="AB37" s="22">
        <f>COUNTIFS(DataRegularSeason20242025!$E$2:$E$1315,TotalTeamGames20242025!AA$1,DataRegularSeason20242025!$D$2:$D$1315,TotalTeamGames20242025!$A37)</f>
        <v>1</v>
      </c>
      <c r="AC37" s="21"/>
      <c r="AD37" s="22">
        <f>COUNTIFS(DataRegularSeason20242025!$E$2:$E$1315,TotalTeamGames20242025!AC$1,DataRegularSeason20242025!$D$2:$D$1315,TotalTeamGames20242025!$A37)</f>
        <v>1</v>
      </c>
      <c r="AE37" s="21"/>
      <c r="AF37" s="22">
        <f>COUNTIFS(DataRegularSeason20242025!$E$2:$E$1315,TotalTeamGames20242025!AE$1,DataRegularSeason20242025!$D$2:$D$1315,TotalTeamGames20242025!$A37)</f>
        <v>1</v>
      </c>
      <c r="AG37" s="21"/>
      <c r="AH37" s="22">
        <f>COUNTIFS(DataRegularSeason20242025!$E$2:$E$1315,TotalTeamGames20242025!AG$1,DataRegularSeason20242025!$D$2:$D$1315,TotalTeamGames20242025!$A37)</f>
        <v>2</v>
      </c>
      <c r="AI37" s="21"/>
      <c r="AJ37" s="22">
        <f>COUNTIFS(DataRegularSeason20242025!$E$2:$E$1315,TotalTeamGames20242025!AI$1,DataRegularSeason20242025!$D$2:$D$1315,TotalTeamGames20242025!$A37)</f>
        <v>1</v>
      </c>
      <c r="AK37" s="21"/>
      <c r="AL37" s="25"/>
      <c r="AM37" s="21"/>
      <c r="AN37" s="22">
        <f>COUNTIFS(DataRegularSeason20242025!$E$2:$E$1315,TotalTeamGames20242025!AM$1,DataRegularSeason20242025!$D$2:$D$1315,TotalTeamGames20242025!$A37)</f>
        <v>2</v>
      </c>
      <c r="AO37" s="21"/>
      <c r="AP37" s="22">
        <f>COUNTIFS(DataRegularSeason20242025!$E$2:$E$1315,TotalTeamGames20242025!AO$1,DataRegularSeason20242025!$D$2:$D$1315,TotalTeamGames20242025!$A37)</f>
        <v>2</v>
      </c>
      <c r="AQ37" s="21"/>
      <c r="AR37" s="22">
        <f>COUNTIFS(DataRegularSeason20242025!$E$2:$E$1315,TotalTeamGames20242025!AQ$1,DataRegularSeason20242025!$D$2:$D$1315,TotalTeamGames20242025!$A37)</f>
        <v>2</v>
      </c>
      <c r="AS37" s="21"/>
      <c r="AT37" s="22">
        <f>COUNTIFS(DataRegularSeason20242025!$E$2:$E$1315,TotalTeamGames20242025!AS$1,DataRegularSeason20242025!$D$2:$D$1315,TotalTeamGames20242025!$A37)</f>
        <v>2</v>
      </c>
      <c r="AU37" s="21"/>
      <c r="AV37" s="22">
        <f>COUNTIFS(DataRegularSeason20242025!$E$2:$E$1315,TotalTeamGames20242025!AU$1,DataRegularSeason20242025!$D$2:$D$1315,TotalTeamGames20242025!$A37)</f>
        <v>1</v>
      </c>
      <c r="AW37" s="21"/>
      <c r="AX37" s="22">
        <f>COUNTIFS(DataRegularSeason20242025!$E$2:$E$1315,TotalTeamGames20242025!AW$1,DataRegularSeason20242025!$D$2:$D$1315,TotalTeamGames20242025!$A37)</f>
        <v>1</v>
      </c>
      <c r="AY37" s="21"/>
      <c r="AZ37" s="22">
        <f>COUNTIFS(DataRegularSeason20242025!$E$2:$E$1315,TotalTeamGames20242025!AY$1,DataRegularSeason20242025!$D$2:$D$1315,TotalTeamGames20242025!$A37)</f>
        <v>1</v>
      </c>
      <c r="BA37" s="21"/>
      <c r="BB37" s="22">
        <f>COUNTIFS(DataRegularSeason20242025!$E$2:$E$1315,TotalTeamGames20242025!BA$1,DataRegularSeason20242025!$D$2:$D$1315,TotalTeamGames20242025!$A37)</f>
        <v>2</v>
      </c>
      <c r="BC37" s="21"/>
      <c r="BD37" s="22">
        <f>COUNTIFS(DataRegularSeason20242025!$E$2:$E$1315,TotalTeamGames20242025!BC$1,DataRegularSeason20242025!$D$2:$D$1315,TotalTeamGames20242025!$A37)</f>
        <v>2</v>
      </c>
      <c r="BE37" s="21"/>
      <c r="BF37">
        <f>COUNTIFS(DataRegularSeason20242025!$E$2:$E$1315,TotalTeamGames20242025!BE$1,DataRegularSeason20242025!$D$2:$D$1315,TotalTeamGames20242025!$A37)</f>
        <v>1</v>
      </c>
      <c r="BG37" s="28"/>
      <c r="BH37" s="22">
        <f>COUNTIFS(DataRegularSeason20242025!$E$2:$E$1315,TotalTeamGames20242025!BG$1,DataRegularSeason20242025!$D$2:$D$1315,TotalTeamGames20242025!$A37)</f>
        <v>1</v>
      </c>
      <c r="BI37" s="21"/>
      <c r="BJ37" s="22">
        <f>COUNTIFS(DataRegularSeason20242025!$E$2:$E$1315,TotalTeamGames20242025!BI$1,DataRegularSeason20242025!$D$2:$D$1315,TotalTeamGames20242025!$A37)</f>
        <v>1</v>
      </c>
      <c r="BK37" s="21"/>
      <c r="BL37" s="22">
        <f>COUNTIFS(DataRegularSeason20242025!$E$2:$E$1315,TotalTeamGames20242025!BK$1,DataRegularSeason20242025!$D$2:$D$1315,TotalTeamGames20242025!$A37)</f>
        <v>1</v>
      </c>
      <c r="BM37" s="21"/>
      <c r="BN37" s="22">
        <f>COUNTIFS(DataRegularSeason20242025!$E$2:$E$1315,TotalTeamGames20242025!BM$1,DataRegularSeason20242025!$D$2:$D$1315,TotalTeamGames20242025!$A37)</f>
        <v>1</v>
      </c>
      <c r="BO37" s="29">
        <f t="shared" si="0"/>
        <v>41</v>
      </c>
      <c r="BP37" s="43">
        <f t="shared" ref="BP37" si="17">BO37+BO38</f>
        <v>82</v>
      </c>
    </row>
    <row r="38" spans="1:68" x14ac:dyDescent="0.25">
      <c r="A38" s="45"/>
      <c r="B38" s="23" t="s">
        <v>80</v>
      </c>
      <c r="C38" s="5">
        <f>COUNTIFS(DataRegularSeason20242025!$D$2:$D$1315,TotalTeamGames20242025!C$1,DataRegularSeason20242025!$E$2:$E$1315,TotalTeamGames20242025!$A37)</f>
        <v>1</v>
      </c>
      <c r="D38" s="26"/>
      <c r="E38" s="5">
        <f>COUNTIFS(DataRegularSeason20242025!$D$2:$D$1315,TotalTeamGames20242025!E$1,DataRegularSeason20242025!$E$2:$E$1315,TotalTeamGames20242025!$A37)</f>
        <v>1</v>
      </c>
      <c r="F38" s="26"/>
      <c r="G38" s="5">
        <f>COUNTIFS(DataRegularSeason20242025!$D$2:$D$1315,TotalTeamGames20242025!G$1,DataRegularSeason20242025!$E$2:$E$1315,TotalTeamGames20242025!$A37)</f>
        <v>2</v>
      </c>
      <c r="H38" s="26"/>
      <c r="I38" s="5">
        <f>COUNTIFS(DataRegularSeason20242025!$D$2:$D$1315,TotalTeamGames20242025!I$1,DataRegularSeason20242025!$E$2:$E$1315,TotalTeamGames20242025!$A37)</f>
        <v>2</v>
      </c>
      <c r="J38" s="26"/>
      <c r="K38" s="5">
        <f>COUNTIFS(DataRegularSeason20242025!$D$2:$D$1315,TotalTeamGames20242025!K$1,DataRegularSeason20242025!$E$2:$E$1315,TotalTeamGames20242025!$A37)</f>
        <v>2</v>
      </c>
      <c r="L38" s="26"/>
      <c r="M38" s="5">
        <f>COUNTIFS(DataRegularSeason20242025!$D$2:$D$1315,TotalTeamGames20242025!M$1,DataRegularSeason20242025!$E$2:$E$1315,TotalTeamGames20242025!$A37)</f>
        <v>1</v>
      </c>
      <c r="N38" s="26"/>
      <c r="O38" s="5">
        <f>COUNTIFS(DataRegularSeason20242025!$D$2:$D$1315,TotalTeamGames20242025!O$1,DataRegularSeason20242025!$E$2:$E$1315,TotalTeamGames20242025!$A37)</f>
        <v>1</v>
      </c>
      <c r="P38" s="26"/>
      <c r="Q38" s="5">
        <f>COUNTIFS(DataRegularSeason20242025!$D$2:$D$1315,TotalTeamGames20242025!Q$1,DataRegularSeason20242025!$E$2:$E$1315,TotalTeamGames20242025!$A37)</f>
        <v>1</v>
      </c>
      <c r="R38" s="26"/>
      <c r="S38" s="5">
        <f>COUNTIFS(DataRegularSeason20242025!$D$2:$D$1315,TotalTeamGames20242025!S$1,DataRegularSeason20242025!$E$2:$E$1315,TotalTeamGames20242025!$A37)</f>
        <v>1</v>
      </c>
      <c r="T38" s="26"/>
      <c r="U38" s="5">
        <f>COUNTIFS(DataRegularSeason20242025!$D$2:$D$1315,TotalTeamGames20242025!U$1,DataRegularSeason20242025!$E$2:$E$1315,TotalTeamGames20242025!$A37)</f>
        <v>2</v>
      </c>
      <c r="V38" s="26"/>
      <c r="W38" s="5">
        <f>COUNTIFS(DataRegularSeason20242025!$D$2:$D$1315,TotalTeamGames20242025!W$1,DataRegularSeason20242025!$E$2:$E$1315,TotalTeamGames20242025!$A37)</f>
        <v>1</v>
      </c>
      <c r="X38" s="26"/>
      <c r="Y38" s="5">
        <f>COUNTIFS(DataRegularSeason20242025!$D$2:$D$1315,TotalTeamGames20242025!Y$1,DataRegularSeason20242025!$E$2:$E$1315,TotalTeamGames20242025!$A37)</f>
        <v>2</v>
      </c>
      <c r="Z38" s="26"/>
      <c r="AA38" s="5">
        <f>COUNTIFS(DataRegularSeason20242025!$D$2:$D$1315,TotalTeamGames20242025!AA$1,DataRegularSeason20242025!$E$2:$E$1315,TotalTeamGames20242025!$A37)</f>
        <v>1</v>
      </c>
      <c r="AB38" s="26"/>
      <c r="AC38" s="5">
        <f>COUNTIFS(DataRegularSeason20242025!$D$2:$D$1315,TotalTeamGames20242025!AC$1,DataRegularSeason20242025!$E$2:$E$1315,TotalTeamGames20242025!$A37)</f>
        <v>1</v>
      </c>
      <c r="AD38" s="26"/>
      <c r="AE38" s="5">
        <f>COUNTIFS(DataRegularSeason20242025!$D$2:$D$1315,TotalTeamGames20242025!AE$1,DataRegularSeason20242025!$E$2:$E$1315,TotalTeamGames20242025!$A37)</f>
        <v>2</v>
      </c>
      <c r="AF38" s="26"/>
      <c r="AG38" s="5">
        <f>COUNTIFS(DataRegularSeason20242025!$D$2:$D$1315,TotalTeamGames20242025!AG$1,DataRegularSeason20242025!$E$2:$E$1315,TotalTeamGames20242025!$A37)</f>
        <v>1</v>
      </c>
      <c r="AH38" s="26"/>
      <c r="AI38" s="5">
        <f>COUNTIFS(DataRegularSeason20242025!$D$2:$D$1315,TotalTeamGames20242025!AI$1,DataRegularSeason20242025!$E$2:$E$1315,TotalTeamGames20242025!$A37)</f>
        <v>1</v>
      </c>
      <c r="AJ38" s="26"/>
      <c r="AK38" s="24"/>
      <c r="AL38" s="26"/>
      <c r="AM38" s="5">
        <f>COUNTIFS(DataRegularSeason20242025!$D$2:$D$1315,TotalTeamGames20242025!AM$1,DataRegularSeason20242025!$E$2:$E$1315,TotalTeamGames20242025!$A37)</f>
        <v>2</v>
      </c>
      <c r="AN38" s="26"/>
      <c r="AO38" s="5">
        <f>COUNTIFS(DataRegularSeason20242025!$D$2:$D$1315,TotalTeamGames20242025!AO$1,DataRegularSeason20242025!$E$2:$E$1315,TotalTeamGames20242025!$A37)</f>
        <v>1</v>
      </c>
      <c r="AP38" s="26"/>
      <c r="AQ38" s="5">
        <f>COUNTIFS(DataRegularSeason20242025!$D$2:$D$1315,TotalTeamGames20242025!AQ$1,DataRegularSeason20242025!$E$2:$E$1315,TotalTeamGames20242025!$A37)</f>
        <v>2</v>
      </c>
      <c r="AR38" s="26"/>
      <c r="AS38" s="5">
        <f>COUNTIFS(DataRegularSeason20242025!$D$2:$D$1315,TotalTeamGames20242025!AS$1,DataRegularSeason20242025!$E$2:$E$1315,TotalTeamGames20242025!$A37)</f>
        <v>2</v>
      </c>
      <c r="AT38" s="26"/>
      <c r="AU38" s="5">
        <f>COUNTIFS(DataRegularSeason20242025!$D$2:$D$1315,TotalTeamGames20242025!AU$1,DataRegularSeason20242025!$E$2:$E$1315,TotalTeamGames20242025!$A37)</f>
        <v>1</v>
      </c>
      <c r="AV38" s="26"/>
      <c r="AW38" s="5">
        <f>COUNTIFS(DataRegularSeason20242025!$D$2:$D$1315,TotalTeamGames20242025!AW$1,DataRegularSeason20242025!$E$2:$E$1315,TotalTeamGames20242025!$A37)</f>
        <v>1</v>
      </c>
      <c r="AX38" s="26"/>
      <c r="AY38" s="5">
        <f>COUNTIFS(DataRegularSeason20242025!$D$2:$D$1315,TotalTeamGames20242025!AY$1,DataRegularSeason20242025!$E$2:$E$1315,TotalTeamGames20242025!$A37)</f>
        <v>1</v>
      </c>
      <c r="AZ38" s="26"/>
      <c r="BA38" s="5">
        <f>COUNTIFS(DataRegularSeason20242025!$D$2:$D$1315,TotalTeamGames20242025!BA$1,DataRegularSeason20242025!$E$2:$E$1315,TotalTeamGames20242025!$A37)</f>
        <v>1</v>
      </c>
      <c r="BB38" s="26"/>
      <c r="BC38" s="5">
        <f>COUNTIFS(DataRegularSeason20242025!$D$2:$D$1315,TotalTeamGames20242025!BC$1,DataRegularSeason20242025!$E$2:$E$1315,TotalTeamGames20242025!$A37)</f>
        <v>1</v>
      </c>
      <c r="BD38" s="26"/>
      <c r="BE38" s="5">
        <f>COUNTIFS(DataRegularSeason20242025!$D$2:$D$1315,TotalTeamGames20242025!BE$1,DataRegularSeason20242025!$E$2:$E$1315,TotalTeamGames20242025!$A37)</f>
        <v>1</v>
      </c>
      <c r="BF38" s="24"/>
      <c r="BG38" s="27">
        <f>COUNTIFS(DataRegularSeason20242025!$D$2:$D$1315,TotalTeamGames20242025!BG$1,DataRegularSeason20242025!$E$2:$E$1315,TotalTeamGames20242025!$A37)</f>
        <v>1</v>
      </c>
      <c r="BH38" s="26"/>
      <c r="BI38" s="5">
        <f>COUNTIFS(DataRegularSeason20242025!$D$2:$D$1315,TotalTeamGames20242025!BI$1,DataRegularSeason20242025!$E$2:$E$1315,TotalTeamGames20242025!$A37)</f>
        <v>1</v>
      </c>
      <c r="BJ38" s="26"/>
      <c r="BK38" s="5">
        <f>COUNTIFS(DataRegularSeason20242025!$D$2:$D$1315,TotalTeamGames20242025!BK$1,DataRegularSeason20242025!$E$2:$E$1315,TotalTeamGames20242025!$A37)</f>
        <v>1</v>
      </c>
      <c r="BL38" s="26"/>
      <c r="BM38" s="5">
        <f>COUNTIFS(DataRegularSeason20242025!$D$2:$D$1315,TotalTeamGames20242025!BM$1,DataRegularSeason20242025!$E$2:$E$1315,TotalTeamGames20242025!$A37)</f>
        <v>2</v>
      </c>
      <c r="BN38" s="26"/>
      <c r="BO38" s="30">
        <f t="shared" si="0"/>
        <v>41</v>
      </c>
      <c r="BP38" s="43"/>
    </row>
    <row r="39" spans="1:68" x14ac:dyDescent="0.25">
      <c r="A39" s="44" t="s">
        <v>20</v>
      </c>
      <c r="B39" s="22" t="s">
        <v>81</v>
      </c>
      <c r="C39" s="21"/>
      <c r="D39" s="22">
        <f>COUNTIFS(DataRegularSeason20242025!$E$2:$E$1315,TotalTeamGames20242025!C$1,DataRegularSeason20242025!$D$2:$D$1315,TotalTeamGames20242025!$A39)</f>
        <v>1</v>
      </c>
      <c r="E39" s="21"/>
      <c r="F39" s="22">
        <f>COUNTIFS(DataRegularSeason20242025!$E$2:$E$1315,TotalTeamGames20242025!E$1,DataRegularSeason20242025!$D$2:$D$1315,TotalTeamGames20242025!$A39)</f>
        <v>1</v>
      </c>
      <c r="G39" s="21"/>
      <c r="H39" s="22">
        <f>COUNTIFS(DataRegularSeason20242025!$E$2:$E$1315,TotalTeamGames20242025!G$1,DataRegularSeason20242025!$D$2:$D$1315,TotalTeamGames20242025!$A39)</f>
        <v>2</v>
      </c>
      <c r="I39" s="21"/>
      <c r="J39" s="22">
        <f>COUNTIFS(DataRegularSeason20242025!$E$2:$E$1315,TotalTeamGames20242025!I$1,DataRegularSeason20242025!$D$2:$D$1315,TotalTeamGames20242025!$A39)</f>
        <v>2</v>
      </c>
      <c r="K39" s="21"/>
      <c r="L39" s="22">
        <f>COUNTIFS(DataRegularSeason20242025!$E$2:$E$1315,TotalTeamGames20242025!K$1,DataRegularSeason20242025!$D$2:$D$1315,TotalTeamGames20242025!$A39)</f>
        <v>2</v>
      </c>
      <c r="M39" s="21"/>
      <c r="N39" s="22">
        <f>COUNTIFS(DataRegularSeason20242025!$E$2:$E$1315,TotalTeamGames20242025!M$1,DataRegularSeason20242025!$D$2:$D$1315,TotalTeamGames20242025!$A39)</f>
        <v>1</v>
      </c>
      <c r="O39" s="21"/>
      <c r="P39" s="22">
        <f>COUNTIFS(DataRegularSeason20242025!$E$2:$E$1315,TotalTeamGames20242025!O$1,DataRegularSeason20242025!$D$2:$D$1315,TotalTeamGames20242025!$A39)</f>
        <v>1</v>
      </c>
      <c r="Q39" s="21"/>
      <c r="R39" s="22">
        <f>COUNTIFS(DataRegularSeason20242025!$E$2:$E$1315,TotalTeamGames20242025!Q$1,DataRegularSeason20242025!$D$2:$D$1315,TotalTeamGames20242025!$A39)</f>
        <v>1</v>
      </c>
      <c r="S39" s="21"/>
      <c r="T39" s="22">
        <f>COUNTIFS(DataRegularSeason20242025!$E$2:$E$1315,TotalTeamGames20242025!S$1,DataRegularSeason20242025!$D$2:$D$1315,TotalTeamGames20242025!$A39)</f>
        <v>1</v>
      </c>
      <c r="U39" s="21"/>
      <c r="V39" s="22">
        <f>COUNTIFS(DataRegularSeason20242025!$E$2:$E$1315,TotalTeamGames20242025!U$1,DataRegularSeason20242025!$D$2:$D$1315,TotalTeamGames20242025!$A39)</f>
        <v>2</v>
      </c>
      <c r="W39" s="21"/>
      <c r="X39" s="22">
        <f>COUNTIFS(DataRegularSeason20242025!$E$2:$E$1315,TotalTeamGames20242025!W$1,DataRegularSeason20242025!$D$2:$D$1315,TotalTeamGames20242025!$A39)</f>
        <v>1</v>
      </c>
      <c r="Y39" s="21"/>
      <c r="Z39" s="22">
        <f>COUNTIFS(DataRegularSeason20242025!$E$2:$E$1315,TotalTeamGames20242025!Y$1,DataRegularSeason20242025!$D$2:$D$1315,TotalTeamGames20242025!$A39)</f>
        <v>2</v>
      </c>
      <c r="AA39" s="21"/>
      <c r="AB39" s="22">
        <f>COUNTIFS(DataRegularSeason20242025!$E$2:$E$1315,TotalTeamGames20242025!AA$1,DataRegularSeason20242025!$D$2:$D$1315,TotalTeamGames20242025!$A39)</f>
        <v>1</v>
      </c>
      <c r="AC39" s="21"/>
      <c r="AD39" s="22">
        <f>COUNTIFS(DataRegularSeason20242025!$E$2:$E$1315,TotalTeamGames20242025!AC$1,DataRegularSeason20242025!$D$2:$D$1315,TotalTeamGames20242025!$A39)</f>
        <v>1</v>
      </c>
      <c r="AE39" s="21"/>
      <c r="AF39" s="22">
        <f>COUNTIFS(DataRegularSeason20242025!$E$2:$E$1315,TotalTeamGames20242025!AE$1,DataRegularSeason20242025!$D$2:$D$1315,TotalTeamGames20242025!$A39)</f>
        <v>2</v>
      </c>
      <c r="AG39" s="21"/>
      <c r="AH39" s="22">
        <f>COUNTIFS(DataRegularSeason20242025!$E$2:$E$1315,TotalTeamGames20242025!AG$1,DataRegularSeason20242025!$D$2:$D$1315,TotalTeamGames20242025!$A39)</f>
        <v>2</v>
      </c>
      <c r="AI39" s="21"/>
      <c r="AJ39" s="22">
        <f>COUNTIFS(DataRegularSeason20242025!$E$2:$E$1315,TotalTeamGames20242025!AI$1,DataRegularSeason20242025!$D$2:$D$1315,TotalTeamGames20242025!$A39)</f>
        <v>1</v>
      </c>
      <c r="AK39" s="21"/>
      <c r="AL39" s="22">
        <f>COUNTIFS(DataRegularSeason20242025!$E$2:$E$1315,TotalTeamGames20242025!AK$1,DataRegularSeason20242025!$D$2:$D$1315,TotalTeamGames20242025!$A39)</f>
        <v>2</v>
      </c>
      <c r="AM39" s="21"/>
      <c r="AN39" s="25"/>
      <c r="AO39" s="21"/>
      <c r="AP39" s="22">
        <f>COUNTIFS(DataRegularSeason20242025!$E$2:$E$1315,TotalTeamGames20242025!AO$1,DataRegularSeason20242025!$D$2:$D$1315,TotalTeamGames20242025!$A39)</f>
        <v>1</v>
      </c>
      <c r="AQ39" s="21"/>
      <c r="AR39" s="22">
        <f>COUNTIFS(DataRegularSeason20242025!$E$2:$E$1315,TotalTeamGames20242025!AQ$1,DataRegularSeason20242025!$D$2:$D$1315,TotalTeamGames20242025!$A39)</f>
        <v>1</v>
      </c>
      <c r="AS39" s="21"/>
      <c r="AT39" s="22">
        <f>COUNTIFS(DataRegularSeason20242025!$E$2:$E$1315,TotalTeamGames20242025!AS$1,DataRegularSeason20242025!$D$2:$D$1315,TotalTeamGames20242025!$A39)</f>
        <v>2</v>
      </c>
      <c r="AU39" s="21"/>
      <c r="AV39" s="22">
        <f>COUNTIFS(DataRegularSeason20242025!$E$2:$E$1315,TotalTeamGames20242025!AU$1,DataRegularSeason20242025!$D$2:$D$1315,TotalTeamGames20242025!$A39)</f>
        <v>1</v>
      </c>
      <c r="AW39" s="21"/>
      <c r="AX39" s="22">
        <f>COUNTIFS(DataRegularSeason20242025!$E$2:$E$1315,TotalTeamGames20242025!AW$1,DataRegularSeason20242025!$D$2:$D$1315,TotalTeamGames20242025!$A39)</f>
        <v>1</v>
      </c>
      <c r="AY39" s="21"/>
      <c r="AZ39" s="22">
        <f>COUNTIFS(DataRegularSeason20242025!$E$2:$E$1315,TotalTeamGames20242025!AY$1,DataRegularSeason20242025!$D$2:$D$1315,TotalTeamGames20242025!$A39)</f>
        <v>1</v>
      </c>
      <c r="BA39" s="21"/>
      <c r="BB39" s="22">
        <f>COUNTIFS(DataRegularSeason20242025!$E$2:$E$1315,TotalTeamGames20242025!BA$1,DataRegularSeason20242025!$D$2:$D$1315,TotalTeamGames20242025!$A39)</f>
        <v>1</v>
      </c>
      <c r="BC39" s="21"/>
      <c r="BD39" s="22">
        <f>COUNTIFS(DataRegularSeason20242025!$E$2:$E$1315,TotalTeamGames20242025!BC$1,DataRegularSeason20242025!$D$2:$D$1315,TotalTeamGames20242025!$A39)</f>
        <v>1</v>
      </c>
      <c r="BE39" s="21"/>
      <c r="BF39">
        <f>COUNTIFS(DataRegularSeason20242025!$E$2:$E$1315,TotalTeamGames20242025!BE$1,DataRegularSeason20242025!$D$2:$D$1315,TotalTeamGames20242025!$A39)</f>
        <v>1</v>
      </c>
      <c r="BG39" s="28"/>
      <c r="BH39" s="22">
        <f>COUNTIFS(DataRegularSeason20242025!$E$2:$E$1315,TotalTeamGames20242025!BG$1,DataRegularSeason20242025!$D$2:$D$1315,TotalTeamGames20242025!$A39)</f>
        <v>1</v>
      </c>
      <c r="BI39" s="21"/>
      <c r="BJ39" s="22">
        <f>COUNTIFS(DataRegularSeason20242025!$E$2:$E$1315,TotalTeamGames20242025!BI$1,DataRegularSeason20242025!$D$2:$D$1315,TotalTeamGames20242025!$A39)</f>
        <v>1</v>
      </c>
      <c r="BK39" s="21"/>
      <c r="BL39" s="22">
        <f>COUNTIFS(DataRegularSeason20242025!$E$2:$E$1315,TotalTeamGames20242025!BK$1,DataRegularSeason20242025!$D$2:$D$1315,TotalTeamGames20242025!$A39)</f>
        <v>1</v>
      </c>
      <c r="BM39" s="21"/>
      <c r="BN39" s="22">
        <f>COUNTIFS(DataRegularSeason20242025!$E$2:$E$1315,TotalTeamGames20242025!BM$1,DataRegularSeason20242025!$D$2:$D$1315,TotalTeamGames20242025!$A39)</f>
        <v>2</v>
      </c>
      <c r="BO39" s="29">
        <f t="shared" si="0"/>
        <v>41</v>
      </c>
      <c r="BP39" s="43">
        <f t="shared" ref="BP39" si="18">BO39+BO40</f>
        <v>82</v>
      </c>
    </row>
    <row r="40" spans="1:68" x14ac:dyDescent="0.25">
      <c r="A40" s="45"/>
      <c r="B40" s="23" t="s">
        <v>80</v>
      </c>
      <c r="C40" s="5">
        <f>COUNTIFS(DataRegularSeason20242025!$D$2:$D$1315,TotalTeamGames20242025!C$1,DataRegularSeason20242025!$E$2:$E$1315,TotalTeamGames20242025!$A39)</f>
        <v>1</v>
      </c>
      <c r="D40" s="26"/>
      <c r="E40" s="5">
        <f>COUNTIFS(DataRegularSeason20242025!$D$2:$D$1315,TotalTeamGames20242025!E$1,DataRegularSeason20242025!$E$2:$E$1315,TotalTeamGames20242025!$A39)</f>
        <v>2</v>
      </c>
      <c r="F40" s="26"/>
      <c r="G40" s="5">
        <f>COUNTIFS(DataRegularSeason20242025!$D$2:$D$1315,TotalTeamGames20242025!G$1,DataRegularSeason20242025!$E$2:$E$1315,TotalTeamGames20242025!$A39)</f>
        <v>1</v>
      </c>
      <c r="H40" s="26"/>
      <c r="I40" s="5">
        <f>COUNTIFS(DataRegularSeason20242025!$D$2:$D$1315,TotalTeamGames20242025!I$1,DataRegularSeason20242025!$E$2:$E$1315,TotalTeamGames20242025!$A39)</f>
        <v>2</v>
      </c>
      <c r="J40" s="26"/>
      <c r="K40" s="5">
        <f>COUNTIFS(DataRegularSeason20242025!$D$2:$D$1315,TotalTeamGames20242025!K$1,DataRegularSeason20242025!$E$2:$E$1315,TotalTeamGames20242025!$A39)</f>
        <v>2</v>
      </c>
      <c r="L40" s="26"/>
      <c r="M40" s="5">
        <f>COUNTIFS(DataRegularSeason20242025!$D$2:$D$1315,TotalTeamGames20242025!M$1,DataRegularSeason20242025!$E$2:$E$1315,TotalTeamGames20242025!$A39)</f>
        <v>1</v>
      </c>
      <c r="N40" s="26"/>
      <c r="O40" s="5">
        <f>COUNTIFS(DataRegularSeason20242025!$D$2:$D$1315,TotalTeamGames20242025!O$1,DataRegularSeason20242025!$E$2:$E$1315,TotalTeamGames20242025!$A39)</f>
        <v>1</v>
      </c>
      <c r="P40" s="26"/>
      <c r="Q40" s="5">
        <f>COUNTIFS(DataRegularSeason20242025!$D$2:$D$1315,TotalTeamGames20242025!Q$1,DataRegularSeason20242025!$E$2:$E$1315,TotalTeamGames20242025!$A39)</f>
        <v>1</v>
      </c>
      <c r="R40" s="26"/>
      <c r="S40" s="5">
        <f>COUNTIFS(DataRegularSeason20242025!$D$2:$D$1315,TotalTeamGames20242025!S$1,DataRegularSeason20242025!$E$2:$E$1315,TotalTeamGames20242025!$A39)</f>
        <v>1</v>
      </c>
      <c r="T40" s="26"/>
      <c r="U40" s="5">
        <f>COUNTIFS(DataRegularSeason20242025!$D$2:$D$1315,TotalTeamGames20242025!U$1,DataRegularSeason20242025!$E$2:$E$1315,TotalTeamGames20242025!$A39)</f>
        <v>1</v>
      </c>
      <c r="V40" s="26"/>
      <c r="W40" s="5">
        <f>COUNTIFS(DataRegularSeason20242025!$D$2:$D$1315,TotalTeamGames20242025!W$1,DataRegularSeason20242025!$E$2:$E$1315,TotalTeamGames20242025!$A39)</f>
        <v>1</v>
      </c>
      <c r="X40" s="26"/>
      <c r="Y40" s="5">
        <f>COUNTIFS(DataRegularSeason20242025!$D$2:$D$1315,TotalTeamGames20242025!Y$1,DataRegularSeason20242025!$E$2:$E$1315,TotalTeamGames20242025!$A39)</f>
        <v>1</v>
      </c>
      <c r="Z40" s="26"/>
      <c r="AA40" s="5">
        <f>COUNTIFS(DataRegularSeason20242025!$D$2:$D$1315,TotalTeamGames20242025!AA$1,DataRegularSeason20242025!$E$2:$E$1315,TotalTeamGames20242025!$A39)</f>
        <v>1</v>
      </c>
      <c r="AB40" s="26"/>
      <c r="AC40" s="5">
        <f>COUNTIFS(DataRegularSeason20242025!$D$2:$D$1315,TotalTeamGames20242025!AC$1,DataRegularSeason20242025!$E$2:$E$1315,TotalTeamGames20242025!$A39)</f>
        <v>1</v>
      </c>
      <c r="AD40" s="26"/>
      <c r="AE40" s="5">
        <f>COUNTIFS(DataRegularSeason20242025!$D$2:$D$1315,TotalTeamGames20242025!AE$1,DataRegularSeason20242025!$E$2:$E$1315,TotalTeamGames20242025!$A39)</f>
        <v>1</v>
      </c>
      <c r="AF40" s="26"/>
      <c r="AG40" s="5">
        <f>COUNTIFS(DataRegularSeason20242025!$D$2:$D$1315,TotalTeamGames20242025!AG$1,DataRegularSeason20242025!$E$2:$E$1315,TotalTeamGames20242025!$A39)</f>
        <v>2</v>
      </c>
      <c r="AH40" s="26"/>
      <c r="AI40" s="5">
        <f>COUNTIFS(DataRegularSeason20242025!$D$2:$D$1315,TotalTeamGames20242025!AI$1,DataRegularSeason20242025!$E$2:$E$1315,TotalTeamGames20242025!$A39)</f>
        <v>1</v>
      </c>
      <c r="AJ40" s="26"/>
      <c r="AK40" s="5">
        <f>COUNTIFS(DataRegularSeason20242025!$D$2:$D$1315,TotalTeamGames20242025!AK$1,DataRegularSeason20242025!$E$2:$E$1315,TotalTeamGames20242025!$A39)</f>
        <v>2</v>
      </c>
      <c r="AL40" s="26"/>
      <c r="AM40" s="24"/>
      <c r="AN40" s="26"/>
      <c r="AO40" s="5">
        <f>COUNTIFS(DataRegularSeason20242025!$D$2:$D$1315,TotalTeamGames20242025!AO$1,DataRegularSeason20242025!$E$2:$E$1315,TotalTeamGames20242025!$A39)</f>
        <v>2</v>
      </c>
      <c r="AP40" s="26"/>
      <c r="AQ40" s="5">
        <f>COUNTIFS(DataRegularSeason20242025!$D$2:$D$1315,TotalTeamGames20242025!AQ$1,DataRegularSeason20242025!$E$2:$E$1315,TotalTeamGames20242025!$A39)</f>
        <v>2</v>
      </c>
      <c r="AR40" s="26"/>
      <c r="AS40" s="5">
        <f>COUNTIFS(DataRegularSeason20242025!$D$2:$D$1315,TotalTeamGames20242025!AS$1,DataRegularSeason20242025!$E$2:$E$1315,TotalTeamGames20242025!$A39)</f>
        <v>2</v>
      </c>
      <c r="AT40" s="26"/>
      <c r="AU40" s="5">
        <f>COUNTIFS(DataRegularSeason20242025!$D$2:$D$1315,TotalTeamGames20242025!AU$1,DataRegularSeason20242025!$E$2:$E$1315,TotalTeamGames20242025!$A39)</f>
        <v>1</v>
      </c>
      <c r="AV40" s="26"/>
      <c r="AW40" s="5">
        <f>COUNTIFS(DataRegularSeason20242025!$D$2:$D$1315,TotalTeamGames20242025!AW$1,DataRegularSeason20242025!$E$2:$E$1315,TotalTeamGames20242025!$A39)</f>
        <v>1</v>
      </c>
      <c r="AX40" s="26"/>
      <c r="AY40" s="5">
        <f>COUNTIFS(DataRegularSeason20242025!$D$2:$D$1315,TotalTeamGames20242025!AY$1,DataRegularSeason20242025!$E$2:$E$1315,TotalTeamGames20242025!$A39)</f>
        <v>1</v>
      </c>
      <c r="AZ40" s="26"/>
      <c r="BA40" s="5">
        <f>COUNTIFS(DataRegularSeason20242025!$D$2:$D$1315,TotalTeamGames20242025!BA$1,DataRegularSeason20242025!$E$2:$E$1315,TotalTeamGames20242025!$A39)</f>
        <v>2</v>
      </c>
      <c r="BB40" s="26"/>
      <c r="BC40" s="5">
        <f>COUNTIFS(DataRegularSeason20242025!$D$2:$D$1315,TotalTeamGames20242025!BC$1,DataRegularSeason20242025!$E$2:$E$1315,TotalTeamGames20242025!$A39)</f>
        <v>2</v>
      </c>
      <c r="BD40" s="26"/>
      <c r="BE40" s="5">
        <f>COUNTIFS(DataRegularSeason20242025!$D$2:$D$1315,TotalTeamGames20242025!BE$1,DataRegularSeason20242025!$E$2:$E$1315,TotalTeamGames20242025!$A39)</f>
        <v>1</v>
      </c>
      <c r="BF40" s="24"/>
      <c r="BG40" s="27">
        <f>COUNTIFS(DataRegularSeason20242025!$D$2:$D$1315,TotalTeamGames20242025!BG$1,DataRegularSeason20242025!$E$2:$E$1315,TotalTeamGames20242025!$A39)</f>
        <v>1</v>
      </c>
      <c r="BH40" s="26"/>
      <c r="BI40" s="5">
        <f>COUNTIFS(DataRegularSeason20242025!$D$2:$D$1315,TotalTeamGames20242025!BI$1,DataRegularSeason20242025!$E$2:$E$1315,TotalTeamGames20242025!$A39)</f>
        <v>1</v>
      </c>
      <c r="BJ40" s="26"/>
      <c r="BK40" s="5">
        <f>COUNTIFS(DataRegularSeason20242025!$D$2:$D$1315,TotalTeamGames20242025!BK$1,DataRegularSeason20242025!$E$2:$E$1315,TotalTeamGames20242025!$A39)</f>
        <v>1</v>
      </c>
      <c r="BL40" s="26"/>
      <c r="BM40" s="5">
        <f>COUNTIFS(DataRegularSeason20242025!$D$2:$D$1315,TotalTeamGames20242025!BM$1,DataRegularSeason20242025!$E$2:$E$1315,TotalTeamGames20242025!$A39)</f>
        <v>1</v>
      </c>
      <c r="BN40" s="26"/>
      <c r="BO40" s="30">
        <f t="shared" si="0"/>
        <v>41</v>
      </c>
      <c r="BP40" s="43"/>
    </row>
    <row r="41" spans="1:68" x14ac:dyDescent="0.25">
      <c r="A41" s="44" t="s">
        <v>30</v>
      </c>
      <c r="B41" s="22" t="s">
        <v>81</v>
      </c>
      <c r="C41" s="21"/>
      <c r="D41" s="22">
        <f>COUNTIFS(DataRegularSeason20242025!$E$2:$E$1315,TotalTeamGames20242025!C$1,DataRegularSeason20242025!$D$2:$D$1315,TotalTeamGames20242025!$A41)</f>
        <v>1</v>
      </c>
      <c r="E41" s="21"/>
      <c r="F41" s="22">
        <f>COUNTIFS(DataRegularSeason20242025!$E$2:$E$1315,TotalTeamGames20242025!E$1,DataRegularSeason20242025!$D$2:$D$1315,TotalTeamGames20242025!$A41)</f>
        <v>2</v>
      </c>
      <c r="G41" s="21"/>
      <c r="H41" s="22">
        <f>COUNTIFS(DataRegularSeason20242025!$E$2:$E$1315,TotalTeamGames20242025!G$1,DataRegularSeason20242025!$D$2:$D$1315,TotalTeamGames20242025!$A41)</f>
        <v>2</v>
      </c>
      <c r="I41" s="21"/>
      <c r="J41" s="22">
        <f>COUNTIFS(DataRegularSeason20242025!$E$2:$E$1315,TotalTeamGames20242025!I$1,DataRegularSeason20242025!$D$2:$D$1315,TotalTeamGames20242025!$A41)</f>
        <v>2</v>
      </c>
      <c r="K41" s="21"/>
      <c r="L41" s="22">
        <f>COUNTIFS(DataRegularSeason20242025!$E$2:$E$1315,TotalTeamGames20242025!K$1,DataRegularSeason20242025!$D$2:$D$1315,TotalTeamGames20242025!$A41)</f>
        <v>1</v>
      </c>
      <c r="M41" s="21"/>
      <c r="N41" s="22">
        <f>COUNTIFS(DataRegularSeason20242025!$E$2:$E$1315,TotalTeamGames20242025!M$1,DataRegularSeason20242025!$D$2:$D$1315,TotalTeamGames20242025!$A41)</f>
        <v>1</v>
      </c>
      <c r="O41" s="21"/>
      <c r="P41" s="22">
        <f>COUNTIFS(DataRegularSeason20242025!$E$2:$E$1315,TotalTeamGames20242025!O$1,DataRegularSeason20242025!$D$2:$D$1315,TotalTeamGames20242025!$A41)</f>
        <v>1</v>
      </c>
      <c r="Q41" s="21"/>
      <c r="R41" s="22">
        <f>COUNTIFS(DataRegularSeason20242025!$E$2:$E$1315,TotalTeamGames20242025!Q$1,DataRegularSeason20242025!$D$2:$D$1315,TotalTeamGames20242025!$A41)</f>
        <v>1</v>
      </c>
      <c r="S41" s="21"/>
      <c r="T41" s="22">
        <f>COUNTIFS(DataRegularSeason20242025!$E$2:$E$1315,TotalTeamGames20242025!S$1,DataRegularSeason20242025!$D$2:$D$1315,TotalTeamGames20242025!$A41)</f>
        <v>1</v>
      </c>
      <c r="U41" s="21"/>
      <c r="V41" s="22">
        <f>COUNTIFS(DataRegularSeason20242025!$E$2:$E$1315,TotalTeamGames20242025!U$1,DataRegularSeason20242025!$D$2:$D$1315,TotalTeamGames20242025!$A41)</f>
        <v>2</v>
      </c>
      <c r="W41" s="21"/>
      <c r="X41" s="22">
        <f>COUNTIFS(DataRegularSeason20242025!$E$2:$E$1315,TotalTeamGames20242025!W$1,DataRegularSeason20242025!$D$2:$D$1315,TotalTeamGames20242025!$A41)</f>
        <v>1</v>
      </c>
      <c r="Y41" s="21"/>
      <c r="Z41" s="22">
        <f>COUNTIFS(DataRegularSeason20242025!$E$2:$E$1315,TotalTeamGames20242025!Y$1,DataRegularSeason20242025!$D$2:$D$1315,TotalTeamGames20242025!$A41)</f>
        <v>1</v>
      </c>
      <c r="AA41" s="21"/>
      <c r="AB41" s="22">
        <f>COUNTIFS(DataRegularSeason20242025!$E$2:$E$1315,TotalTeamGames20242025!AA$1,DataRegularSeason20242025!$D$2:$D$1315,TotalTeamGames20242025!$A41)</f>
        <v>1</v>
      </c>
      <c r="AC41" s="21"/>
      <c r="AD41" s="22">
        <f>COUNTIFS(DataRegularSeason20242025!$E$2:$E$1315,TotalTeamGames20242025!AC$1,DataRegularSeason20242025!$D$2:$D$1315,TotalTeamGames20242025!$A41)</f>
        <v>1</v>
      </c>
      <c r="AE41" s="21"/>
      <c r="AF41" s="22">
        <f>COUNTIFS(DataRegularSeason20242025!$E$2:$E$1315,TotalTeamGames20242025!AE$1,DataRegularSeason20242025!$D$2:$D$1315,TotalTeamGames20242025!$A41)</f>
        <v>2</v>
      </c>
      <c r="AG41" s="21"/>
      <c r="AH41" s="22">
        <f>COUNTIFS(DataRegularSeason20242025!$E$2:$E$1315,TotalTeamGames20242025!AG$1,DataRegularSeason20242025!$D$2:$D$1315,TotalTeamGames20242025!$A41)</f>
        <v>2</v>
      </c>
      <c r="AI41" s="21"/>
      <c r="AJ41" s="22">
        <f>COUNTIFS(DataRegularSeason20242025!$E$2:$E$1315,TotalTeamGames20242025!AI$1,DataRegularSeason20242025!$D$2:$D$1315,TotalTeamGames20242025!$A41)</f>
        <v>1</v>
      </c>
      <c r="AK41" s="21"/>
      <c r="AL41" s="22">
        <f>COUNTIFS(DataRegularSeason20242025!$E$2:$E$1315,TotalTeamGames20242025!AK$1,DataRegularSeason20242025!$D$2:$D$1315,TotalTeamGames20242025!$A41)</f>
        <v>1</v>
      </c>
      <c r="AM41" s="21"/>
      <c r="AN41" s="22">
        <f>COUNTIFS(DataRegularSeason20242025!$E$2:$E$1315,TotalTeamGames20242025!AM$1,DataRegularSeason20242025!$D$2:$D$1315,TotalTeamGames20242025!$A41)</f>
        <v>2</v>
      </c>
      <c r="AO41" s="21"/>
      <c r="AP41" s="25"/>
      <c r="AQ41" s="21"/>
      <c r="AR41" s="22">
        <f>COUNTIFS(DataRegularSeason20242025!$E$2:$E$1315,TotalTeamGames20242025!AQ$1,DataRegularSeason20242025!$D$2:$D$1315,TotalTeamGames20242025!$A41)</f>
        <v>1</v>
      </c>
      <c r="AS41" s="21"/>
      <c r="AT41" s="22">
        <f>COUNTIFS(DataRegularSeason20242025!$E$2:$E$1315,TotalTeamGames20242025!AS$1,DataRegularSeason20242025!$D$2:$D$1315,TotalTeamGames20242025!$A41)</f>
        <v>2</v>
      </c>
      <c r="AU41" s="21"/>
      <c r="AV41" s="22">
        <f>COUNTIFS(DataRegularSeason20242025!$E$2:$E$1315,TotalTeamGames20242025!AU$1,DataRegularSeason20242025!$D$2:$D$1315,TotalTeamGames20242025!$A41)</f>
        <v>1</v>
      </c>
      <c r="AW41" s="21"/>
      <c r="AX41" s="22">
        <f>COUNTIFS(DataRegularSeason20242025!$E$2:$E$1315,TotalTeamGames20242025!AW$1,DataRegularSeason20242025!$D$2:$D$1315,TotalTeamGames20242025!$A41)</f>
        <v>1</v>
      </c>
      <c r="AY41" s="21"/>
      <c r="AZ41" s="22">
        <f>COUNTIFS(DataRegularSeason20242025!$E$2:$E$1315,TotalTeamGames20242025!AY$1,DataRegularSeason20242025!$D$2:$D$1315,TotalTeamGames20242025!$A41)</f>
        <v>1</v>
      </c>
      <c r="BA41" s="21"/>
      <c r="BB41" s="22">
        <f>COUNTIFS(DataRegularSeason20242025!$E$2:$E$1315,TotalTeamGames20242025!BA$1,DataRegularSeason20242025!$D$2:$D$1315,TotalTeamGames20242025!$A41)</f>
        <v>2</v>
      </c>
      <c r="BC41" s="21"/>
      <c r="BD41" s="22">
        <f>COUNTIFS(DataRegularSeason20242025!$E$2:$E$1315,TotalTeamGames20242025!BC$1,DataRegularSeason20242025!$D$2:$D$1315,TotalTeamGames20242025!$A41)</f>
        <v>2</v>
      </c>
      <c r="BE41" s="21"/>
      <c r="BF41">
        <f>COUNTIFS(DataRegularSeason20242025!$E$2:$E$1315,TotalTeamGames20242025!BE$1,DataRegularSeason20242025!$D$2:$D$1315,TotalTeamGames20242025!$A41)</f>
        <v>1</v>
      </c>
      <c r="BG41" s="28"/>
      <c r="BH41" s="22">
        <f>COUNTIFS(DataRegularSeason20242025!$E$2:$E$1315,TotalTeamGames20242025!BG$1,DataRegularSeason20242025!$D$2:$D$1315,TotalTeamGames20242025!$A41)</f>
        <v>1</v>
      </c>
      <c r="BI41" s="21"/>
      <c r="BJ41" s="22">
        <f>COUNTIFS(DataRegularSeason20242025!$E$2:$E$1315,TotalTeamGames20242025!BI$1,DataRegularSeason20242025!$D$2:$D$1315,TotalTeamGames20242025!$A41)</f>
        <v>1</v>
      </c>
      <c r="BK41" s="21"/>
      <c r="BL41" s="22">
        <f>COUNTIFS(DataRegularSeason20242025!$E$2:$E$1315,TotalTeamGames20242025!BK$1,DataRegularSeason20242025!$D$2:$D$1315,TotalTeamGames20242025!$A41)</f>
        <v>1</v>
      </c>
      <c r="BM41" s="21"/>
      <c r="BN41" s="22">
        <f>COUNTIFS(DataRegularSeason20242025!$E$2:$E$1315,TotalTeamGames20242025!BM$1,DataRegularSeason20242025!$D$2:$D$1315,TotalTeamGames20242025!$A41)</f>
        <v>1</v>
      </c>
      <c r="BO41" s="29">
        <f t="shared" si="0"/>
        <v>41</v>
      </c>
      <c r="BP41" s="43">
        <f t="shared" ref="BP41" si="19">BO41+BO42</f>
        <v>82</v>
      </c>
    </row>
    <row r="42" spans="1:68" x14ac:dyDescent="0.25">
      <c r="A42" s="45"/>
      <c r="B42" s="23" t="s">
        <v>80</v>
      </c>
      <c r="C42" s="5">
        <f>COUNTIFS(DataRegularSeason20242025!$D$2:$D$1315,TotalTeamGames20242025!C$1,DataRegularSeason20242025!$E$2:$E$1315,TotalTeamGames20242025!$A41)</f>
        <v>1</v>
      </c>
      <c r="D42" s="26"/>
      <c r="E42" s="5">
        <f>COUNTIFS(DataRegularSeason20242025!$D$2:$D$1315,TotalTeamGames20242025!E$1,DataRegularSeason20242025!$E$2:$E$1315,TotalTeamGames20242025!$A41)</f>
        <v>2</v>
      </c>
      <c r="F42" s="26"/>
      <c r="G42" s="5">
        <f>COUNTIFS(DataRegularSeason20242025!$D$2:$D$1315,TotalTeamGames20242025!G$1,DataRegularSeason20242025!$E$2:$E$1315,TotalTeamGames20242025!$A41)</f>
        <v>2</v>
      </c>
      <c r="H42" s="26"/>
      <c r="I42" s="5">
        <f>COUNTIFS(DataRegularSeason20242025!$D$2:$D$1315,TotalTeamGames20242025!I$1,DataRegularSeason20242025!$E$2:$E$1315,TotalTeamGames20242025!$A41)</f>
        <v>1</v>
      </c>
      <c r="J42" s="26"/>
      <c r="K42" s="5">
        <f>COUNTIFS(DataRegularSeason20242025!$D$2:$D$1315,TotalTeamGames20242025!K$1,DataRegularSeason20242025!$E$2:$E$1315,TotalTeamGames20242025!$A41)</f>
        <v>2</v>
      </c>
      <c r="L42" s="26"/>
      <c r="M42" s="5">
        <f>COUNTIFS(DataRegularSeason20242025!$D$2:$D$1315,TotalTeamGames20242025!M$1,DataRegularSeason20242025!$E$2:$E$1315,TotalTeamGames20242025!$A41)</f>
        <v>1</v>
      </c>
      <c r="N42" s="26"/>
      <c r="O42" s="5">
        <f>COUNTIFS(DataRegularSeason20242025!$D$2:$D$1315,TotalTeamGames20242025!O$1,DataRegularSeason20242025!$E$2:$E$1315,TotalTeamGames20242025!$A41)</f>
        <v>1</v>
      </c>
      <c r="P42" s="26"/>
      <c r="Q42" s="5">
        <f>COUNTIFS(DataRegularSeason20242025!$D$2:$D$1315,TotalTeamGames20242025!Q$1,DataRegularSeason20242025!$E$2:$E$1315,TotalTeamGames20242025!$A41)</f>
        <v>1</v>
      </c>
      <c r="R42" s="26"/>
      <c r="S42" s="5">
        <f>COUNTIFS(DataRegularSeason20242025!$D$2:$D$1315,TotalTeamGames20242025!S$1,DataRegularSeason20242025!$E$2:$E$1315,TotalTeamGames20242025!$A41)</f>
        <v>1</v>
      </c>
      <c r="T42" s="26"/>
      <c r="U42" s="5">
        <f>COUNTIFS(DataRegularSeason20242025!$D$2:$D$1315,TotalTeamGames20242025!U$1,DataRegularSeason20242025!$E$2:$E$1315,TotalTeamGames20242025!$A41)</f>
        <v>2</v>
      </c>
      <c r="V42" s="26"/>
      <c r="W42" s="5">
        <f>COUNTIFS(DataRegularSeason20242025!$D$2:$D$1315,TotalTeamGames20242025!W$1,DataRegularSeason20242025!$E$2:$E$1315,TotalTeamGames20242025!$A41)</f>
        <v>1</v>
      </c>
      <c r="X42" s="26"/>
      <c r="Y42" s="5">
        <f>COUNTIFS(DataRegularSeason20242025!$D$2:$D$1315,TotalTeamGames20242025!Y$1,DataRegularSeason20242025!$E$2:$E$1315,TotalTeamGames20242025!$A41)</f>
        <v>2</v>
      </c>
      <c r="Z42" s="26"/>
      <c r="AA42" s="5">
        <f>COUNTIFS(DataRegularSeason20242025!$D$2:$D$1315,TotalTeamGames20242025!AA$1,DataRegularSeason20242025!$E$2:$E$1315,TotalTeamGames20242025!$A41)</f>
        <v>1</v>
      </c>
      <c r="AB42" s="26"/>
      <c r="AC42" s="5">
        <f>COUNTIFS(DataRegularSeason20242025!$D$2:$D$1315,TotalTeamGames20242025!AC$1,DataRegularSeason20242025!$E$2:$E$1315,TotalTeamGames20242025!$A41)</f>
        <v>1</v>
      </c>
      <c r="AD42" s="26"/>
      <c r="AE42" s="5">
        <f>COUNTIFS(DataRegularSeason20242025!$D$2:$D$1315,TotalTeamGames20242025!AE$1,DataRegularSeason20242025!$E$2:$E$1315,TotalTeamGames20242025!$A41)</f>
        <v>2</v>
      </c>
      <c r="AF42" s="26"/>
      <c r="AG42" s="5">
        <f>COUNTIFS(DataRegularSeason20242025!$D$2:$D$1315,TotalTeamGames20242025!AG$1,DataRegularSeason20242025!$E$2:$E$1315,TotalTeamGames20242025!$A41)</f>
        <v>1</v>
      </c>
      <c r="AH42" s="26"/>
      <c r="AI42" s="5">
        <f>COUNTIFS(DataRegularSeason20242025!$D$2:$D$1315,TotalTeamGames20242025!AI$1,DataRegularSeason20242025!$E$2:$E$1315,TotalTeamGames20242025!$A41)</f>
        <v>1</v>
      </c>
      <c r="AJ42" s="26"/>
      <c r="AK42" s="5">
        <f>COUNTIFS(DataRegularSeason20242025!$D$2:$D$1315,TotalTeamGames20242025!AK$1,DataRegularSeason20242025!$E$2:$E$1315,TotalTeamGames20242025!$A41)</f>
        <v>2</v>
      </c>
      <c r="AL42" s="26"/>
      <c r="AM42" s="5">
        <f>COUNTIFS(DataRegularSeason20242025!$D$2:$D$1315,TotalTeamGames20242025!AM$1,DataRegularSeason20242025!$E$2:$E$1315,TotalTeamGames20242025!$A41)</f>
        <v>1</v>
      </c>
      <c r="AN42" s="26"/>
      <c r="AO42" s="24"/>
      <c r="AP42" s="26"/>
      <c r="AQ42" s="5">
        <f>COUNTIFS(DataRegularSeason20242025!$D$2:$D$1315,TotalTeamGames20242025!AQ$1,DataRegularSeason20242025!$E$2:$E$1315,TotalTeamGames20242025!$A41)</f>
        <v>2</v>
      </c>
      <c r="AR42" s="26"/>
      <c r="AS42" s="5">
        <f>COUNTIFS(DataRegularSeason20242025!$D$2:$D$1315,TotalTeamGames20242025!AS$1,DataRegularSeason20242025!$E$2:$E$1315,TotalTeamGames20242025!$A41)</f>
        <v>1</v>
      </c>
      <c r="AT42" s="26"/>
      <c r="AU42" s="5">
        <f>COUNTIFS(DataRegularSeason20242025!$D$2:$D$1315,TotalTeamGames20242025!AU$1,DataRegularSeason20242025!$E$2:$E$1315,TotalTeamGames20242025!$A41)</f>
        <v>1</v>
      </c>
      <c r="AV42" s="26"/>
      <c r="AW42" s="5">
        <f>COUNTIFS(DataRegularSeason20242025!$D$2:$D$1315,TotalTeamGames20242025!AW$1,DataRegularSeason20242025!$E$2:$E$1315,TotalTeamGames20242025!$A41)</f>
        <v>1</v>
      </c>
      <c r="AX42" s="26"/>
      <c r="AY42" s="5">
        <f>COUNTIFS(DataRegularSeason20242025!$D$2:$D$1315,TotalTeamGames20242025!AY$1,DataRegularSeason20242025!$E$2:$E$1315,TotalTeamGames20242025!$A41)</f>
        <v>1</v>
      </c>
      <c r="AZ42" s="26"/>
      <c r="BA42" s="5">
        <f>COUNTIFS(DataRegularSeason20242025!$D$2:$D$1315,TotalTeamGames20242025!BA$1,DataRegularSeason20242025!$E$2:$E$1315,TotalTeamGames20242025!$A41)</f>
        <v>2</v>
      </c>
      <c r="BB42" s="26"/>
      <c r="BC42" s="5">
        <f>COUNTIFS(DataRegularSeason20242025!$D$2:$D$1315,TotalTeamGames20242025!BC$1,DataRegularSeason20242025!$E$2:$E$1315,TotalTeamGames20242025!$A41)</f>
        <v>1</v>
      </c>
      <c r="BD42" s="26"/>
      <c r="BE42" s="5">
        <f>COUNTIFS(DataRegularSeason20242025!$D$2:$D$1315,TotalTeamGames20242025!BE$1,DataRegularSeason20242025!$E$2:$E$1315,TotalTeamGames20242025!$A41)</f>
        <v>1</v>
      </c>
      <c r="BF42" s="24"/>
      <c r="BG42" s="27">
        <f>COUNTIFS(DataRegularSeason20242025!$D$2:$D$1315,TotalTeamGames20242025!BG$1,DataRegularSeason20242025!$E$2:$E$1315,TotalTeamGames20242025!$A41)</f>
        <v>1</v>
      </c>
      <c r="BH42" s="26"/>
      <c r="BI42" s="5">
        <f>COUNTIFS(DataRegularSeason20242025!$D$2:$D$1315,TotalTeamGames20242025!BI$1,DataRegularSeason20242025!$E$2:$E$1315,TotalTeamGames20242025!$A41)</f>
        <v>1</v>
      </c>
      <c r="BJ42" s="26"/>
      <c r="BK42" s="5">
        <f>COUNTIFS(DataRegularSeason20242025!$D$2:$D$1315,TotalTeamGames20242025!BK$1,DataRegularSeason20242025!$E$2:$E$1315,TotalTeamGames20242025!$A41)</f>
        <v>1</v>
      </c>
      <c r="BL42" s="26"/>
      <c r="BM42" s="5">
        <f>COUNTIFS(DataRegularSeason20242025!$D$2:$D$1315,TotalTeamGames20242025!BM$1,DataRegularSeason20242025!$E$2:$E$1315,TotalTeamGames20242025!$A41)</f>
        <v>2</v>
      </c>
      <c r="BN42" s="26"/>
      <c r="BO42" s="30">
        <f t="shared" si="0"/>
        <v>41</v>
      </c>
      <c r="BP42" s="43"/>
    </row>
    <row r="43" spans="1:68" x14ac:dyDescent="0.25">
      <c r="A43" s="44" t="s">
        <v>45</v>
      </c>
      <c r="B43" s="22" t="s">
        <v>81</v>
      </c>
      <c r="C43" s="21"/>
      <c r="D43" s="22">
        <f>COUNTIFS(DataRegularSeason20242025!$E$2:$E$1315,TotalTeamGames20242025!C$1,DataRegularSeason20242025!$D$2:$D$1315,TotalTeamGames20242025!$A43)</f>
        <v>1</v>
      </c>
      <c r="E43" s="21"/>
      <c r="F43" s="22">
        <f>COUNTIFS(DataRegularSeason20242025!$E$2:$E$1315,TotalTeamGames20242025!E$1,DataRegularSeason20242025!$D$2:$D$1315,TotalTeamGames20242025!$A43)</f>
        <v>2</v>
      </c>
      <c r="G43" s="21"/>
      <c r="H43" s="22">
        <f>COUNTIFS(DataRegularSeason20242025!$E$2:$E$1315,TotalTeamGames20242025!G$1,DataRegularSeason20242025!$D$2:$D$1315,TotalTeamGames20242025!$A43)</f>
        <v>1</v>
      </c>
      <c r="I43" s="21"/>
      <c r="J43" s="22">
        <f>COUNTIFS(DataRegularSeason20242025!$E$2:$E$1315,TotalTeamGames20242025!I$1,DataRegularSeason20242025!$D$2:$D$1315,TotalTeamGames20242025!$A43)</f>
        <v>1</v>
      </c>
      <c r="K43" s="21"/>
      <c r="L43" s="22">
        <f>COUNTIFS(DataRegularSeason20242025!$E$2:$E$1315,TotalTeamGames20242025!K$1,DataRegularSeason20242025!$D$2:$D$1315,TotalTeamGames20242025!$A43)</f>
        <v>2</v>
      </c>
      <c r="M43" s="21"/>
      <c r="N43" s="22">
        <f>COUNTIFS(DataRegularSeason20242025!$E$2:$E$1315,TotalTeamGames20242025!M$1,DataRegularSeason20242025!$D$2:$D$1315,TotalTeamGames20242025!$A43)</f>
        <v>1</v>
      </c>
      <c r="O43" s="21"/>
      <c r="P43" s="22">
        <f>COUNTIFS(DataRegularSeason20242025!$E$2:$E$1315,TotalTeamGames20242025!O$1,DataRegularSeason20242025!$D$2:$D$1315,TotalTeamGames20242025!$A43)</f>
        <v>1</v>
      </c>
      <c r="Q43" s="21"/>
      <c r="R43" s="22">
        <f>COUNTIFS(DataRegularSeason20242025!$E$2:$E$1315,TotalTeamGames20242025!Q$1,DataRegularSeason20242025!$D$2:$D$1315,TotalTeamGames20242025!$A43)</f>
        <v>1</v>
      </c>
      <c r="S43" s="21"/>
      <c r="T43" s="22">
        <f>COUNTIFS(DataRegularSeason20242025!$E$2:$E$1315,TotalTeamGames20242025!S$1,DataRegularSeason20242025!$D$2:$D$1315,TotalTeamGames20242025!$A43)</f>
        <v>1</v>
      </c>
      <c r="U43" s="21"/>
      <c r="V43" s="22">
        <f>COUNTIFS(DataRegularSeason20242025!$E$2:$E$1315,TotalTeamGames20242025!U$1,DataRegularSeason20242025!$D$2:$D$1315,TotalTeamGames20242025!$A43)</f>
        <v>1</v>
      </c>
      <c r="W43" s="21"/>
      <c r="X43" s="22">
        <f>COUNTIFS(DataRegularSeason20242025!$E$2:$E$1315,TotalTeamGames20242025!W$1,DataRegularSeason20242025!$D$2:$D$1315,TotalTeamGames20242025!$A43)</f>
        <v>1</v>
      </c>
      <c r="Y43" s="21"/>
      <c r="Z43" s="22">
        <f>COUNTIFS(DataRegularSeason20242025!$E$2:$E$1315,TotalTeamGames20242025!Y$1,DataRegularSeason20242025!$D$2:$D$1315,TotalTeamGames20242025!$A43)</f>
        <v>1</v>
      </c>
      <c r="AA43" s="21"/>
      <c r="AB43" s="22">
        <f>COUNTIFS(DataRegularSeason20242025!$E$2:$E$1315,TotalTeamGames20242025!AA$1,DataRegularSeason20242025!$D$2:$D$1315,TotalTeamGames20242025!$A43)</f>
        <v>1</v>
      </c>
      <c r="AC43" s="21"/>
      <c r="AD43" s="22">
        <f>COUNTIFS(DataRegularSeason20242025!$E$2:$E$1315,TotalTeamGames20242025!AC$1,DataRegularSeason20242025!$D$2:$D$1315,TotalTeamGames20242025!$A43)</f>
        <v>1</v>
      </c>
      <c r="AE43" s="21"/>
      <c r="AF43" s="22">
        <f>COUNTIFS(DataRegularSeason20242025!$E$2:$E$1315,TotalTeamGames20242025!AE$1,DataRegularSeason20242025!$D$2:$D$1315,TotalTeamGames20242025!$A43)</f>
        <v>1</v>
      </c>
      <c r="AG43" s="21"/>
      <c r="AH43" s="22">
        <f>COUNTIFS(DataRegularSeason20242025!$E$2:$E$1315,TotalTeamGames20242025!AG$1,DataRegularSeason20242025!$D$2:$D$1315,TotalTeamGames20242025!$A43)</f>
        <v>2</v>
      </c>
      <c r="AI43" s="21"/>
      <c r="AJ43" s="22">
        <f>COUNTIFS(DataRegularSeason20242025!$E$2:$E$1315,TotalTeamGames20242025!AI$1,DataRegularSeason20242025!$D$2:$D$1315,TotalTeamGames20242025!$A43)</f>
        <v>1</v>
      </c>
      <c r="AK43" s="21"/>
      <c r="AL43" s="22">
        <f>COUNTIFS(DataRegularSeason20242025!$E$2:$E$1315,TotalTeamGames20242025!AK$1,DataRegularSeason20242025!$D$2:$D$1315,TotalTeamGames20242025!$A43)</f>
        <v>2</v>
      </c>
      <c r="AM43" s="21"/>
      <c r="AN43" s="22">
        <f>COUNTIFS(DataRegularSeason20242025!$E$2:$E$1315,TotalTeamGames20242025!AM$1,DataRegularSeason20242025!$D$2:$D$1315,TotalTeamGames20242025!$A43)</f>
        <v>2</v>
      </c>
      <c r="AO43" s="21"/>
      <c r="AP43" s="22">
        <f>COUNTIFS(DataRegularSeason20242025!$E$2:$E$1315,TotalTeamGames20242025!AO$1,DataRegularSeason20242025!$D$2:$D$1315,TotalTeamGames20242025!$A43)</f>
        <v>2</v>
      </c>
      <c r="AQ43" s="21"/>
      <c r="AR43" s="25"/>
      <c r="AS43" s="21"/>
      <c r="AT43" s="22">
        <f>COUNTIFS(DataRegularSeason20242025!$E$2:$E$1315,TotalTeamGames20242025!AS$1,DataRegularSeason20242025!$D$2:$D$1315,TotalTeamGames20242025!$A43)</f>
        <v>2</v>
      </c>
      <c r="AU43" s="21"/>
      <c r="AV43" s="22">
        <f>COUNTIFS(DataRegularSeason20242025!$E$2:$E$1315,TotalTeamGames20242025!AU$1,DataRegularSeason20242025!$D$2:$D$1315,TotalTeamGames20242025!$A43)</f>
        <v>1</v>
      </c>
      <c r="AW43" s="21"/>
      <c r="AX43" s="22">
        <f>COUNTIFS(DataRegularSeason20242025!$E$2:$E$1315,TotalTeamGames20242025!AW$1,DataRegularSeason20242025!$D$2:$D$1315,TotalTeamGames20242025!$A43)</f>
        <v>1</v>
      </c>
      <c r="AY43" s="21"/>
      <c r="AZ43" s="22">
        <f>COUNTIFS(DataRegularSeason20242025!$E$2:$E$1315,TotalTeamGames20242025!AY$1,DataRegularSeason20242025!$D$2:$D$1315,TotalTeamGames20242025!$A43)</f>
        <v>1</v>
      </c>
      <c r="BA43" s="21"/>
      <c r="BB43" s="22">
        <f>COUNTIFS(DataRegularSeason20242025!$E$2:$E$1315,TotalTeamGames20242025!BA$1,DataRegularSeason20242025!$D$2:$D$1315,TotalTeamGames20242025!$A43)</f>
        <v>2</v>
      </c>
      <c r="BC43" s="21"/>
      <c r="BD43" s="22">
        <f>COUNTIFS(DataRegularSeason20242025!$E$2:$E$1315,TotalTeamGames20242025!BC$1,DataRegularSeason20242025!$D$2:$D$1315,TotalTeamGames20242025!$A43)</f>
        <v>2</v>
      </c>
      <c r="BE43" s="21"/>
      <c r="BF43">
        <f>COUNTIFS(DataRegularSeason20242025!$E$2:$E$1315,TotalTeamGames20242025!BE$1,DataRegularSeason20242025!$D$2:$D$1315,TotalTeamGames20242025!$A43)</f>
        <v>1</v>
      </c>
      <c r="BG43" s="28"/>
      <c r="BH43" s="22">
        <f>COUNTIFS(DataRegularSeason20242025!$E$2:$E$1315,TotalTeamGames20242025!BG$1,DataRegularSeason20242025!$D$2:$D$1315,TotalTeamGames20242025!$A43)</f>
        <v>1</v>
      </c>
      <c r="BI43" s="21"/>
      <c r="BJ43" s="22">
        <f>COUNTIFS(DataRegularSeason20242025!$E$2:$E$1315,TotalTeamGames20242025!BI$1,DataRegularSeason20242025!$D$2:$D$1315,TotalTeamGames20242025!$A43)</f>
        <v>1</v>
      </c>
      <c r="BK43" s="21"/>
      <c r="BL43" s="22">
        <f>COUNTIFS(DataRegularSeason20242025!$E$2:$E$1315,TotalTeamGames20242025!BK$1,DataRegularSeason20242025!$D$2:$D$1315,TotalTeamGames20242025!$A43)</f>
        <v>1</v>
      </c>
      <c r="BM43" s="21"/>
      <c r="BN43" s="22">
        <f>COUNTIFS(DataRegularSeason20242025!$E$2:$E$1315,TotalTeamGames20242025!BM$1,DataRegularSeason20242025!$D$2:$D$1315,TotalTeamGames20242025!$A43)</f>
        <v>2</v>
      </c>
      <c r="BO43" s="29">
        <f t="shared" si="0"/>
        <v>41</v>
      </c>
      <c r="BP43" s="43">
        <f t="shared" ref="BP43" si="20">BO43+BO44</f>
        <v>82</v>
      </c>
    </row>
    <row r="44" spans="1:68" x14ac:dyDescent="0.25">
      <c r="A44" s="45"/>
      <c r="B44" s="23" t="s">
        <v>80</v>
      </c>
      <c r="C44" s="5">
        <f>COUNTIFS(DataRegularSeason20242025!$D$2:$D$1315,TotalTeamGames20242025!C$1,DataRegularSeason20242025!$E$2:$E$1315,TotalTeamGames20242025!$A43)</f>
        <v>1</v>
      </c>
      <c r="D44" s="26"/>
      <c r="E44" s="5">
        <f>COUNTIFS(DataRegularSeason20242025!$D$2:$D$1315,TotalTeamGames20242025!E$1,DataRegularSeason20242025!$E$2:$E$1315,TotalTeamGames20242025!$A43)</f>
        <v>1</v>
      </c>
      <c r="F44" s="26"/>
      <c r="G44" s="5">
        <f>COUNTIFS(DataRegularSeason20242025!$D$2:$D$1315,TotalTeamGames20242025!G$1,DataRegularSeason20242025!$E$2:$E$1315,TotalTeamGames20242025!$A43)</f>
        <v>2</v>
      </c>
      <c r="H44" s="26"/>
      <c r="I44" s="5">
        <f>COUNTIFS(DataRegularSeason20242025!$D$2:$D$1315,TotalTeamGames20242025!I$1,DataRegularSeason20242025!$E$2:$E$1315,TotalTeamGames20242025!$A43)</f>
        <v>2</v>
      </c>
      <c r="J44" s="26"/>
      <c r="K44" s="5">
        <f>COUNTIFS(DataRegularSeason20242025!$D$2:$D$1315,TotalTeamGames20242025!K$1,DataRegularSeason20242025!$E$2:$E$1315,TotalTeamGames20242025!$A43)</f>
        <v>2</v>
      </c>
      <c r="L44" s="26"/>
      <c r="M44" s="5">
        <f>COUNTIFS(DataRegularSeason20242025!$D$2:$D$1315,TotalTeamGames20242025!M$1,DataRegularSeason20242025!$E$2:$E$1315,TotalTeamGames20242025!$A43)</f>
        <v>1</v>
      </c>
      <c r="N44" s="26"/>
      <c r="O44" s="5">
        <f>COUNTIFS(DataRegularSeason20242025!$D$2:$D$1315,TotalTeamGames20242025!O$1,DataRegularSeason20242025!$E$2:$E$1315,TotalTeamGames20242025!$A43)</f>
        <v>1</v>
      </c>
      <c r="P44" s="26"/>
      <c r="Q44" s="5">
        <f>COUNTIFS(DataRegularSeason20242025!$D$2:$D$1315,TotalTeamGames20242025!Q$1,DataRegularSeason20242025!$E$2:$E$1315,TotalTeamGames20242025!$A43)</f>
        <v>1</v>
      </c>
      <c r="R44" s="26"/>
      <c r="S44" s="5">
        <f>COUNTIFS(DataRegularSeason20242025!$D$2:$D$1315,TotalTeamGames20242025!S$1,DataRegularSeason20242025!$E$2:$E$1315,TotalTeamGames20242025!$A43)</f>
        <v>1</v>
      </c>
      <c r="T44" s="26"/>
      <c r="U44" s="5">
        <f>COUNTIFS(DataRegularSeason20242025!$D$2:$D$1315,TotalTeamGames20242025!U$1,DataRegularSeason20242025!$E$2:$E$1315,TotalTeamGames20242025!$A43)</f>
        <v>2</v>
      </c>
      <c r="V44" s="26"/>
      <c r="W44" s="5">
        <f>COUNTIFS(DataRegularSeason20242025!$D$2:$D$1315,TotalTeamGames20242025!W$1,DataRegularSeason20242025!$E$2:$E$1315,TotalTeamGames20242025!$A43)</f>
        <v>1</v>
      </c>
      <c r="X44" s="26"/>
      <c r="Y44" s="5">
        <f>COUNTIFS(DataRegularSeason20242025!$D$2:$D$1315,TotalTeamGames20242025!Y$1,DataRegularSeason20242025!$E$2:$E$1315,TotalTeamGames20242025!$A43)</f>
        <v>2</v>
      </c>
      <c r="Z44" s="26"/>
      <c r="AA44" s="5">
        <f>COUNTIFS(DataRegularSeason20242025!$D$2:$D$1315,TotalTeamGames20242025!AA$1,DataRegularSeason20242025!$E$2:$E$1315,TotalTeamGames20242025!$A43)</f>
        <v>1</v>
      </c>
      <c r="AB44" s="26"/>
      <c r="AC44" s="5">
        <f>COUNTIFS(DataRegularSeason20242025!$D$2:$D$1315,TotalTeamGames20242025!AC$1,DataRegularSeason20242025!$E$2:$E$1315,TotalTeamGames20242025!$A43)</f>
        <v>1</v>
      </c>
      <c r="AD44" s="26"/>
      <c r="AE44" s="5">
        <f>COUNTIFS(DataRegularSeason20242025!$D$2:$D$1315,TotalTeamGames20242025!AE$1,DataRegularSeason20242025!$E$2:$E$1315,TotalTeamGames20242025!$A43)</f>
        <v>2</v>
      </c>
      <c r="AF44" s="26"/>
      <c r="AG44" s="5">
        <f>COUNTIFS(DataRegularSeason20242025!$D$2:$D$1315,TotalTeamGames20242025!AG$1,DataRegularSeason20242025!$E$2:$E$1315,TotalTeamGames20242025!$A43)</f>
        <v>2</v>
      </c>
      <c r="AH44" s="26"/>
      <c r="AI44" s="5">
        <f>COUNTIFS(DataRegularSeason20242025!$D$2:$D$1315,TotalTeamGames20242025!AI$1,DataRegularSeason20242025!$E$2:$E$1315,TotalTeamGames20242025!$A43)</f>
        <v>1</v>
      </c>
      <c r="AJ44" s="26"/>
      <c r="AK44" s="5">
        <f>COUNTIFS(DataRegularSeason20242025!$D$2:$D$1315,TotalTeamGames20242025!AK$1,DataRegularSeason20242025!$E$2:$E$1315,TotalTeamGames20242025!$A43)</f>
        <v>2</v>
      </c>
      <c r="AL44" s="26"/>
      <c r="AM44" s="5">
        <f>COUNTIFS(DataRegularSeason20242025!$D$2:$D$1315,TotalTeamGames20242025!AM$1,DataRegularSeason20242025!$E$2:$E$1315,TotalTeamGames20242025!$A43)</f>
        <v>1</v>
      </c>
      <c r="AN44" s="26"/>
      <c r="AO44" s="5">
        <f>COUNTIFS(DataRegularSeason20242025!$D$2:$D$1315,TotalTeamGames20242025!AO$1,DataRegularSeason20242025!$E$2:$E$1315,TotalTeamGames20242025!$A43)</f>
        <v>1</v>
      </c>
      <c r="AP44" s="26"/>
      <c r="AQ44" s="24"/>
      <c r="AR44" s="26"/>
      <c r="AS44" s="5">
        <f>COUNTIFS(DataRegularSeason20242025!$D$2:$D$1315,TotalTeamGames20242025!AS$1,DataRegularSeason20242025!$E$2:$E$1315,TotalTeamGames20242025!$A43)</f>
        <v>2</v>
      </c>
      <c r="AT44" s="26"/>
      <c r="AU44" s="5">
        <f>COUNTIFS(DataRegularSeason20242025!$D$2:$D$1315,TotalTeamGames20242025!AU$1,DataRegularSeason20242025!$E$2:$E$1315,TotalTeamGames20242025!$A43)</f>
        <v>1</v>
      </c>
      <c r="AV44" s="26"/>
      <c r="AW44" s="5">
        <f>COUNTIFS(DataRegularSeason20242025!$D$2:$D$1315,TotalTeamGames20242025!AW$1,DataRegularSeason20242025!$E$2:$E$1315,TotalTeamGames20242025!$A43)</f>
        <v>1</v>
      </c>
      <c r="AX44" s="26"/>
      <c r="AY44" s="5">
        <f>COUNTIFS(DataRegularSeason20242025!$D$2:$D$1315,TotalTeamGames20242025!AY$1,DataRegularSeason20242025!$E$2:$E$1315,TotalTeamGames20242025!$A43)</f>
        <v>1</v>
      </c>
      <c r="AZ44" s="26"/>
      <c r="BA44" s="5">
        <f>COUNTIFS(DataRegularSeason20242025!$D$2:$D$1315,TotalTeamGames20242025!BA$1,DataRegularSeason20242025!$E$2:$E$1315,TotalTeamGames20242025!$A43)</f>
        <v>1</v>
      </c>
      <c r="BB44" s="26"/>
      <c r="BC44" s="5">
        <f>COUNTIFS(DataRegularSeason20242025!$D$2:$D$1315,TotalTeamGames20242025!BC$1,DataRegularSeason20242025!$E$2:$E$1315,TotalTeamGames20242025!$A43)</f>
        <v>1</v>
      </c>
      <c r="BD44" s="26"/>
      <c r="BE44" s="5">
        <f>COUNTIFS(DataRegularSeason20242025!$D$2:$D$1315,TotalTeamGames20242025!BE$1,DataRegularSeason20242025!$E$2:$E$1315,TotalTeamGames20242025!$A43)</f>
        <v>1</v>
      </c>
      <c r="BF44" s="24"/>
      <c r="BG44" s="27">
        <f>COUNTIFS(DataRegularSeason20242025!$D$2:$D$1315,TotalTeamGames20242025!BG$1,DataRegularSeason20242025!$E$2:$E$1315,TotalTeamGames20242025!$A43)</f>
        <v>1</v>
      </c>
      <c r="BH44" s="26"/>
      <c r="BI44" s="5">
        <f>COUNTIFS(DataRegularSeason20242025!$D$2:$D$1315,TotalTeamGames20242025!BI$1,DataRegularSeason20242025!$E$2:$E$1315,TotalTeamGames20242025!$A43)</f>
        <v>1</v>
      </c>
      <c r="BJ44" s="26"/>
      <c r="BK44" s="5">
        <f>COUNTIFS(DataRegularSeason20242025!$D$2:$D$1315,TotalTeamGames20242025!BK$1,DataRegularSeason20242025!$E$2:$E$1315,TotalTeamGames20242025!$A43)</f>
        <v>1</v>
      </c>
      <c r="BL44" s="26"/>
      <c r="BM44" s="5">
        <f>COUNTIFS(DataRegularSeason20242025!$D$2:$D$1315,TotalTeamGames20242025!BM$1,DataRegularSeason20242025!$E$2:$E$1315,TotalTeamGames20242025!$A43)</f>
        <v>2</v>
      </c>
      <c r="BN44" s="26"/>
      <c r="BO44" s="30">
        <f t="shared" si="0"/>
        <v>41</v>
      </c>
      <c r="BP44" s="43"/>
    </row>
    <row r="45" spans="1:68" x14ac:dyDescent="0.25">
      <c r="A45" s="44" t="s">
        <v>21</v>
      </c>
      <c r="B45" s="22" t="s">
        <v>81</v>
      </c>
      <c r="C45" s="21"/>
      <c r="D45" s="22">
        <f>COUNTIFS(DataRegularSeason20242025!$E$2:$E$1315,TotalTeamGames20242025!C$1,DataRegularSeason20242025!$D$2:$D$1315,TotalTeamGames20242025!$A45)</f>
        <v>1</v>
      </c>
      <c r="E45" s="21"/>
      <c r="F45" s="22">
        <f>COUNTIFS(DataRegularSeason20242025!$E$2:$E$1315,TotalTeamGames20242025!E$1,DataRegularSeason20242025!$D$2:$D$1315,TotalTeamGames20242025!$A45)</f>
        <v>1</v>
      </c>
      <c r="G45" s="21"/>
      <c r="H45" s="22">
        <f>COUNTIFS(DataRegularSeason20242025!$E$2:$E$1315,TotalTeamGames20242025!G$1,DataRegularSeason20242025!$D$2:$D$1315,TotalTeamGames20242025!$A45)</f>
        <v>2</v>
      </c>
      <c r="I45" s="21"/>
      <c r="J45" s="22">
        <f>COUNTIFS(DataRegularSeason20242025!$E$2:$E$1315,TotalTeamGames20242025!I$1,DataRegularSeason20242025!$D$2:$D$1315,TotalTeamGames20242025!$A45)</f>
        <v>2</v>
      </c>
      <c r="K45" s="21"/>
      <c r="L45" s="22">
        <f>COUNTIFS(DataRegularSeason20242025!$E$2:$E$1315,TotalTeamGames20242025!K$1,DataRegularSeason20242025!$D$2:$D$1315,TotalTeamGames20242025!$A45)</f>
        <v>1</v>
      </c>
      <c r="M45" s="21"/>
      <c r="N45" s="22">
        <f>COUNTIFS(DataRegularSeason20242025!$E$2:$E$1315,TotalTeamGames20242025!M$1,DataRegularSeason20242025!$D$2:$D$1315,TotalTeamGames20242025!$A45)</f>
        <v>1</v>
      </c>
      <c r="O45" s="21"/>
      <c r="P45" s="22">
        <f>COUNTIFS(DataRegularSeason20242025!$E$2:$E$1315,TotalTeamGames20242025!O$1,DataRegularSeason20242025!$D$2:$D$1315,TotalTeamGames20242025!$A45)</f>
        <v>1</v>
      </c>
      <c r="Q45" s="21"/>
      <c r="R45" s="22">
        <f>COUNTIFS(DataRegularSeason20242025!$E$2:$E$1315,TotalTeamGames20242025!Q$1,DataRegularSeason20242025!$D$2:$D$1315,TotalTeamGames20242025!$A45)</f>
        <v>1</v>
      </c>
      <c r="S45" s="21"/>
      <c r="T45" s="22">
        <f>COUNTIFS(DataRegularSeason20242025!$E$2:$E$1315,TotalTeamGames20242025!S$1,DataRegularSeason20242025!$D$2:$D$1315,TotalTeamGames20242025!$A45)</f>
        <v>1</v>
      </c>
      <c r="U45" s="21"/>
      <c r="V45" s="22">
        <f>COUNTIFS(DataRegularSeason20242025!$E$2:$E$1315,TotalTeamGames20242025!U$1,DataRegularSeason20242025!$D$2:$D$1315,TotalTeamGames20242025!$A45)</f>
        <v>2</v>
      </c>
      <c r="W45" s="21"/>
      <c r="X45" s="22">
        <f>COUNTIFS(DataRegularSeason20242025!$E$2:$E$1315,TotalTeamGames20242025!W$1,DataRegularSeason20242025!$D$2:$D$1315,TotalTeamGames20242025!$A45)</f>
        <v>1</v>
      </c>
      <c r="Y45" s="21"/>
      <c r="Z45" s="22">
        <f>COUNTIFS(DataRegularSeason20242025!$E$2:$E$1315,TotalTeamGames20242025!Y$1,DataRegularSeason20242025!$D$2:$D$1315,TotalTeamGames20242025!$A45)</f>
        <v>2</v>
      </c>
      <c r="AA45" s="21"/>
      <c r="AB45" s="22">
        <f>COUNTIFS(DataRegularSeason20242025!$E$2:$E$1315,TotalTeamGames20242025!AA$1,DataRegularSeason20242025!$D$2:$D$1315,TotalTeamGames20242025!$A45)</f>
        <v>1</v>
      </c>
      <c r="AC45" s="21"/>
      <c r="AD45" s="22">
        <f>COUNTIFS(DataRegularSeason20242025!$E$2:$E$1315,TotalTeamGames20242025!AC$1,DataRegularSeason20242025!$D$2:$D$1315,TotalTeamGames20242025!$A45)</f>
        <v>1</v>
      </c>
      <c r="AE45" s="21"/>
      <c r="AF45" s="22">
        <f>COUNTIFS(DataRegularSeason20242025!$E$2:$E$1315,TotalTeamGames20242025!AE$1,DataRegularSeason20242025!$D$2:$D$1315,TotalTeamGames20242025!$A45)</f>
        <v>2</v>
      </c>
      <c r="AG45" s="21"/>
      <c r="AH45" s="22">
        <f>COUNTIFS(DataRegularSeason20242025!$E$2:$E$1315,TotalTeamGames20242025!AG$1,DataRegularSeason20242025!$D$2:$D$1315,TotalTeamGames20242025!$A45)</f>
        <v>2</v>
      </c>
      <c r="AI45" s="21"/>
      <c r="AJ45" s="22">
        <f>COUNTIFS(DataRegularSeason20242025!$E$2:$E$1315,TotalTeamGames20242025!AI$1,DataRegularSeason20242025!$D$2:$D$1315,TotalTeamGames20242025!$A45)</f>
        <v>1</v>
      </c>
      <c r="AK45" s="21"/>
      <c r="AL45" s="22">
        <f>COUNTIFS(DataRegularSeason20242025!$E$2:$E$1315,TotalTeamGames20242025!AK$1,DataRegularSeason20242025!$D$2:$D$1315,TotalTeamGames20242025!$A45)</f>
        <v>2</v>
      </c>
      <c r="AM45" s="21"/>
      <c r="AN45" s="22">
        <f>COUNTIFS(DataRegularSeason20242025!$E$2:$E$1315,TotalTeamGames20242025!AM$1,DataRegularSeason20242025!$D$2:$D$1315,TotalTeamGames20242025!$A45)</f>
        <v>2</v>
      </c>
      <c r="AO45" s="21"/>
      <c r="AP45" s="22">
        <f>COUNTIFS(DataRegularSeason20242025!$E$2:$E$1315,TotalTeamGames20242025!AO$1,DataRegularSeason20242025!$D$2:$D$1315,TotalTeamGames20242025!$A45)</f>
        <v>1</v>
      </c>
      <c r="AQ45" s="21"/>
      <c r="AR45" s="22">
        <f>COUNTIFS(DataRegularSeason20242025!$E$2:$E$1315,TotalTeamGames20242025!AQ$1,DataRegularSeason20242025!$D$2:$D$1315,TotalTeamGames20242025!$A45)</f>
        <v>2</v>
      </c>
      <c r="AS45" s="21"/>
      <c r="AT45" s="25"/>
      <c r="AU45" s="21"/>
      <c r="AV45" s="22">
        <f>COUNTIFS(DataRegularSeason20242025!$E$2:$E$1315,TotalTeamGames20242025!AU$1,DataRegularSeason20242025!$D$2:$D$1315,TotalTeamGames20242025!$A45)</f>
        <v>1</v>
      </c>
      <c r="AW45" s="21"/>
      <c r="AX45" s="22">
        <f>COUNTIFS(DataRegularSeason20242025!$E$2:$E$1315,TotalTeamGames20242025!AW$1,DataRegularSeason20242025!$D$2:$D$1315,TotalTeamGames20242025!$A45)</f>
        <v>1</v>
      </c>
      <c r="AY45" s="21"/>
      <c r="AZ45" s="22">
        <f>COUNTIFS(DataRegularSeason20242025!$E$2:$E$1315,TotalTeamGames20242025!AY$1,DataRegularSeason20242025!$D$2:$D$1315,TotalTeamGames20242025!$A45)</f>
        <v>1</v>
      </c>
      <c r="BA45" s="21"/>
      <c r="BB45" s="22">
        <f>COUNTIFS(DataRegularSeason20242025!$E$2:$E$1315,TotalTeamGames20242025!BA$1,DataRegularSeason20242025!$D$2:$D$1315,TotalTeamGames20242025!$A45)</f>
        <v>1</v>
      </c>
      <c r="BC45" s="21"/>
      <c r="BD45" s="22">
        <f>COUNTIFS(DataRegularSeason20242025!$E$2:$E$1315,TotalTeamGames20242025!BC$1,DataRegularSeason20242025!$D$2:$D$1315,TotalTeamGames20242025!$A45)</f>
        <v>1</v>
      </c>
      <c r="BE45" s="21"/>
      <c r="BF45">
        <f>COUNTIFS(DataRegularSeason20242025!$E$2:$E$1315,TotalTeamGames20242025!BE$1,DataRegularSeason20242025!$D$2:$D$1315,TotalTeamGames20242025!$A45)</f>
        <v>1</v>
      </c>
      <c r="BG45" s="28"/>
      <c r="BH45" s="22">
        <f>COUNTIFS(DataRegularSeason20242025!$E$2:$E$1315,TotalTeamGames20242025!BG$1,DataRegularSeason20242025!$D$2:$D$1315,TotalTeamGames20242025!$A45)</f>
        <v>1</v>
      </c>
      <c r="BI45" s="21"/>
      <c r="BJ45" s="22">
        <f>COUNTIFS(DataRegularSeason20242025!$E$2:$E$1315,TotalTeamGames20242025!BI$1,DataRegularSeason20242025!$D$2:$D$1315,TotalTeamGames20242025!$A45)</f>
        <v>1</v>
      </c>
      <c r="BK45" s="21"/>
      <c r="BL45" s="22">
        <f>COUNTIFS(DataRegularSeason20242025!$E$2:$E$1315,TotalTeamGames20242025!BK$1,DataRegularSeason20242025!$D$2:$D$1315,TotalTeamGames20242025!$A45)</f>
        <v>1</v>
      </c>
      <c r="BM45" s="21"/>
      <c r="BN45" s="22">
        <f>COUNTIFS(DataRegularSeason20242025!$E$2:$E$1315,TotalTeamGames20242025!BM$1,DataRegularSeason20242025!$D$2:$D$1315,TotalTeamGames20242025!$A45)</f>
        <v>2</v>
      </c>
      <c r="BO45" s="29">
        <f t="shared" si="0"/>
        <v>41</v>
      </c>
      <c r="BP45" s="43">
        <f t="shared" ref="BP45" si="21">BO45+BO46</f>
        <v>82</v>
      </c>
    </row>
    <row r="46" spans="1:68" x14ac:dyDescent="0.25">
      <c r="A46" s="45"/>
      <c r="B46" s="23" t="s">
        <v>80</v>
      </c>
      <c r="C46" s="5">
        <f>COUNTIFS(DataRegularSeason20242025!$D$2:$D$1315,TotalTeamGames20242025!C$1,DataRegularSeason20242025!$E$2:$E$1315,TotalTeamGames20242025!$A45)</f>
        <v>1</v>
      </c>
      <c r="D46" s="26"/>
      <c r="E46" s="5">
        <f>COUNTIFS(DataRegularSeason20242025!$D$2:$D$1315,TotalTeamGames20242025!E$1,DataRegularSeason20242025!$E$2:$E$1315,TotalTeamGames20242025!$A45)</f>
        <v>2</v>
      </c>
      <c r="F46" s="26"/>
      <c r="G46" s="5">
        <f>COUNTIFS(DataRegularSeason20242025!$D$2:$D$1315,TotalTeamGames20242025!G$1,DataRegularSeason20242025!$E$2:$E$1315,TotalTeamGames20242025!$A45)</f>
        <v>1</v>
      </c>
      <c r="H46" s="26"/>
      <c r="I46" s="5">
        <f>COUNTIFS(DataRegularSeason20242025!$D$2:$D$1315,TotalTeamGames20242025!I$1,DataRegularSeason20242025!$E$2:$E$1315,TotalTeamGames20242025!$A45)</f>
        <v>1</v>
      </c>
      <c r="J46" s="26"/>
      <c r="K46" s="5">
        <f>COUNTIFS(DataRegularSeason20242025!$D$2:$D$1315,TotalTeamGames20242025!K$1,DataRegularSeason20242025!$E$2:$E$1315,TotalTeamGames20242025!$A45)</f>
        <v>2</v>
      </c>
      <c r="L46" s="26"/>
      <c r="M46" s="5">
        <f>COUNTIFS(DataRegularSeason20242025!$D$2:$D$1315,TotalTeamGames20242025!M$1,DataRegularSeason20242025!$E$2:$E$1315,TotalTeamGames20242025!$A45)</f>
        <v>1</v>
      </c>
      <c r="N46" s="26"/>
      <c r="O46" s="5">
        <f>COUNTIFS(DataRegularSeason20242025!$D$2:$D$1315,TotalTeamGames20242025!O$1,DataRegularSeason20242025!$E$2:$E$1315,TotalTeamGames20242025!$A45)</f>
        <v>1</v>
      </c>
      <c r="P46" s="26"/>
      <c r="Q46" s="5">
        <f>COUNTIFS(DataRegularSeason20242025!$D$2:$D$1315,TotalTeamGames20242025!Q$1,DataRegularSeason20242025!$E$2:$E$1315,TotalTeamGames20242025!$A45)</f>
        <v>1</v>
      </c>
      <c r="R46" s="26"/>
      <c r="S46" s="5">
        <f>COUNTIFS(DataRegularSeason20242025!$D$2:$D$1315,TotalTeamGames20242025!S$1,DataRegularSeason20242025!$E$2:$E$1315,TotalTeamGames20242025!$A45)</f>
        <v>1</v>
      </c>
      <c r="T46" s="26"/>
      <c r="U46" s="5">
        <f>COUNTIFS(DataRegularSeason20242025!$D$2:$D$1315,TotalTeamGames20242025!U$1,DataRegularSeason20242025!$E$2:$E$1315,TotalTeamGames20242025!$A45)</f>
        <v>1</v>
      </c>
      <c r="V46" s="26"/>
      <c r="W46" s="5">
        <f>COUNTIFS(DataRegularSeason20242025!$D$2:$D$1315,TotalTeamGames20242025!W$1,DataRegularSeason20242025!$E$2:$E$1315,TotalTeamGames20242025!$A45)</f>
        <v>1</v>
      </c>
      <c r="X46" s="26"/>
      <c r="Y46" s="5">
        <f>COUNTIFS(DataRegularSeason20242025!$D$2:$D$1315,TotalTeamGames20242025!Y$1,DataRegularSeason20242025!$E$2:$E$1315,TotalTeamGames20242025!$A45)</f>
        <v>1</v>
      </c>
      <c r="Z46" s="26"/>
      <c r="AA46" s="5">
        <f>COUNTIFS(DataRegularSeason20242025!$D$2:$D$1315,TotalTeamGames20242025!AA$1,DataRegularSeason20242025!$E$2:$E$1315,TotalTeamGames20242025!$A45)</f>
        <v>1</v>
      </c>
      <c r="AB46" s="26"/>
      <c r="AC46" s="5">
        <f>COUNTIFS(DataRegularSeason20242025!$D$2:$D$1315,TotalTeamGames20242025!AC$1,DataRegularSeason20242025!$E$2:$E$1315,TotalTeamGames20242025!$A45)</f>
        <v>1</v>
      </c>
      <c r="AD46" s="26"/>
      <c r="AE46" s="5">
        <f>COUNTIFS(DataRegularSeason20242025!$D$2:$D$1315,TotalTeamGames20242025!AE$1,DataRegularSeason20242025!$E$2:$E$1315,TotalTeamGames20242025!$A45)</f>
        <v>1</v>
      </c>
      <c r="AF46" s="26"/>
      <c r="AG46" s="5">
        <f>COUNTIFS(DataRegularSeason20242025!$D$2:$D$1315,TotalTeamGames20242025!AG$1,DataRegularSeason20242025!$E$2:$E$1315,TotalTeamGames20242025!$A45)</f>
        <v>2</v>
      </c>
      <c r="AH46" s="26"/>
      <c r="AI46" s="5">
        <f>COUNTIFS(DataRegularSeason20242025!$D$2:$D$1315,TotalTeamGames20242025!AI$1,DataRegularSeason20242025!$E$2:$E$1315,TotalTeamGames20242025!$A45)</f>
        <v>1</v>
      </c>
      <c r="AJ46" s="26"/>
      <c r="AK46" s="5">
        <f>COUNTIFS(DataRegularSeason20242025!$D$2:$D$1315,TotalTeamGames20242025!AK$1,DataRegularSeason20242025!$E$2:$E$1315,TotalTeamGames20242025!$A45)</f>
        <v>2</v>
      </c>
      <c r="AL46" s="26"/>
      <c r="AM46" s="5">
        <f>COUNTIFS(DataRegularSeason20242025!$D$2:$D$1315,TotalTeamGames20242025!AM$1,DataRegularSeason20242025!$E$2:$E$1315,TotalTeamGames20242025!$A45)</f>
        <v>2</v>
      </c>
      <c r="AN46" s="26"/>
      <c r="AO46" s="5">
        <f>COUNTIFS(DataRegularSeason20242025!$D$2:$D$1315,TotalTeamGames20242025!AO$1,DataRegularSeason20242025!$E$2:$E$1315,TotalTeamGames20242025!$A45)</f>
        <v>2</v>
      </c>
      <c r="AP46" s="26"/>
      <c r="AQ46" s="5">
        <f>COUNTIFS(DataRegularSeason20242025!$D$2:$D$1315,TotalTeamGames20242025!AQ$1,DataRegularSeason20242025!$E$2:$E$1315,TotalTeamGames20242025!$A45)</f>
        <v>2</v>
      </c>
      <c r="AR46" s="26"/>
      <c r="AS46" s="24"/>
      <c r="AT46" s="26"/>
      <c r="AU46" s="5">
        <f>COUNTIFS(DataRegularSeason20242025!$D$2:$D$1315,TotalTeamGames20242025!AU$1,DataRegularSeason20242025!$E$2:$E$1315,TotalTeamGames20242025!$A45)</f>
        <v>1</v>
      </c>
      <c r="AV46" s="26"/>
      <c r="AW46" s="5">
        <f>COUNTIFS(DataRegularSeason20242025!$D$2:$D$1315,TotalTeamGames20242025!AW$1,DataRegularSeason20242025!$E$2:$E$1315,TotalTeamGames20242025!$A45)</f>
        <v>1</v>
      </c>
      <c r="AX46" s="26"/>
      <c r="AY46" s="5">
        <f>COUNTIFS(DataRegularSeason20242025!$D$2:$D$1315,TotalTeamGames20242025!AY$1,DataRegularSeason20242025!$E$2:$E$1315,TotalTeamGames20242025!$A45)</f>
        <v>1</v>
      </c>
      <c r="AZ46" s="26"/>
      <c r="BA46" s="5">
        <f>COUNTIFS(DataRegularSeason20242025!$D$2:$D$1315,TotalTeamGames20242025!BA$1,DataRegularSeason20242025!$E$2:$E$1315,TotalTeamGames20242025!$A45)</f>
        <v>2</v>
      </c>
      <c r="BB46" s="26"/>
      <c r="BC46" s="5">
        <f>COUNTIFS(DataRegularSeason20242025!$D$2:$D$1315,TotalTeamGames20242025!BC$1,DataRegularSeason20242025!$E$2:$E$1315,TotalTeamGames20242025!$A45)</f>
        <v>2</v>
      </c>
      <c r="BD46" s="26"/>
      <c r="BE46" s="5">
        <f>COUNTIFS(DataRegularSeason20242025!$D$2:$D$1315,TotalTeamGames20242025!BE$1,DataRegularSeason20242025!$E$2:$E$1315,TotalTeamGames20242025!$A45)</f>
        <v>1</v>
      </c>
      <c r="BF46" s="24"/>
      <c r="BG46" s="27">
        <f>COUNTIFS(DataRegularSeason20242025!$D$2:$D$1315,TotalTeamGames20242025!BG$1,DataRegularSeason20242025!$E$2:$E$1315,TotalTeamGames20242025!$A45)</f>
        <v>1</v>
      </c>
      <c r="BH46" s="26"/>
      <c r="BI46" s="5">
        <f>COUNTIFS(DataRegularSeason20242025!$D$2:$D$1315,TotalTeamGames20242025!BI$1,DataRegularSeason20242025!$E$2:$E$1315,TotalTeamGames20242025!$A45)</f>
        <v>1</v>
      </c>
      <c r="BJ46" s="26"/>
      <c r="BK46" s="5">
        <f>COUNTIFS(DataRegularSeason20242025!$D$2:$D$1315,TotalTeamGames20242025!BK$1,DataRegularSeason20242025!$E$2:$E$1315,TotalTeamGames20242025!$A45)</f>
        <v>1</v>
      </c>
      <c r="BL46" s="26"/>
      <c r="BM46" s="5">
        <f>COUNTIFS(DataRegularSeason20242025!$D$2:$D$1315,TotalTeamGames20242025!BM$1,DataRegularSeason20242025!$E$2:$E$1315,TotalTeamGames20242025!$A45)</f>
        <v>2</v>
      </c>
      <c r="BN46" s="26"/>
      <c r="BO46" s="30">
        <f t="shared" si="0"/>
        <v>41</v>
      </c>
      <c r="BP46" s="43"/>
    </row>
    <row r="47" spans="1:68" x14ac:dyDescent="0.25">
      <c r="A47" s="44" t="s">
        <v>12</v>
      </c>
      <c r="B47" s="22" t="s">
        <v>81</v>
      </c>
      <c r="C47" s="21"/>
      <c r="D47" s="22">
        <f>COUNTIFS(DataRegularSeason20242025!$E$2:$E$1315,TotalTeamGames20242025!C$1,DataRegularSeason20242025!$D$2:$D$1315,TotalTeamGames20242025!$A47)</f>
        <v>1</v>
      </c>
      <c r="E47" s="21"/>
      <c r="F47" s="22">
        <f>COUNTIFS(DataRegularSeason20242025!$E$2:$E$1315,TotalTeamGames20242025!E$1,DataRegularSeason20242025!$D$2:$D$1315,TotalTeamGames20242025!$A47)</f>
        <v>1</v>
      </c>
      <c r="G47" s="21"/>
      <c r="H47" s="22">
        <f>COUNTIFS(DataRegularSeason20242025!$E$2:$E$1315,TotalTeamGames20242025!G$1,DataRegularSeason20242025!$D$2:$D$1315,TotalTeamGames20242025!$A47)</f>
        <v>1</v>
      </c>
      <c r="I47" s="21"/>
      <c r="J47" s="22">
        <f>COUNTIFS(DataRegularSeason20242025!$E$2:$E$1315,TotalTeamGames20242025!I$1,DataRegularSeason20242025!$D$2:$D$1315,TotalTeamGames20242025!$A47)</f>
        <v>1</v>
      </c>
      <c r="K47" s="21"/>
      <c r="L47" s="22">
        <f>COUNTIFS(DataRegularSeason20242025!$E$2:$E$1315,TotalTeamGames20242025!K$1,DataRegularSeason20242025!$D$2:$D$1315,TotalTeamGames20242025!$A47)</f>
        <v>1</v>
      </c>
      <c r="M47" s="21"/>
      <c r="N47" s="22">
        <f>COUNTIFS(DataRegularSeason20242025!$E$2:$E$1315,TotalTeamGames20242025!M$1,DataRegularSeason20242025!$D$2:$D$1315,TotalTeamGames20242025!$A47)</f>
        <v>2</v>
      </c>
      <c r="O47" s="21"/>
      <c r="P47" s="22">
        <f>COUNTIFS(DataRegularSeason20242025!$E$2:$E$1315,TotalTeamGames20242025!O$1,DataRegularSeason20242025!$D$2:$D$1315,TotalTeamGames20242025!$A47)</f>
        <v>2</v>
      </c>
      <c r="Q47" s="21"/>
      <c r="R47" s="22">
        <f>COUNTIFS(DataRegularSeason20242025!$E$2:$E$1315,TotalTeamGames20242025!Q$1,DataRegularSeason20242025!$D$2:$D$1315,TotalTeamGames20242025!$A47)</f>
        <v>2</v>
      </c>
      <c r="S47" s="21"/>
      <c r="T47" s="22">
        <f>COUNTIFS(DataRegularSeason20242025!$E$2:$E$1315,TotalTeamGames20242025!S$1,DataRegularSeason20242025!$D$2:$D$1315,TotalTeamGames20242025!$A47)</f>
        <v>1</v>
      </c>
      <c r="U47" s="21"/>
      <c r="V47" s="22">
        <f>COUNTIFS(DataRegularSeason20242025!$E$2:$E$1315,TotalTeamGames20242025!U$1,DataRegularSeason20242025!$D$2:$D$1315,TotalTeamGames20242025!$A47)</f>
        <v>1</v>
      </c>
      <c r="W47" s="21"/>
      <c r="X47" s="22">
        <f>COUNTIFS(DataRegularSeason20242025!$E$2:$E$1315,TotalTeamGames20242025!W$1,DataRegularSeason20242025!$D$2:$D$1315,TotalTeamGames20242025!$A47)</f>
        <v>2</v>
      </c>
      <c r="Y47" s="21"/>
      <c r="Z47" s="22">
        <f>COUNTIFS(DataRegularSeason20242025!$E$2:$E$1315,TotalTeamGames20242025!Y$1,DataRegularSeason20242025!$D$2:$D$1315,TotalTeamGames20242025!$A47)</f>
        <v>1</v>
      </c>
      <c r="AA47" s="21"/>
      <c r="AB47" s="22">
        <f>COUNTIFS(DataRegularSeason20242025!$E$2:$E$1315,TotalTeamGames20242025!AA$1,DataRegularSeason20242025!$D$2:$D$1315,TotalTeamGames20242025!$A47)</f>
        <v>2</v>
      </c>
      <c r="AC47" s="21"/>
      <c r="AD47" s="22">
        <f>COUNTIFS(DataRegularSeason20242025!$E$2:$E$1315,TotalTeamGames20242025!AC$1,DataRegularSeason20242025!$D$2:$D$1315,TotalTeamGames20242025!$A47)</f>
        <v>2</v>
      </c>
      <c r="AE47" s="21"/>
      <c r="AF47" s="22">
        <f>COUNTIFS(DataRegularSeason20242025!$E$2:$E$1315,TotalTeamGames20242025!AE$1,DataRegularSeason20242025!$D$2:$D$1315,TotalTeamGames20242025!$A47)</f>
        <v>1</v>
      </c>
      <c r="AG47" s="21"/>
      <c r="AH47" s="22">
        <f>COUNTIFS(DataRegularSeason20242025!$E$2:$E$1315,TotalTeamGames20242025!AG$1,DataRegularSeason20242025!$D$2:$D$1315,TotalTeamGames20242025!$A47)</f>
        <v>1</v>
      </c>
      <c r="AI47" s="21"/>
      <c r="AJ47" s="22">
        <f>COUNTIFS(DataRegularSeason20242025!$E$2:$E$1315,TotalTeamGames20242025!AI$1,DataRegularSeason20242025!$D$2:$D$1315,TotalTeamGames20242025!$A47)</f>
        <v>2</v>
      </c>
      <c r="AK47" s="21"/>
      <c r="AL47" s="22">
        <f>COUNTIFS(DataRegularSeason20242025!$E$2:$E$1315,TotalTeamGames20242025!AK$1,DataRegularSeason20242025!$D$2:$D$1315,TotalTeamGames20242025!$A47)</f>
        <v>1</v>
      </c>
      <c r="AM47" s="21"/>
      <c r="AN47" s="22">
        <f>COUNTIFS(DataRegularSeason20242025!$E$2:$E$1315,TotalTeamGames20242025!AM$1,DataRegularSeason20242025!$D$2:$D$1315,TotalTeamGames20242025!$A47)</f>
        <v>1</v>
      </c>
      <c r="AO47" s="21"/>
      <c r="AP47" s="22">
        <f>COUNTIFS(DataRegularSeason20242025!$E$2:$E$1315,TotalTeamGames20242025!AO$1,DataRegularSeason20242025!$D$2:$D$1315,TotalTeamGames20242025!$A47)</f>
        <v>1</v>
      </c>
      <c r="AQ47" s="21"/>
      <c r="AR47" s="22">
        <f>COUNTIFS(DataRegularSeason20242025!$E$2:$E$1315,TotalTeamGames20242025!AQ$1,DataRegularSeason20242025!$D$2:$D$1315,TotalTeamGames20242025!$A47)</f>
        <v>1</v>
      </c>
      <c r="AS47" s="21"/>
      <c r="AT47" s="22">
        <f>COUNTIFS(DataRegularSeason20242025!$E$2:$E$1315,TotalTeamGames20242025!AS$1,DataRegularSeason20242025!$D$2:$D$1315,TotalTeamGames20242025!$A47)</f>
        <v>1</v>
      </c>
      <c r="AU47" s="21"/>
      <c r="AV47" s="25"/>
      <c r="AW47" s="21"/>
      <c r="AX47" s="22">
        <f>COUNTIFS(DataRegularSeason20242025!$E$2:$E$1315,TotalTeamGames20242025!AW$1,DataRegularSeason20242025!$D$2:$D$1315,TotalTeamGames20242025!$A47)</f>
        <v>2</v>
      </c>
      <c r="AY47" s="21"/>
      <c r="AZ47" s="22">
        <f>COUNTIFS(DataRegularSeason20242025!$E$2:$E$1315,TotalTeamGames20242025!AY$1,DataRegularSeason20242025!$D$2:$D$1315,TotalTeamGames20242025!$A47)</f>
        <v>1</v>
      </c>
      <c r="BA47" s="21"/>
      <c r="BB47" s="22">
        <f>COUNTIFS(DataRegularSeason20242025!$E$2:$E$1315,TotalTeamGames20242025!BA$1,DataRegularSeason20242025!$D$2:$D$1315,TotalTeamGames20242025!$A47)</f>
        <v>1</v>
      </c>
      <c r="BC47" s="21"/>
      <c r="BD47" s="22">
        <f>COUNTIFS(DataRegularSeason20242025!$E$2:$E$1315,TotalTeamGames20242025!BC$1,DataRegularSeason20242025!$D$2:$D$1315,TotalTeamGames20242025!$A47)</f>
        <v>1</v>
      </c>
      <c r="BE47" s="21"/>
      <c r="BF47">
        <f>COUNTIFS(DataRegularSeason20242025!$E$2:$E$1315,TotalTeamGames20242025!BE$1,DataRegularSeason20242025!$D$2:$D$1315,TotalTeamGames20242025!$A47)</f>
        <v>1</v>
      </c>
      <c r="BG47" s="28"/>
      <c r="BH47" s="22">
        <f>COUNTIFS(DataRegularSeason20242025!$E$2:$E$1315,TotalTeamGames20242025!BG$1,DataRegularSeason20242025!$D$2:$D$1315,TotalTeamGames20242025!$A47)</f>
        <v>2</v>
      </c>
      <c r="BI47" s="21"/>
      <c r="BJ47" s="22">
        <f>COUNTIFS(DataRegularSeason20242025!$E$2:$E$1315,TotalTeamGames20242025!BI$1,DataRegularSeason20242025!$D$2:$D$1315,TotalTeamGames20242025!$A47)</f>
        <v>2</v>
      </c>
      <c r="BK47" s="21"/>
      <c r="BL47" s="22">
        <f>COUNTIFS(DataRegularSeason20242025!$E$2:$E$1315,TotalTeamGames20242025!BK$1,DataRegularSeason20242025!$D$2:$D$1315,TotalTeamGames20242025!$A47)</f>
        <v>1</v>
      </c>
      <c r="BM47" s="21"/>
      <c r="BN47" s="22">
        <f>COUNTIFS(DataRegularSeason20242025!$E$2:$E$1315,TotalTeamGames20242025!BM$1,DataRegularSeason20242025!$D$2:$D$1315,TotalTeamGames20242025!$A47)</f>
        <v>1</v>
      </c>
      <c r="BO47" s="29">
        <f t="shared" si="0"/>
        <v>41</v>
      </c>
      <c r="BP47" s="43">
        <f t="shared" ref="BP47" si="22">BO47+BO48</f>
        <v>82</v>
      </c>
    </row>
    <row r="48" spans="1:68" x14ac:dyDescent="0.25">
      <c r="A48" s="45"/>
      <c r="B48" s="23" t="s">
        <v>80</v>
      </c>
      <c r="C48" s="5">
        <f>COUNTIFS(DataRegularSeason20242025!$D$2:$D$1315,TotalTeamGames20242025!C$1,DataRegularSeason20242025!$E$2:$E$1315,TotalTeamGames20242025!$A47)</f>
        <v>2</v>
      </c>
      <c r="D48" s="26"/>
      <c r="E48" s="5">
        <f>COUNTIFS(DataRegularSeason20242025!$D$2:$D$1315,TotalTeamGames20242025!E$1,DataRegularSeason20242025!$E$2:$E$1315,TotalTeamGames20242025!$A47)</f>
        <v>1</v>
      </c>
      <c r="F48" s="26"/>
      <c r="G48" s="5">
        <f>COUNTIFS(DataRegularSeason20242025!$D$2:$D$1315,TotalTeamGames20242025!G$1,DataRegularSeason20242025!$E$2:$E$1315,TotalTeamGames20242025!$A47)</f>
        <v>1</v>
      </c>
      <c r="H48" s="26"/>
      <c r="I48" s="5">
        <f>COUNTIFS(DataRegularSeason20242025!$D$2:$D$1315,TotalTeamGames20242025!I$1,DataRegularSeason20242025!$E$2:$E$1315,TotalTeamGames20242025!$A47)</f>
        <v>1</v>
      </c>
      <c r="J48" s="26"/>
      <c r="K48" s="5">
        <f>COUNTIFS(DataRegularSeason20242025!$D$2:$D$1315,TotalTeamGames20242025!K$1,DataRegularSeason20242025!$E$2:$E$1315,TotalTeamGames20242025!$A47)</f>
        <v>1</v>
      </c>
      <c r="L48" s="26"/>
      <c r="M48" s="5">
        <f>COUNTIFS(DataRegularSeason20242025!$D$2:$D$1315,TotalTeamGames20242025!M$1,DataRegularSeason20242025!$E$2:$E$1315,TotalTeamGames20242025!$A47)</f>
        <v>2</v>
      </c>
      <c r="N48" s="26"/>
      <c r="O48" s="5">
        <f>COUNTIFS(DataRegularSeason20242025!$D$2:$D$1315,TotalTeamGames20242025!O$1,DataRegularSeason20242025!$E$2:$E$1315,TotalTeamGames20242025!$A47)</f>
        <v>1</v>
      </c>
      <c r="P48" s="26"/>
      <c r="Q48" s="5">
        <f>COUNTIFS(DataRegularSeason20242025!$D$2:$D$1315,TotalTeamGames20242025!Q$1,DataRegularSeason20242025!$E$2:$E$1315,TotalTeamGames20242025!$A47)</f>
        <v>1</v>
      </c>
      <c r="R48" s="26"/>
      <c r="S48" s="5">
        <f>COUNTIFS(DataRegularSeason20242025!$D$2:$D$1315,TotalTeamGames20242025!S$1,DataRegularSeason20242025!$E$2:$E$1315,TotalTeamGames20242025!$A47)</f>
        <v>2</v>
      </c>
      <c r="T48" s="26"/>
      <c r="U48" s="5">
        <f>COUNTIFS(DataRegularSeason20242025!$D$2:$D$1315,TotalTeamGames20242025!U$1,DataRegularSeason20242025!$E$2:$E$1315,TotalTeamGames20242025!$A47)</f>
        <v>1</v>
      </c>
      <c r="V48" s="26"/>
      <c r="W48" s="5">
        <f>COUNTIFS(DataRegularSeason20242025!$D$2:$D$1315,TotalTeamGames20242025!W$1,DataRegularSeason20242025!$E$2:$E$1315,TotalTeamGames20242025!$A47)</f>
        <v>2</v>
      </c>
      <c r="X48" s="26"/>
      <c r="Y48" s="5">
        <f>COUNTIFS(DataRegularSeason20242025!$D$2:$D$1315,TotalTeamGames20242025!Y$1,DataRegularSeason20242025!$E$2:$E$1315,TotalTeamGames20242025!$A47)</f>
        <v>1</v>
      </c>
      <c r="Z48" s="26"/>
      <c r="AA48" s="5">
        <f>COUNTIFS(DataRegularSeason20242025!$D$2:$D$1315,TotalTeamGames20242025!AA$1,DataRegularSeason20242025!$E$2:$E$1315,TotalTeamGames20242025!$A47)</f>
        <v>2</v>
      </c>
      <c r="AB48" s="26"/>
      <c r="AC48" s="5">
        <f>COUNTIFS(DataRegularSeason20242025!$D$2:$D$1315,TotalTeamGames20242025!AC$1,DataRegularSeason20242025!$E$2:$E$1315,TotalTeamGames20242025!$A47)</f>
        <v>1</v>
      </c>
      <c r="AD48" s="26"/>
      <c r="AE48" s="5">
        <f>COUNTIFS(DataRegularSeason20242025!$D$2:$D$1315,TotalTeamGames20242025!AE$1,DataRegularSeason20242025!$E$2:$E$1315,TotalTeamGames20242025!$A47)</f>
        <v>1</v>
      </c>
      <c r="AF48" s="26"/>
      <c r="AG48" s="5">
        <f>COUNTIFS(DataRegularSeason20242025!$D$2:$D$1315,TotalTeamGames20242025!AG$1,DataRegularSeason20242025!$E$2:$E$1315,TotalTeamGames20242025!$A47)</f>
        <v>1</v>
      </c>
      <c r="AH48" s="26"/>
      <c r="AI48" s="5">
        <f>COUNTIFS(DataRegularSeason20242025!$D$2:$D$1315,TotalTeamGames20242025!AI$1,DataRegularSeason20242025!$E$2:$E$1315,TotalTeamGames20242025!$A47)</f>
        <v>1</v>
      </c>
      <c r="AJ48" s="26"/>
      <c r="AK48" s="5">
        <f>COUNTIFS(DataRegularSeason20242025!$D$2:$D$1315,TotalTeamGames20242025!AK$1,DataRegularSeason20242025!$E$2:$E$1315,TotalTeamGames20242025!$A47)</f>
        <v>1</v>
      </c>
      <c r="AL48" s="26"/>
      <c r="AM48" s="5">
        <f>COUNTIFS(DataRegularSeason20242025!$D$2:$D$1315,TotalTeamGames20242025!AM$1,DataRegularSeason20242025!$E$2:$E$1315,TotalTeamGames20242025!$A47)</f>
        <v>1</v>
      </c>
      <c r="AN48" s="26"/>
      <c r="AO48" s="5">
        <f>COUNTIFS(DataRegularSeason20242025!$D$2:$D$1315,TotalTeamGames20242025!AO$1,DataRegularSeason20242025!$E$2:$E$1315,TotalTeamGames20242025!$A47)</f>
        <v>1</v>
      </c>
      <c r="AP48" s="26"/>
      <c r="AQ48" s="5">
        <f>COUNTIFS(DataRegularSeason20242025!$D$2:$D$1315,TotalTeamGames20242025!AQ$1,DataRegularSeason20242025!$E$2:$E$1315,TotalTeamGames20242025!$A47)</f>
        <v>1</v>
      </c>
      <c r="AR48" s="26"/>
      <c r="AS48" s="5">
        <f>COUNTIFS(DataRegularSeason20242025!$D$2:$D$1315,TotalTeamGames20242025!AS$1,DataRegularSeason20242025!$E$2:$E$1315,TotalTeamGames20242025!$A47)</f>
        <v>1</v>
      </c>
      <c r="AT48" s="26"/>
      <c r="AU48" s="24"/>
      <c r="AV48" s="26"/>
      <c r="AW48" s="5">
        <f>COUNTIFS(DataRegularSeason20242025!$D$2:$D$1315,TotalTeamGames20242025!AW$1,DataRegularSeason20242025!$E$2:$E$1315,TotalTeamGames20242025!$A47)</f>
        <v>2</v>
      </c>
      <c r="AX48" s="26"/>
      <c r="AY48" s="5">
        <f>COUNTIFS(DataRegularSeason20242025!$D$2:$D$1315,TotalTeamGames20242025!AY$1,DataRegularSeason20242025!$E$2:$E$1315,TotalTeamGames20242025!$A47)</f>
        <v>2</v>
      </c>
      <c r="AZ48" s="26"/>
      <c r="BA48" s="5">
        <f>COUNTIFS(DataRegularSeason20242025!$D$2:$D$1315,TotalTeamGames20242025!BA$1,DataRegularSeason20242025!$E$2:$E$1315,TotalTeamGames20242025!$A47)</f>
        <v>1</v>
      </c>
      <c r="BB48" s="26"/>
      <c r="BC48" s="5">
        <f>COUNTIFS(DataRegularSeason20242025!$D$2:$D$1315,TotalTeamGames20242025!BC$1,DataRegularSeason20242025!$E$2:$E$1315,TotalTeamGames20242025!$A47)</f>
        <v>1</v>
      </c>
      <c r="BD48" s="26"/>
      <c r="BE48" s="5">
        <f>COUNTIFS(DataRegularSeason20242025!$D$2:$D$1315,TotalTeamGames20242025!BE$1,DataRegularSeason20242025!$E$2:$E$1315,TotalTeamGames20242025!$A47)</f>
        <v>2</v>
      </c>
      <c r="BF48" s="24"/>
      <c r="BG48" s="27">
        <f>COUNTIFS(DataRegularSeason20242025!$D$2:$D$1315,TotalTeamGames20242025!BG$1,DataRegularSeason20242025!$E$2:$E$1315,TotalTeamGames20242025!$A47)</f>
        <v>2</v>
      </c>
      <c r="BH48" s="26"/>
      <c r="BI48" s="5">
        <f>COUNTIFS(DataRegularSeason20242025!$D$2:$D$1315,TotalTeamGames20242025!BI$1,DataRegularSeason20242025!$E$2:$E$1315,TotalTeamGames20242025!$A47)</f>
        <v>1</v>
      </c>
      <c r="BJ48" s="26"/>
      <c r="BK48" s="5">
        <f>COUNTIFS(DataRegularSeason20242025!$D$2:$D$1315,TotalTeamGames20242025!BK$1,DataRegularSeason20242025!$E$2:$E$1315,TotalTeamGames20242025!$A47)</f>
        <v>2</v>
      </c>
      <c r="BL48" s="26"/>
      <c r="BM48" s="5">
        <f>COUNTIFS(DataRegularSeason20242025!$D$2:$D$1315,TotalTeamGames20242025!BM$1,DataRegularSeason20242025!$E$2:$E$1315,TotalTeamGames20242025!$A47)</f>
        <v>1</v>
      </c>
      <c r="BN48" s="26"/>
      <c r="BO48" s="30">
        <f t="shared" si="0"/>
        <v>41</v>
      </c>
      <c r="BP48" s="43"/>
    </row>
    <row r="49" spans="1:68" x14ac:dyDescent="0.25">
      <c r="A49" s="44" t="s">
        <v>38</v>
      </c>
      <c r="B49" s="22" t="s">
        <v>81</v>
      </c>
      <c r="C49" s="21"/>
      <c r="D49" s="22">
        <f>COUNTIFS(DataRegularSeason20242025!$E$2:$E$1315,TotalTeamGames20242025!C$1,DataRegularSeason20242025!$D$2:$D$1315,TotalTeamGames20242025!$A49)</f>
        <v>2</v>
      </c>
      <c r="E49" s="21"/>
      <c r="F49" s="22">
        <f>COUNTIFS(DataRegularSeason20242025!$E$2:$E$1315,TotalTeamGames20242025!E$1,DataRegularSeason20242025!$D$2:$D$1315,TotalTeamGames20242025!$A49)</f>
        <v>1</v>
      </c>
      <c r="G49" s="21"/>
      <c r="H49" s="22">
        <f>COUNTIFS(DataRegularSeason20242025!$E$2:$E$1315,TotalTeamGames20242025!G$1,DataRegularSeason20242025!$D$2:$D$1315,TotalTeamGames20242025!$A49)</f>
        <v>1</v>
      </c>
      <c r="I49" s="21"/>
      <c r="J49" s="22">
        <f>COUNTIFS(DataRegularSeason20242025!$E$2:$E$1315,TotalTeamGames20242025!I$1,DataRegularSeason20242025!$D$2:$D$1315,TotalTeamGames20242025!$A49)</f>
        <v>1</v>
      </c>
      <c r="K49" s="21"/>
      <c r="L49" s="22">
        <f>COUNTIFS(DataRegularSeason20242025!$E$2:$E$1315,TotalTeamGames20242025!K$1,DataRegularSeason20242025!$D$2:$D$1315,TotalTeamGames20242025!$A49)</f>
        <v>1</v>
      </c>
      <c r="M49" s="21"/>
      <c r="N49" s="22">
        <f>COUNTIFS(DataRegularSeason20242025!$E$2:$E$1315,TotalTeamGames20242025!M$1,DataRegularSeason20242025!$D$2:$D$1315,TotalTeamGames20242025!$A49)</f>
        <v>2</v>
      </c>
      <c r="O49" s="21"/>
      <c r="P49" s="22">
        <f>COUNTIFS(DataRegularSeason20242025!$E$2:$E$1315,TotalTeamGames20242025!O$1,DataRegularSeason20242025!$D$2:$D$1315,TotalTeamGames20242025!$A49)</f>
        <v>1</v>
      </c>
      <c r="Q49" s="21"/>
      <c r="R49" s="22">
        <f>COUNTIFS(DataRegularSeason20242025!$E$2:$E$1315,TotalTeamGames20242025!Q$1,DataRegularSeason20242025!$D$2:$D$1315,TotalTeamGames20242025!$A49)</f>
        <v>1</v>
      </c>
      <c r="S49" s="21"/>
      <c r="T49" s="22">
        <f>COUNTIFS(DataRegularSeason20242025!$E$2:$E$1315,TotalTeamGames20242025!S$1,DataRegularSeason20242025!$D$2:$D$1315,TotalTeamGames20242025!$A49)</f>
        <v>2</v>
      </c>
      <c r="U49" s="21"/>
      <c r="V49" s="22">
        <f>COUNTIFS(DataRegularSeason20242025!$E$2:$E$1315,TotalTeamGames20242025!U$1,DataRegularSeason20242025!$D$2:$D$1315,TotalTeamGames20242025!$A49)</f>
        <v>1</v>
      </c>
      <c r="W49" s="21"/>
      <c r="X49" s="22">
        <f>COUNTIFS(DataRegularSeason20242025!$E$2:$E$1315,TotalTeamGames20242025!W$1,DataRegularSeason20242025!$D$2:$D$1315,TotalTeamGames20242025!$A49)</f>
        <v>2</v>
      </c>
      <c r="Y49" s="21"/>
      <c r="Z49" s="22">
        <f>COUNTIFS(DataRegularSeason20242025!$E$2:$E$1315,TotalTeamGames20242025!Y$1,DataRegularSeason20242025!$D$2:$D$1315,TotalTeamGames20242025!$A49)</f>
        <v>1</v>
      </c>
      <c r="AA49" s="21"/>
      <c r="AB49" s="22">
        <f>COUNTIFS(DataRegularSeason20242025!$E$2:$E$1315,TotalTeamGames20242025!AA$1,DataRegularSeason20242025!$D$2:$D$1315,TotalTeamGames20242025!$A49)</f>
        <v>2</v>
      </c>
      <c r="AC49" s="21"/>
      <c r="AD49" s="22">
        <f>COUNTIFS(DataRegularSeason20242025!$E$2:$E$1315,TotalTeamGames20242025!AC$1,DataRegularSeason20242025!$D$2:$D$1315,TotalTeamGames20242025!$A49)</f>
        <v>1</v>
      </c>
      <c r="AE49" s="21"/>
      <c r="AF49" s="22">
        <f>COUNTIFS(DataRegularSeason20242025!$E$2:$E$1315,TotalTeamGames20242025!AE$1,DataRegularSeason20242025!$D$2:$D$1315,TotalTeamGames20242025!$A49)</f>
        <v>1</v>
      </c>
      <c r="AG49" s="21"/>
      <c r="AH49" s="22">
        <f>COUNTIFS(DataRegularSeason20242025!$E$2:$E$1315,TotalTeamGames20242025!AG$1,DataRegularSeason20242025!$D$2:$D$1315,TotalTeamGames20242025!$A49)</f>
        <v>1</v>
      </c>
      <c r="AI49" s="21"/>
      <c r="AJ49" s="22">
        <f>COUNTIFS(DataRegularSeason20242025!$E$2:$E$1315,TotalTeamGames20242025!AI$1,DataRegularSeason20242025!$D$2:$D$1315,TotalTeamGames20242025!$A49)</f>
        <v>1</v>
      </c>
      <c r="AK49" s="21"/>
      <c r="AL49" s="22">
        <f>COUNTIFS(DataRegularSeason20242025!$E$2:$E$1315,TotalTeamGames20242025!AK$1,DataRegularSeason20242025!$D$2:$D$1315,TotalTeamGames20242025!$A49)</f>
        <v>1</v>
      </c>
      <c r="AM49" s="21"/>
      <c r="AN49" s="22">
        <f>COUNTIFS(DataRegularSeason20242025!$E$2:$E$1315,TotalTeamGames20242025!AM$1,DataRegularSeason20242025!$D$2:$D$1315,TotalTeamGames20242025!$A49)</f>
        <v>1</v>
      </c>
      <c r="AO49" s="21"/>
      <c r="AP49" s="22">
        <f>COUNTIFS(DataRegularSeason20242025!$E$2:$E$1315,TotalTeamGames20242025!AO$1,DataRegularSeason20242025!$D$2:$D$1315,TotalTeamGames20242025!$A49)</f>
        <v>1</v>
      </c>
      <c r="AQ49" s="21"/>
      <c r="AR49" s="22">
        <f>COUNTIFS(DataRegularSeason20242025!$E$2:$E$1315,TotalTeamGames20242025!AQ$1,DataRegularSeason20242025!$D$2:$D$1315,TotalTeamGames20242025!$A49)</f>
        <v>1</v>
      </c>
      <c r="AS49" s="21"/>
      <c r="AT49" s="22">
        <f>COUNTIFS(DataRegularSeason20242025!$E$2:$E$1315,TotalTeamGames20242025!AS$1,DataRegularSeason20242025!$D$2:$D$1315,TotalTeamGames20242025!$A49)</f>
        <v>1</v>
      </c>
      <c r="AU49" s="21"/>
      <c r="AV49" s="22">
        <f>COUNTIFS(DataRegularSeason20242025!$E$2:$E$1315,TotalTeamGames20242025!AU$1,DataRegularSeason20242025!$D$2:$D$1315,TotalTeamGames20242025!$A49)</f>
        <v>2</v>
      </c>
      <c r="AW49" s="21"/>
      <c r="AX49" s="25"/>
      <c r="AY49" s="21"/>
      <c r="AZ49" s="22">
        <f>COUNTIFS(DataRegularSeason20242025!$E$2:$E$1315,TotalTeamGames20242025!AY$1,DataRegularSeason20242025!$D$2:$D$1315,TotalTeamGames20242025!$A49)</f>
        <v>2</v>
      </c>
      <c r="BA49" s="21"/>
      <c r="BB49" s="22">
        <f>COUNTIFS(DataRegularSeason20242025!$E$2:$E$1315,TotalTeamGames20242025!BA$1,DataRegularSeason20242025!$D$2:$D$1315,TotalTeamGames20242025!$A49)</f>
        <v>1</v>
      </c>
      <c r="BC49" s="21"/>
      <c r="BD49" s="22">
        <f>COUNTIFS(DataRegularSeason20242025!$E$2:$E$1315,TotalTeamGames20242025!BC$1,DataRegularSeason20242025!$D$2:$D$1315,TotalTeamGames20242025!$A49)</f>
        <v>1</v>
      </c>
      <c r="BE49" s="21"/>
      <c r="BF49">
        <f>COUNTIFS(DataRegularSeason20242025!$E$2:$E$1315,TotalTeamGames20242025!BE$1,DataRegularSeason20242025!$D$2:$D$1315,TotalTeamGames20242025!$A49)</f>
        <v>2</v>
      </c>
      <c r="BG49" s="28"/>
      <c r="BH49" s="22">
        <f>COUNTIFS(DataRegularSeason20242025!$E$2:$E$1315,TotalTeamGames20242025!BG$1,DataRegularSeason20242025!$D$2:$D$1315,TotalTeamGames20242025!$A49)</f>
        <v>2</v>
      </c>
      <c r="BI49" s="21"/>
      <c r="BJ49" s="22">
        <f>COUNTIFS(DataRegularSeason20242025!$E$2:$E$1315,TotalTeamGames20242025!BI$1,DataRegularSeason20242025!$D$2:$D$1315,TotalTeamGames20242025!$A49)</f>
        <v>1</v>
      </c>
      <c r="BK49" s="21"/>
      <c r="BL49" s="22">
        <f>COUNTIFS(DataRegularSeason20242025!$E$2:$E$1315,TotalTeamGames20242025!BK$1,DataRegularSeason20242025!$D$2:$D$1315,TotalTeamGames20242025!$A49)</f>
        <v>2</v>
      </c>
      <c r="BM49" s="21"/>
      <c r="BN49" s="22">
        <f>COUNTIFS(DataRegularSeason20242025!$E$2:$E$1315,TotalTeamGames20242025!BM$1,DataRegularSeason20242025!$D$2:$D$1315,TotalTeamGames20242025!$A49)</f>
        <v>1</v>
      </c>
      <c r="BO49" s="29">
        <f t="shared" si="0"/>
        <v>41</v>
      </c>
      <c r="BP49" s="43">
        <f t="shared" ref="BP49" si="23">BO49+BO50</f>
        <v>82</v>
      </c>
    </row>
    <row r="50" spans="1:68" x14ac:dyDescent="0.25">
      <c r="A50" s="45"/>
      <c r="B50" s="23" t="s">
        <v>80</v>
      </c>
      <c r="C50" s="5">
        <f>COUNTIFS(DataRegularSeason20242025!$D$2:$D$1315,TotalTeamGames20242025!C$1,DataRegularSeason20242025!$E$2:$E$1315,TotalTeamGames20242025!$A49)</f>
        <v>1</v>
      </c>
      <c r="D50" s="26"/>
      <c r="E50" s="5">
        <f>COUNTIFS(DataRegularSeason20242025!$D$2:$D$1315,TotalTeamGames20242025!E$1,DataRegularSeason20242025!$E$2:$E$1315,TotalTeamGames20242025!$A49)</f>
        <v>1</v>
      </c>
      <c r="F50" s="26"/>
      <c r="G50" s="5">
        <f>COUNTIFS(DataRegularSeason20242025!$D$2:$D$1315,TotalTeamGames20242025!G$1,DataRegularSeason20242025!$E$2:$E$1315,TotalTeamGames20242025!$A49)</f>
        <v>1</v>
      </c>
      <c r="H50" s="26"/>
      <c r="I50" s="5">
        <f>COUNTIFS(DataRegularSeason20242025!$D$2:$D$1315,TotalTeamGames20242025!I$1,DataRegularSeason20242025!$E$2:$E$1315,TotalTeamGames20242025!$A49)</f>
        <v>1</v>
      </c>
      <c r="J50" s="26"/>
      <c r="K50" s="5">
        <f>COUNTIFS(DataRegularSeason20242025!$D$2:$D$1315,TotalTeamGames20242025!K$1,DataRegularSeason20242025!$E$2:$E$1315,TotalTeamGames20242025!$A49)</f>
        <v>1</v>
      </c>
      <c r="L50" s="26"/>
      <c r="M50" s="5">
        <f>COUNTIFS(DataRegularSeason20242025!$D$2:$D$1315,TotalTeamGames20242025!M$1,DataRegularSeason20242025!$E$2:$E$1315,TotalTeamGames20242025!$A49)</f>
        <v>2</v>
      </c>
      <c r="N50" s="26"/>
      <c r="O50" s="5">
        <f>COUNTIFS(DataRegularSeason20242025!$D$2:$D$1315,TotalTeamGames20242025!O$1,DataRegularSeason20242025!$E$2:$E$1315,TotalTeamGames20242025!$A49)</f>
        <v>2</v>
      </c>
      <c r="P50" s="26"/>
      <c r="Q50" s="5">
        <f>COUNTIFS(DataRegularSeason20242025!$D$2:$D$1315,TotalTeamGames20242025!Q$1,DataRegularSeason20242025!$E$2:$E$1315,TotalTeamGames20242025!$A49)</f>
        <v>2</v>
      </c>
      <c r="R50" s="26"/>
      <c r="S50" s="5">
        <f>COUNTIFS(DataRegularSeason20242025!$D$2:$D$1315,TotalTeamGames20242025!S$1,DataRegularSeason20242025!$E$2:$E$1315,TotalTeamGames20242025!$A49)</f>
        <v>1</v>
      </c>
      <c r="T50" s="26"/>
      <c r="U50" s="5">
        <f>COUNTIFS(DataRegularSeason20242025!$D$2:$D$1315,TotalTeamGames20242025!U$1,DataRegularSeason20242025!$E$2:$E$1315,TotalTeamGames20242025!$A49)</f>
        <v>1</v>
      </c>
      <c r="V50" s="26"/>
      <c r="W50" s="5">
        <f>COUNTIFS(DataRegularSeason20242025!$D$2:$D$1315,TotalTeamGames20242025!W$1,DataRegularSeason20242025!$E$2:$E$1315,TotalTeamGames20242025!$A49)</f>
        <v>2</v>
      </c>
      <c r="X50" s="26"/>
      <c r="Y50" s="5">
        <f>COUNTIFS(DataRegularSeason20242025!$D$2:$D$1315,TotalTeamGames20242025!Y$1,DataRegularSeason20242025!$E$2:$E$1315,TotalTeamGames20242025!$A49)</f>
        <v>1</v>
      </c>
      <c r="Z50" s="26"/>
      <c r="AA50" s="5">
        <f>COUNTIFS(DataRegularSeason20242025!$D$2:$D$1315,TotalTeamGames20242025!AA$1,DataRegularSeason20242025!$E$2:$E$1315,TotalTeamGames20242025!$A49)</f>
        <v>2</v>
      </c>
      <c r="AB50" s="26"/>
      <c r="AC50" s="5">
        <f>COUNTIFS(DataRegularSeason20242025!$D$2:$D$1315,TotalTeamGames20242025!AC$1,DataRegularSeason20242025!$E$2:$E$1315,TotalTeamGames20242025!$A49)</f>
        <v>2</v>
      </c>
      <c r="AD50" s="26"/>
      <c r="AE50" s="5">
        <f>COUNTIFS(DataRegularSeason20242025!$D$2:$D$1315,TotalTeamGames20242025!AE$1,DataRegularSeason20242025!$E$2:$E$1315,TotalTeamGames20242025!$A49)</f>
        <v>1</v>
      </c>
      <c r="AF50" s="26"/>
      <c r="AG50" s="5">
        <f>COUNTIFS(DataRegularSeason20242025!$D$2:$D$1315,TotalTeamGames20242025!AG$1,DataRegularSeason20242025!$E$2:$E$1315,TotalTeamGames20242025!$A49)</f>
        <v>1</v>
      </c>
      <c r="AH50" s="26"/>
      <c r="AI50" s="5">
        <f>COUNTIFS(DataRegularSeason20242025!$D$2:$D$1315,TotalTeamGames20242025!AI$1,DataRegularSeason20242025!$E$2:$E$1315,TotalTeamGames20242025!$A49)</f>
        <v>2</v>
      </c>
      <c r="AJ50" s="26"/>
      <c r="AK50" s="5">
        <f>COUNTIFS(DataRegularSeason20242025!$D$2:$D$1315,TotalTeamGames20242025!AK$1,DataRegularSeason20242025!$E$2:$E$1315,TotalTeamGames20242025!$A49)</f>
        <v>1</v>
      </c>
      <c r="AL50" s="26"/>
      <c r="AM50" s="5">
        <f>COUNTIFS(DataRegularSeason20242025!$D$2:$D$1315,TotalTeamGames20242025!AM$1,DataRegularSeason20242025!$E$2:$E$1315,TotalTeamGames20242025!$A49)</f>
        <v>1</v>
      </c>
      <c r="AN50" s="26"/>
      <c r="AO50" s="5">
        <f>COUNTIFS(DataRegularSeason20242025!$D$2:$D$1315,TotalTeamGames20242025!AO$1,DataRegularSeason20242025!$E$2:$E$1315,TotalTeamGames20242025!$A49)</f>
        <v>1</v>
      </c>
      <c r="AP50" s="26"/>
      <c r="AQ50" s="5">
        <f>COUNTIFS(DataRegularSeason20242025!$D$2:$D$1315,TotalTeamGames20242025!AQ$1,DataRegularSeason20242025!$E$2:$E$1315,TotalTeamGames20242025!$A49)</f>
        <v>1</v>
      </c>
      <c r="AR50" s="26"/>
      <c r="AS50" s="5">
        <f>COUNTIFS(DataRegularSeason20242025!$D$2:$D$1315,TotalTeamGames20242025!AS$1,DataRegularSeason20242025!$E$2:$E$1315,TotalTeamGames20242025!$A49)</f>
        <v>1</v>
      </c>
      <c r="AT50" s="26"/>
      <c r="AU50" s="5">
        <f>COUNTIFS(DataRegularSeason20242025!$D$2:$D$1315,TotalTeamGames20242025!AU$1,DataRegularSeason20242025!$E$2:$E$1315,TotalTeamGames20242025!$A49)</f>
        <v>2</v>
      </c>
      <c r="AV50" s="26"/>
      <c r="AW50" s="24"/>
      <c r="AX50" s="26"/>
      <c r="AY50" s="5">
        <f>COUNTIFS(DataRegularSeason20242025!$D$2:$D$1315,TotalTeamGames20242025!AY$1,DataRegularSeason20242025!$E$2:$E$1315,TotalTeamGames20242025!$A49)</f>
        <v>1</v>
      </c>
      <c r="AZ50" s="26"/>
      <c r="BA50" s="5">
        <f>COUNTIFS(DataRegularSeason20242025!$D$2:$D$1315,TotalTeamGames20242025!BA$1,DataRegularSeason20242025!$E$2:$E$1315,TotalTeamGames20242025!$A49)</f>
        <v>1</v>
      </c>
      <c r="BB50" s="26"/>
      <c r="BC50" s="5">
        <f>COUNTIFS(DataRegularSeason20242025!$D$2:$D$1315,TotalTeamGames20242025!BC$1,DataRegularSeason20242025!$E$2:$E$1315,TotalTeamGames20242025!$A49)</f>
        <v>1</v>
      </c>
      <c r="BD50" s="26"/>
      <c r="BE50" s="5">
        <f>COUNTIFS(DataRegularSeason20242025!$D$2:$D$1315,TotalTeamGames20242025!BE$1,DataRegularSeason20242025!$E$2:$E$1315,TotalTeamGames20242025!$A49)</f>
        <v>1</v>
      </c>
      <c r="BF50" s="24"/>
      <c r="BG50" s="27">
        <f>COUNTIFS(DataRegularSeason20242025!$D$2:$D$1315,TotalTeamGames20242025!BG$1,DataRegularSeason20242025!$E$2:$E$1315,TotalTeamGames20242025!$A49)</f>
        <v>2</v>
      </c>
      <c r="BH50" s="26"/>
      <c r="BI50" s="5">
        <f>COUNTIFS(DataRegularSeason20242025!$D$2:$D$1315,TotalTeamGames20242025!BI$1,DataRegularSeason20242025!$E$2:$E$1315,TotalTeamGames20242025!$A49)</f>
        <v>2</v>
      </c>
      <c r="BJ50" s="26"/>
      <c r="BK50" s="5">
        <f>COUNTIFS(DataRegularSeason20242025!$D$2:$D$1315,TotalTeamGames20242025!BK$1,DataRegularSeason20242025!$E$2:$E$1315,TotalTeamGames20242025!$A49)</f>
        <v>1</v>
      </c>
      <c r="BL50" s="26"/>
      <c r="BM50" s="5">
        <f>COUNTIFS(DataRegularSeason20242025!$D$2:$D$1315,TotalTeamGames20242025!BM$1,DataRegularSeason20242025!$E$2:$E$1315,TotalTeamGames20242025!$A49)</f>
        <v>1</v>
      </c>
      <c r="BN50" s="26"/>
      <c r="BO50" s="30">
        <f t="shared" si="0"/>
        <v>41</v>
      </c>
      <c r="BP50" s="43"/>
    </row>
    <row r="51" spans="1:68" x14ac:dyDescent="0.25">
      <c r="A51" s="44" t="s">
        <v>13</v>
      </c>
      <c r="B51" s="22" t="s">
        <v>81</v>
      </c>
      <c r="C51" s="21"/>
      <c r="D51" s="22">
        <f>COUNTIFS(DataRegularSeason20242025!$E$2:$E$1315,TotalTeamGames20242025!C$1,DataRegularSeason20242025!$D$2:$D$1315,TotalTeamGames20242025!$A51)</f>
        <v>1</v>
      </c>
      <c r="E51" s="21"/>
      <c r="F51" s="22">
        <f>COUNTIFS(DataRegularSeason20242025!$E$2:$E$1315,TotalTeamGames20242025!E$1,DataRegularSeason20242025!$D$2:$D$1315,TotalTeamGames20242025!$A51)</f>
        <v>1</v>
      </c>
      <c r="G51" s="21"/>
      <c r="H51" s="22">
        <f>COUNTIFS(DataRegularSeason20242025!$E$2:$E$1315,TotalTeamGames20242025!G$1,DataRegularSeason20242025!$D$2:$D$1315,TotalTeamGames20242025!$A51)</f>
        <v>1</v>
      </c>
      <c r="I51" s="21"/>
      <c r="J51" s="22">
        <f>COUNTIFS(DataRegularSeason20242025!$E$2:$E$1315,TotalTeamGames20242025!I$1,DataRegularSeason20242025!$D$2:$D$1315,TotalTeamGames20242025!$A51)</f>
        <v>1</v>
      </c>
      <c r="K51" s="21"/>
      <c r="L51" s="22">
        <f>COUNTIFS(DataRegularSeason20242025!$E$2:$E$1315,TotalTeamGames20242025!K$1,DataRegularSeason20242025!$D$2:$D$1315,TotalTeamGames20242025!$A51)</f>
        <v>1</v>
      </c>
      <c r="M51" s="21"/>
      <c r="N51" s="22">
        <f>COUNTIFS(DataRegularSeason20242025!$E$2:$E$1315,TotalTeamGames20242025!M$1,DataRegularSeason20242025!$D$2:$D$1315,TotalTeamGames20242025!$A51)</f>
        <v>1</v>
      </c>
      <c r="O51" s="21"/>
      <c r="P51" s="22">
        <f>COUNTIFS(DataRegularSeason20242025!$E$2:$E$1315,TotalTeamGames20242025!O$1,DataRegularSeason20242025!$D$2:$D$1315,TotalTeamGames20242025!$A51)</f>
        <v>1</v>
      </c>
      <c r="Q51" s="21"/>
      <c r="R51" s="22">
        <f>COUNTIFS(DataRegularSeason20242025!$E$2:$E$1315,TotalTeamGames20242025!Q$1,DataRegularSeason20242025!$D$2:$D$1315,TotalTeamGames20242025!$A51)</f>
        <v>2</v>
      </c>
      <c r="S51" s="21"/>
      <c r="T51" s="22">
        <f>COUNTIFS(DataRegularSeason20242025!$E$2:$E$1315,TotalTeamGames20242025!S$1,DataRegularSeason20242025!$D$2:$D$1315,TotalTeamGames20242025!$A51)</f>
        <v>2</v>
      </c>
      <c r="U51" s="21"/>
      <c r="V51" s="22">
        <f>COUNTIFS(DataRegularSeason20242025!$E$2:$E$1315,TotalTeamGames20242025!U$1,DataRegularSeason20242025!$D$2:$D$1315,TotalTeamGames20242025!$A51)</f>
        <v>1</v>
      </c>
      <c r="W51" s="21"/>
      <c r="X51" s="22">
        <f>COUNTIFS(DataRegularSeason20242025!$E$2:$E$1315,TotalTeamGames20242025!W$1,DataRegularSeason20242025!$D$2:$D$1315,TotalTeamGames20242025!$A51)</f>
        <v>2</v>
      </c>
      <c r="Y51" s="21"/>
      <c r="Z51" s="22">
        <f>COUNTIFS(DataRegularSeason20242025!$E$2:$E$1315,TotalTeamGames20242025!Y$1,DataRegularSeason20242025!$D$2:$D$1315,TotalTeamGames20242025!$A51)</f>
        <v>1</v>
      </c>
      <c r="AA51" s="21"/>
      <c r="AB51" s="22">
        <f>COUNTIFS(DataRegularSeason20242025!$E$2:$E$1315,TotalTeamGames20242025!AA$1,DataRegularSeason20242025!$D$2:$D$1315,TotalTeamGames20242025!$A51)</f>
        <v>2</v>
      </c>
      <c r="AC51" s="21"/>
      <c r="AD51" s="22">
        <f>COUNTIFS(DataRegularSeason20242025!$E$2:$E$1315,TotalTeamGames20242025!AC$1,DataRegularSeason20242025!$D$2:$D$1315,TotalTeamGames20242025!$A51)</f>
        <v>2</v>
      </c>
      <c r="AE51" s="21"/>
      <c r="AF51" s="22">
        <f>COUNTIFS(DataRegularSeason20242025!$E$2:$E$1315,TotalTeamGames20242025!AE$1,DataRegularSeason20242025!$D$2:$D$1315,TotalTeamGames20242025!$A51)</f>
        <v>1</v>
      </c>
      <c r="AG51" s="21"/>
      <c r="AH51" s="22">
        <f>COUNTIFS(DataRegularSeason20242025!$E$2:$E$1315,TotalTeamGames20242025!AG$1,DataRegularSeason20242025!$D$2:$D$1315,TotalTeamGames20242025!$A51)</f>
        <v>1</v>
      </c>
      <c r="AI51" s="21"/>
      <c r="AJ51" s="22">
        <f>COUNTIFS(DataRegularSeason20242025!$E$2:$E$1315,TotalTeamGames20242025!AI$1,DataRegularSeason20242025!$D$2:$D$1315,TotalTeamGames20242025!$A51)</f>
        <v>2</v>
      </c>
      <c r="AK51" s="21"/>
      <c r="AL51" s="22">
        <f>COUNTIFS(DataRegularSeason20242025!$E$2:$E$1315,TotalTeamGames20242025!AK$1,DataRegularSeason20242025!$D$2:$D$1315,TotalTeamGames20242025!$A51)</f>
        <v>1</v>
      </c>
      <c r="AM51" s="21"/>
      <c r="AN51" s="22">
        <f>COUNTIFS(DataRegularSeason20242025!$E$2:$E$1315,TotalTeamGames20242025!AM$1,DataRegularSeason20242025!$D$2:$D$1315,TotalTeamGames20242025!$A51)</f>
        <v>1</v>
      </c>
      <c r="AO51" s="21"/>
      <c r="AP51" s="22">
        <f>COUNTIFS(DataRegularSeason20242025!$E$2:$E$1315,TotalTeamGames20242025!AO$1,DataRegularSeason20242025!$D$2:$D$1315,TotalTeamGames20242025!$A51)</f>
        <v>1</v>
      </c>
      <c r="AQ51" s="21"/>
      <c r="AR51" s="22">
        <f>COUNTIFS(DataRegularSeason20242025!$E$2:$E$1315,TotalTeamGames20242025!AQ$1,DataRegularSeason20242025!$D$2:$D$1315,TotalTeamGames20242025!$A51)</f>
        <v>1</v>
      </c>
      <c r="AS51" s="21"/>
      <c r="AT51" s="22">
        <f>COUNTIFS(DataRegularSeason20242025!$E$2:$E$1315,TotalTeamGames20242025!AS$1,DataRegularSeason20242025!$D$2:$D$1315,TotalTeamGames20242025!$A51)</f>
        <v>1</v>
      </c>
      <c r="AU51" s="21"/>
      <c r="AV51" s="22">
        <f>COUNTIFS(DataRegularSeason20242025!$E$2:$E$1315,TotalTeamGames20242025!AU$1,DataRegularSeason20242025!$D$2:$D$1315,TotalTeamGames20242025!$A51)</f>
        <v>2</v>
      </c>
      <c r="AW51" s="21"/>
      <c r="AX51" s="22">
        <f>COUNTIFS(DataRegularSeason20242025!$E$2:$E$1315,TotalTeamGames20242025!AW$1,DataRegularSeason20242025!$D$2:$D$1315,TotalTeamGames20242025!$A51)</f>
        <v>1</v>
      </c>
      <c r="AY51" s="21"/>
      <c r="AZ51" s="25"/>
      <c r="BA51" s="21"/>
      <c r="BB51" s="22">
        <f>COUNTIFS(DataRegularSeason20242025!$E$2:$E$1315,TotalTeamGames20242025!BA$1,DataRegularSeason20242025!$D$2:$D$1315,TotalTeamGames20242025!$A51)</f>
        <v>1</v>
      </c>
      <c r="BC51" s="21"/>
      <c r="BD51" s="22">
        <f>COUNTIFS(DataRegularSeason20242025!$E$2:$E$1315,TotalTeamGames20242025!BC$1,DataRegularSeason20242025!$D$2:$D$1315,TotalTeamGames20242025!$A51)</f>
        <v>1</v>
      </c>
      <c r="BE51" s="21"/>
      <c r="BF51">
        <f>COUNTIFS(DataRegularSeason20242025!$E$2:$E$1315,TotalTeamGames20242025!BE$1,DataRegularSeason20242025!$D$2:$D$1315,TotalTeamGames20242025!$A51)</f>
        <v>2</v>
      </c>
      <c r="BG51" s="28"/>
      <c r="BH51" s="22">
        <f>COUNTIFS(DataRegularSeason20242025!$E$2:$E$1315,TotalTeamGames20242025!BG$1,DataRegularSeason20242025!$D$2:$D$1315,TotalTeamGames20242025!$A51)</f>
        <v>1</v>
      </c>
      <c r="BI51" s="21"/>
      <c r="BJ51" s="22">
        <f>COUNTIFS(DataRegularSeason20242025!$E$2:$E$1315,TotalTeamGames20242025!BI$1,DataRegularSeason20242025!$D$2:$D$1315,TotalTeamGames20242025!$A51)</f>
        <v>2</v>
      </c>
      <c r="BK51" s="21"/>
      <c r="BL51" s="22">
        <f>COUNTIFS(DataRegularSeason20242025!$E$2:$E$1315,TotalTeamGames20242025!BK$1,DataRegularSeason20242025!$D$2:$D$1315,TotalTeamGames20242025!$A51)</f>
        <v>2</v>
      </c>
      <c r="BM51" s="21"/>
      <c r="BN51" s="22">
        <f>COUNTIFS(DataRegularSeason20242025!$E$2:$E$1315,TotalTeamGames20242025!BM$1,DataRegularSeason20242025!$D$2:$D$1315,TotalTeamGames20242025!$A51)</f>
        <v>1</v>
      </c>
      <c r="BO51" s="29">
        <f t="shared" si="0"/>
        <v>41</v>
      </c>
      <c r="BP51" s="43">
        <f t="shared" ref="BP51" si="24">BO51+BO52</f>
        <v>82</v>
      </c>
    </row>
    <row r="52" spans="1:68" x14ac:dyDescent="0.25">
      <c r="A52" s="45"/>
      <c r="B52" s="23" t="s">
        <v>80</v>
      </c>
      <c r="C52" s="5">
        <f>COUNTIFS(DataRegularSeason20242025!$D$2:$D$1315,TotalTeamGames20242025!C$1,DataRegularSeason20242025!$E$2:$E$1315,TotalTeamGames20242025!$A51)</f>
        <v>2</v>
      </c>
      <c r="D52" s="26"/>
      <c r="E52" s="5">
        <f>COUNTIFS(DataRegularSeason20242025!$D$2:$D$1315,TotalTeamGames20242025!E$1,DataRegularSeason20242025!$E$2:$E$1315,TotalTeamGames20242025!$A51)</f>
        <v>1</v>
      </c>
      <c r="F52" s="26"/>
      <c r="G52" s="5">
        <f>COUNTIFS(DataRegularSeason20242025!$D$2:$D$1315,TotalTeamGames20242025!G$1,DataRegularSeason20242025!$E$2:$E$1315,TotalTeamGames20242025!$A51)</f>
        <v>1</v>
      </c>
      <c r="H52" s="26"/>
      <c r="I52" s="5">
        <f>COUNTIFS(DataRegularSeason20242025!$D$2:$D$1315,TotalTeamGames20242025!I$1,DataRegularSeason20242025!$E$2:$E$1315,TotalTeamGames20242025!$A51)</f>
        <v>1</v>
      </c>
      <c r="J52" s="26"/>
      <c r="K52" s="5">
        <f>COUNTIFS(DataRegularSeason20242025!$D$2:$D$1315,TotalTeamGames20242025!K$1,DataRegularSeason20242025!$E$2:$E$1315,TotalTeamGames20242025!$A51)</f>
        <v>1</v>
      </c>
      <c r="L52" s="26"/>
      <c r="M52" s="5">
        <f>COUNTIFS(DataRegularSeason20242025!$D$2:$D$1315,TotalTeamGames20242025!M$1,DataRegularSeason20242025!$E$2:$E$1315,TotalTeamGames20242025!$A51)</f>
        <v>2</v>
      </c>
      <c r="N52" s="26"/>
      <c r="O52" s="5">
        <f>COUNTIFS(DataRegularSeason20242025!$D$2:$D$1315,TotalTeamGames20242025!O$1,DataRegularSeason20242025!$E$2:$E$1315,TotalTeamGames20242025!$A51)</f>
        <v>2</v>
      </c>
      <c r="P52" s="26"/>
      <c r="Q52" s="5">
        <f>COUNTIFS(DataRegularSeason20242025!$D$2:$D$1315,TotalTeamGames20242025!Q$1,DataRegularSeason20242025!$E$2:$E$1315,TotalTeamGames20242025!$A51)</f>
        <v>2</v>
      </c>
      <c r="R52" s="26"/>
      <c r="S52" s="5">
        <f>COUNTIFS(DataRegularSeason20242025!$D$2:$D$1315,TotalTeamGames20242025!S$1,DataRegularSeason20242025!$E$2:$E$1315,TotalTeamGames20242025!$A51)</f>
        <v>1</v>
      </c>
      <c r="T52" s="26"/>
      <c r="U52" s="5">
        <f>COUNTIFS(DataRegularSeason20242025!$D$2:$D$1315,TotalTeamGames20242025!U$1,DataRegularSeason20242025!$E$2:$E$1315,TotalTeamGames20242025!$A51)</f>
        <v>1</v>
      </c>
      <c r="V52" s="26"/>
      <c r="W52" s="5">
        <f>COUNTIFS(DataRegularSeason20242025!$D$2:$D$1315,TotalTeamGames20242025!W$1,DataRegularSeason20242025!$E$2:$E$1315,TotalTeamGames20242025!$A51)</f>
        <v>1</v>
      </c>
      <c r="X52" s="26"/>
      <c r="Y52" s="5">
        <f>COUNTIFS(DataRegularSeason20242025!$D$2:$D$1315,TotalTeamGames20242025!Y$1,DataRegularSeason20242025!$E$2:$E$1315,TotalTeamGames20242025!$A51)</f>
        <v>1</v>
      </c>
      <c r="Z52" s="26"/>
      <c r="AA52" s="5">
        <f>COUNTIFS(DataRegularSeason20242025!$D$2:$D$1315,TotalTeamGames20242025!AA$1,DataRegularSeason20242025!$E$2:$E$1315,TotalTeamGames20242025!$A51)</f>
        <v>1</v>
      </c>
      <c r="AB52" s="26"/>
      <c r="AC52" s="5">
        <f>COUNTIFS(DataRegularSeason20242025!$D$2:$D$1315,TotalTeamGames20242025!AC$1,DataRegularSeason20242025!$E$2:$E$1315,TotalTeamGames20242025!$A51)</f>
        <v>2</v>
      </c>
      <c r="AD52" s="26"/>
      <c r="AE52" s="5">
        <f>COUNTIFS(DataRegularSeason20242025!$D$2:$D$1315,TotalTeamGames20242025!AE$1,DataRegularSeason20242025!$E$2:$E$1315,TotalTeamGames20242025!$A51)</f>
        <v>1</v>
      </c>
      <c r="AF52" s="26"/>
      <c r="AG52" s="5">
        <f>COUNTIFS(DataRegularSeason20242025!$D$2:$D$1315,TotalTeamGames20242025!AG$1,DataRegularSeason20242025!$E$2:$E$1315,TotalTeamGames20242025!$A51)</f>
        <v>1</v>
      </c>
      <c r="AH52" s="26"/>
      <c r="AI52" s="5">
        <f>COUNTIFS(DataRegularSeason20242025!$D$2:$D$1315,TotalTeamGames20242025!AI$1,DataRegularSeason20242025!$E$2:$E$1315,TotalTeamGames20242025!$A51)</f>
        <v>2</v>
      </c>
      <c r="AJ52" s="26"/>
      <c r="AK52" s="5">
        <f>COUNTIFS(DataRegularSeason20242025!$D$2:$D$1315,TotalTeamGames20242025!AK$1,DataRegularSeason20242025!$E$2:$E$1315,TotalTeamGames20242025!$A51)</f>
        <v>1</v>
      </c>
      <c r="AL52" s="26"/>
      <c r="AM52" s="5">
        <f>COUNTIFS(DataRegularSeason20242025!$D$2:$D$1315,TotalTeamGames20242025!AM$1,DataRegularSeason20242025!$E$2:$E$1315,TotalTeamGames20242025!$A51)</f>
        <v>1</v>
      </c>
      <c r="AN52" s="26"/>
      <c r="AO52" s="5">
        <f>COUNTIFS(DataRegularSeason20242025!$D$2:$D$1315,TotalTeamGames20242025!AO$1,DataRegularSeason20242025!$E$2:$E$1315,TotalTeamGames20242025!$A51)</f>
        <v>1</v>
      </c>
      <c r="AP52" s="26"/>
      <c r="AQ52" s="5">
        <f>COUNTIFS(DataRegularSeason20242025!$D$2:$D$1315,TotalTeamGames20242025!AQ$1,DataRegularSeason20242025!$E$2:$E$1315,TotalTeamGames20242025!$A51)</f>
        <v>1</v>
      </c>
      <c r="AR52" s="26"/>
      <c r="AS52" s="5">
        <f>COUNTIFS(DataRegularSeason20242025!$D$2:$D$1315,TotalTeamGames20242025!AS$1,DataRegularSeason20242025!$E$2:$E$1315,TotalTeamGames20242025!$A51)</f>
        <v>1</v>
      </c>
      <c r="AT52" s="26"/>
      <c r="AU52" s="5">
        <f>COUNTIFS(DataRegularSeason20242025!$D$2:$D$1315,TotalTeamGames20242025!AU$1,DataRegularSeason20242025!$E$2:$E$1315,TotalTeamGames20242025!$A51)</f>
        <v>1</v>
      </c>
      <c r="AV52" s="26"/>
      <c r="AW52" s="5">
        <f>COUNTIFS(DataRegularSeason20242025!$D$2:$D$1315,TotalTeamGames20242025!AW$1,DataRegularSeason20242025!$E$2:$E$1315,TotalTeamGames20242025!$A51)</f>
        <v>2</v>
      </c>
      <c r="AX52" s="26"/>
      <c r="AY52" s="24"/>
      <c r="AZ52" s="26"/>
      <c r="BA52" s="5">
        <f>COUNTIFS(DataRegularSeason20242025!$D$2:$D$1315,TotalTeamGames20242025!BA$1,DataRegularSeason20242025!$E$2:$E$1315,TotalTeamGames20242025!$A51)</f>
        <v>1</v>
      </c>
      <c r="BB52" s="26"/>
      <c r="BC52" s="5">
        <f>COUNTIFS(DataRegularSeason20242025!$D$2:$D$1315,TotalTeamGames20242025!BC$1,DataRegularSeason20242025!$E$2:$E$1315,TotalTeamGames20242025!$A51)</f>
        <v>1</v>
      </c>
      <c r="BD52" s="26"/>
      <c r="BE52" s="5">
        <f>COUNTIFS(DataRegularSeason20242025!$D$2:$D$1315,TotalTeamGames20242025!BE$1,DataRegularSeason20242025!$E$2:$E$1315,TotalTeamGames20242025!$A51)</f>
        <v>2</v>
      </c>
      <c r="BF52" s="24"/>
      <c r="BG52" s="27">
        <f>COUNTIFS(DataRegularSeason20242025!$D$2:$D$1315,TotalTeamGames20242025!BG$1,DataRegularSeason20242025!$E$2:$E$1315,TotalTeamGames20242025!$A51)</f>
        <v>2</v>
      </c>
      <c r="BH52" s="26"/>
      <c r="BI52" s="5">
        <f>COUNTIFS(DataRegularSeason20242025!$D$2:$D$1315,TotalTeamGames20242025!BI$1,DataRegularSeason20242025!$E$2:$E$1315,TotalTeamGames20242025!$A51)</f>
        <v>1</v>
      </c>
      <c r="BJ52" s="26"/>
      <c r="BK52" s="5">
        <f>COUNTIFS(DataRegularSeason20242025!$D$2:$D$1315,TotalTeamGames20242025!BK$1,DataRegularSeason20242025!$E$2:$E$1315,TotalTeamGames20242025!$A51)</f>
        <v>2</v>
      </c>
      <c r="BL52" s="26"/>
      <c r="BM52" s="5">
        <f>COUNTIFS(DataRegularSeason20242025!$D$2:$D$1315,TotalTeamGames20242025!BM$1,DataRegularSeason20242025!$E$2:$E$1315,TotalTeamGames20242025!$A51)</f>
        <v>1</v>
      </c>
      <c r="BN52" s="26"/>
      <c r="BO52" s="30">
        <f t="shared" si="0"/>
        <v>41</v>
      </c>
      <c r="BP52" s="43"/>
    </row>
    <row r="53" spans="1:68" x14ac:dyDescent="0.25">
      <c r="A53" s="44" t="s">
        <v>43</v>
      </c>
      <c r="B53" s="22" t="s">
        <v>81</v>
      </c>
      <c r="C53" s="21"/>
      <c r="D53" s="22">
        <f>COUNTIFS(DataRegularSeason20242025!$E$2:$E$1315,TotalTeamGames20242025!C$1,DataRegularSeason20242025!$D$2:$D$1315,TotalTeamGames20242025!$A53)</f>
        <v>1</v>
      </c>
      <c r="E53" s="21"/>
      <c r="F53" s="22">
        <f>COUNTIFS(DataRegularSeason20242025!$E$2:$E$1315,TotalTeamGames20242025!E$1,DataRegularSeason20242025!$D$2:$D$1315,TotalTeamGames20242025!$A53)</f>
        <v>2</v>
      </c>
      <c r="G53" s="21"/>
      <c r="H53" s="22">
        <f>COUNTIFS(DataRegularSeason20242025!$E$2:$E$1315,TotalTeamGames20242025!G$1,DataRegularSeason20242025!$D$2:$D$1315,TotalTeamGames20242025!$A53)</f>
        <v>1</v>
      </c>
      <c r="I53" s="21"/>
      <c r="J53" s="22">
        <f>COUNTIFS(DataRegularSeason20242025!$E$2:$E$1315,TotalTeamGames20242025!I$1,DataRegularSeason20242025!$D$2:$D$1315,TotalTeamGames20242025!$A53)</f>
        <v>2</v>
      </c>
      <c r="K53" s="21"/>
      <c r="L53" s="22">
        <f>COUNTIFS(DataRegularSeason20242025!$E$2:$E$1315,TotalTeamGames20242025!K$1,DataRegularSeason20242025!$D$2:$D$1315,TotalTeamGames20242025!$A53)</f>
        <v>1</v>
      </c>
      <c r="M53" s="21"/>
      <c r="N53" s="22">
        <f>COUNTIFS(DataRegularSeason20242025!$E$2:$E$1315,TotalTeamGames20242025!M$1,DataRegularSeason20242025!$D$2:$D$1315,TotalTeamGames20242025!$A53)</f>
        <v>1</v>
      </c>
      <c r="O53" s="21"/>
      <c r="P53" s="22">
        <f>COUNTIFS(DataRegularSeason20242025!$E$2:$E$1315,TotalTeamGames20242025!O$1,DataRegularSeason20242025!$D$2:$D$1315,TotalTeamGames20242025!$A53)</f>
        <v>1</v>
      </c>
      <c r="Q53" s="21"/>
      <c r="R53" s="22">
        <f>COUNTIFS(DataRegularSeason20242025!$E$2:$E$1315,TotalTeamGames20242025!Q$1,DataRegularSeason20242025!$D$2:$D$1315,TotalTeamGames20242025!$A53)</f>
        <v>1</v>
      </c>
      <c r="S53" s="21"/>
      <c r="T53" s="22">
        <f>COUNTIFS(DataRegularSeason20242025!$E$2:$E$1315,TotalTeamGames20242025!S$1,DataRegularSeason20242025!$D$2:$D$1315,TotalTeamGames20242025!$A53)</f>
        <v>1</v>
      </c>
      <c r="U53" s="21"/>
      <c r="V53" s="22">
        <f>COUNTIFS(DataRegularSeason20242025!$E$2:$E$1315,TotalTeamGames20242025!U$1,DataRegularSeason20242025!$D$2:$D$1315,TotalTeamGames20242025!$A53)</f>
        <v>2</v>
      </c>
      <c r="W53" s="21"/>
      <c r="X53" s="22">
        <f>COUNTIFS(DataRegularSeason20242025!$E$2:$E$1315,TotalTeamGames20242025!W$1,DataRegularSeason20242025!$D$2:$D$1315,TotalTeamGames20242025!$A53)</f>
        <v>1</v>
      </c>
      <c r="Y53" s="21"/>
      <c r="Z53" s="22">
        <f>COUNTIFS(DataRegularSeason20242025!$E$2:$E$1315,TotalTeamGames20242025!Y$1,DataRegularSeason20242025!$D$2:$D$1315,TotalTeamGames20242025!$A53)</f>
        <v>2</v>
      </c>
      <c r="AA53" s="21"/>
      <c r="AB53" s="22">
        <f>COUNTIFS(DataRegularSeason20242025!$E$2:$E$1315,TotalTeamGames20242025!AA$1,DataRegularSeason20242025!$D$2:$D$1315,TotalTeamGames20242025!$A53)</f>
        <v>1</v>
      </c>
      <c r="AC53" s="21"/>
      <c r="AD53" s="22">
        <f>COUNTIFS(DataRegularSeason20242025!$E$2:$E$1315,TotalTeamGames20242025!AC$1,DataRegularSeason20242025!$D$2:$D$1315,TotalTeamGames20242025!$A53)</f>
        <v>1</v>
      </c>
      <c r="AE53" s="21"/>
      <c r="AF53" s="22">
        <f>COUNTIFS(DataRegularSeason20242025!$E$2:$E$1315,TotalTeamGames20242025!AE$1,DataRegularSeason20242025!$D$2:$D$1315,TotalTeamGames20242025!$A53)</f>
        <v>2</v>
      </c>
      <c r="AG53" s="21"/>
      <c r="AH53" s="22">
        <f>COUNTIFS(DataRegularSeason20242025!$E$2:$E$1315,TotalTeamGames20242025!AG$1,DataRegularSeason20242025!$D$2:$D$1315,TotalTeamGames20242025!$A53)</f>
        <v>2</v>
      </c>
      <c r="AI53" s="21"/>
      <c r="AJ53" s="22">
        <f>COUNTIFS(DataRegularSeason20242025!$E$2:$E$1315,TotalTeamGames20242025!AI$1,DataRegularSeason20242025!$D$2:$D$1315,TotalTeamGames20242025!$A53)</f>
        <v>1</v>
      </c>
      <c r="AK53" s="21"/>
      <c r="AL53" s="22">
        <f>COUNTIFS(DataRegularSeason20242025!$E$2:$E$1315,TotalTeamGames20242025!AK$1,DataRegularSeason20242025!$D$2:$D$1315,TotalTeamGames20242025!$A53)</f>
        <v>1</v>
      </c>
      <c r="AM53" s="21"/>
      <c r="AN53" s="22">
        <f>COUNTIFS(DataRegularSeason20242025!$E$2:$E$1315,TotalTeamGames20242025!AM$1,DataRegularSeason20242025!$D$2:$D$1315,TotalTeamGames20242025!$A53)</f>
        <v>2</v>
      </c>
      <c r="AO53" s="21"/>
      <c r="AP53" s="22">
        <f>COUNTIFS(DataRegularSeason20242025!$E$2:$E$1315,TotalTeamGames20242025!AO$1,DataRegularSeason20242025!$D$2:$D$1315,TotalTeamGames20242025!$A53)</f>
        <v>2</v>
      </c>
      <c r="AQ53" s="21"/>
      <c r="AR53" s="22">
        <f>COUNTIFS(DataRegularSeason20242025!$E$2:$E$1315,TotalTeamGames20242025!AQ$1,DataRegularSeason20242025!$D$2:$D$1315,TotalTeamGames20242025!$A53)</f>
        <v>1</v>
      </c>
      <c r="AS53" s="21"/>
      <c r="AT53" s="22">
        <f>COUNTIFS(DataRegularSeason20242025!$E$2:$E$1315,TotalTeamGames20242025!AS$1,DataRegularSeason20242025!$D$2:$D$1315,TotalTeamGames20242025!$A53)</f>
        <v>2</v>
      </c>
      <c r="AU53" s="21"/>
      <c r="AV53" s="22">
        <f>COUNTIFS(DataRegularSeason20242025!$E$2:$E$1315,TotalTeamGames20242025!AU$1,DataRegularSeason20242025!$D$2:$D$1315,TotalTeamGames20242025!$A53)</f>
        <v>1</v>
      </c>
      <c r="AW53" s="21"/>
      <c r="AX53" s="22">
        <f>COUNTIFS(DataRegularSeason20242025!$E$2:$E$1315,TotalTeamGames20242025!AW$1,DataRegularSeason20242025!$D$2:$D$1315,TotalTeamGames20242025!$A53)</f>
        <v>1</v>
      </c>
      <c r="AY53" s="21"/>
      <c r="AZ53" s="22">
        <f>COUNTIFS(DataRegularSeason20242025!$E$2:$E$1315,TotalTeamGames20242025!AY$1,DataRegularSeason20242025!$D$2:$D$1315,TotalTeamGames20242025!$A53)</f>
        <v>1</v>
      </c>
      <c r="BA53" s="21"/>
      <c r="BB53" s="25"/>
      <c r="BC53" s="21"/>
      <c r="BD53" s="22">
        <f>COUNTIFS(DataRegularSeason20242025!$E$2:$E$1315,TotalTeamGames20242025!BC$1,DataRegularSeason20242025!$D$2:$D$1315,TotalTeamGames20242025!$A53)</f>
        <v>2</v>
      </c>
      <c r="BE53" s="21"/>
      <c r="BF53">
        <f>COUNTIFS(DataRegularSeason20242025!$E$2:$E$1315,TotalTeamGames20242025!BE$1,DataRegularSeason20242025!$D$2:$D$1315,TotalTeamGames20242025!$A53)</f>
        <v>1</v>
      </c>
      <c r="BG53" s="28"/>
      <c r="BH53" s="22">
        <f>COUNTIFS(DataRegularSeason20242025!$E$2:$E$1315,TotalTeamGames20242025!BG$1,DataRegularSeason20242025!$D$2:$D$1315,TotalTeamGames20242025!$A53)</f>
        <v>1</v>
      </c>
      <c r="BI53" s="21"/>
      <c r="BJ53" s="22">
        <f>COUNTIFS(DataRegularSeason20242025!$E$2:$E$1315,TotalTeamGames20242025!BI$1,DataRegularSeason20242025!$D$2:$D$1315,TotalTeamGames20242025!$A53)</f>
        <v>1</v>
      </c>
      <c r="BK53" s="21"/>
      <c r="BL53" s="22">
        <f>COUNTIFS(DataRegularSeason20242025!$E$2:$E$1315,TotalTeamGames20242025!BK$1,DataRegularSeason20242025!$D$2:$D$1315,TotalTeamGames20242025!$A53)</f>
        <v>1</v>
      </c>
      <c r="BM53" s="21"/>
      <c r="BN53" s="22">
        <f>COUNTIFS(DataRegularSeason20242025!$E$2:$E$1315,TotalTeamGames20242025!BM$1,DataRegularSeason20242025!$D$2:$D$1315,TotalTeamGames20242025!$A53)</f>
        <v>1</v>
      </c>
      <c r="BO53" s="29">
        <f t="shared" si="0"/>
        <v>41</v>
      </c>
      <c r="BP53" s="43">
        <f t="shared" ref="BP53" si="25">BO53+BO54</f>
        <v>82</v>
      </c>
    </row>
    <row r="54" spans="1:68" x14ac:dyDescent="0.25">
      <c r="A54" s="45"/>
      <c r="B54" s="23" t="s">
        <v>80</v>
      </c>
      <c r="C54" s="5">
        <f>COUNTIFS(DataRegularSeason20242025!$D$2:$D$1315,TotalTeamGames20242025!C$1,DataRegularSeason20242025!$E$2:$E$1315,TotalTeamGames20242025!$A53)</f>
        <v>1</v>
      </c>
      <c r="D54" s="26"/>
      <c r="E54" s="5">
        <f>COUNTIFS(DataRegularSeason20242025!$D$2:$D$1315,TotalTeamGames20242025!E$1,DataRegularSeason20242025!$E$2:$E$1315,TotalTeamGames20242025!$A53)</f>
        <v>2</v>
      </c>
      <c r="F54" s="26"/>
      <c r="G54" s="5">
        <f>COUNTIFS(DataRegularSeason20242025!$D$2:$D$1315,TotalTeamGames20242025!G$1,DataRegularSeason20242025!$E$2:$E$1315,TotalTeamGames20242025!$A53)</f>
        <v>2</v>
      </c>
      <c r="H54" s="26"/>
      <c r="I54" s="5">
        <f>COUNTIFS(DataRegularSeason20242025!$D$2:$D$1315,TotalTeamGames20242025!I$1,DataRegularSeason20242025!$E$2:$E$1315,TotalTeamGames20242025!$A53)</f>
        <v>1</v>
      </c>
      <c r="J54" s="26"/>
      <c r="K54" s="5">
        <f>COUNTIFS(DataRegularSeason20242025!$D$2:$D$1315,TotalTeamGames20242025!K$1,DataRegularSeason20242025!$E$2:$E$1315,TotalTeamGames20242025!$A53)</f>
        <v>2</v>
      </c>
      <c r="L54" s="26"/>
      <c r="M54" s="5">
        <f>COUNTIFS(DataRegularSeason20242025!$D$2:$D$1315,TotalTeamGames20242025!M$1,DataRegularSeason20242025!$E$2:$E$1315,TotalTeamGames20242025!$A53)</f>
        <v>1</v>
      </c>
      <c r="N54" s="26"/>
      <c r="O54" s="5">
        <f>COUNTIFS(DataRegularSeason20242025!$D$2:$D$1315,TotalTeamGames20242025!O$1,DataRegularSeason20242025!$E$2:$E$1315,TotalTeamGames20242025!$A53)</f>
        <v>1</v>
      </c>
      <c r="P54" s="26"/>
      <c r="Q54" s="5">
        <f>COUNTIFS(DataRegularSeason20242025!$D$2:$D$1315,TotalTeamGames20242025!Q$1,DataRegularSeason20242025!$E$2:$E$1315,TotalTeamGames20242025!$A53)</f>
        <v>1</v>
      </c>
      <c r="R54" s="26"/>
      <c r="S54" s="5">
        <f>COUNTIFS(DataRegularSeason20242025!$D$2:$D$1315,TotalTeamGames20242025!S$1,DataRegularSeason20242025!$E$2:$E$1315,TotalTeamGames20242025!$A53)</f>
        <v>1</v>
      </c>
      <c r="T54" s="26"/>
      <c r="U54" s="5">
        <f>COUNTIFS(DataRegularSeason20242025!$D$2:$D$1315,TotalTeamGames20242025!U$1,DataRegularSeason20242025!$E$2:$E$1315,TotalTeamGames20242025!$A53)</f>
        <v>2</v>
      </c>
      <c r="V54" s="26"/>
      <c r="W54" s="5">
        <f>COUNTIFS(DataRegularSeason20242025!$D$2:$D$1315,TotalTeamGames20242025!W$1,DataRegularSeason20242025!$E$2:$E$1315,TotalTeamGames20242025!$A53)</f>
        <v>1</v>
      </c>
      <c r="X54" s="26"/>
      <c r="Y54" s="5">
        <f>COUNTIFS(DataRegularSeason20242025!$D$2:$D$1315,TotalTeamGames20242025!Y$1,DataRegularSeason20242025!$E$2:$E$1315,TotalTeamGames20242025!$A53)</f>
        <v>2</v>
      </c>
      <c r="Z54" s="26"/>
      <c r="AA54" s="5">
        <f>COUNTIFS(DataRegularSeason20242025!$D$2:$D$1315,TotalTeamGames20242025!AA$1,DataRegularSeason20242025!$E$2:$E$1315,TotalTeamGames20242025!$A53)</f>
        <v>1</v>
      </c>
      <c r="AB54" s="26"/>
      <c r="AC54" s="5">
        <f>COUNTIFS(DataRegularSeason20242025!$D$2:$D$1315,TotalTeamGames20242025!AC$1,DataRegularSeason20242025!$E$2:$E$1315,TotalTeamGames20242025!$A53)</f>
        <v>1</v>
      </c>
      <c r="AD54" s="26"/>
      <c r="AE54" s="5">
        <f>COUNTIFS(DataRegularSeason20242025!$D$2:$D$1315,TotalTeamGames20242025!AE$1,DataRegularSeason20242025!$E$2:$E$1315,TotalTeamGames20242025!$A53)</f>
        <v>1</v>
      </c>
      <c r="AF54" s="26"/>
      <c r="AG54" s="5">
        <f>COUNTIFS(DataRegularSeason20242025!$D$2:$D$1315,TotalTeamGames20242025!AG$1,DataRegularSeason20242025!$E$2:$E$1315,TotalTeamGames20242025!$A53)</f>
        <v>1</v>
      </c>
      <c r="AH54" s="26"/>
      <c r="AI54" s="5">
        <f>COUNTIFS(DataRegularSeason20242025!$D$2:$D$1315,TotalTeamGames20242025!AI$1,DataRegularSeason20242025!$E$2:$E$1315,TotalTeamGames20242025!$A53)</f>
        <v>1</v>
      </c>
      <c r="AJ54" s="26"/>
      <c r="AK54" s="5">
        <f>COUNTIFS(DataRegularSeason20242025!$D$2:$D$1315,TotalTeamGames20242025!AK$1,DataRegularSeason20242025!$E$2:$E$1315,TotalTeamGames20242025!$A53)</f>
        <v>2</v>
      </c>
      <c r="AL54" s="26"/>
      <c r="AM54" s="5">
        <f>COUNTIFS(DataRegularSeason20242025!$D$2:$D$1315,TotalTeamGames20242025!AM$1,DataRegularSeason20242025!$E$2:$E$1315,TotalTeamGames20242025!$A53)</f>
        <v>1</v>
      </c>
      <c r="AN54" s="26"/>
      <c r="AO54" s="5">
        <f>COUNTIFS(DataRegularSeason20242025!$D$2:$D$1315,TotalTeamGames20242025!AO$1,DataRegularSeason20242025!$E$2:$E$1315,TotalTeamGames20242025!$A53)</f>
        <v>2</v>
      </c>
      <c r="AP54" s="26"/>
      <c r="AQ54" s="5">
        <f>COUNTIFS(DataRegularSeason20242025!$D$2:$D$1315,TotalTeamGames20242025!AQ$1,DataRegularSeason20242025!$E$2:$E$1315,TotalTeamGames20242025!$A53)</f>
        <v>2</v>
      </c>
      <c r="AR54" s="26"/>
      <c r="AS54" s="5">
        <f>COUNTIFS(DataRegularSeason20242025!$D$2:$D$1315,TotalTeamGames20242025!AS$1,DataRegularSeason20242025!$E$2:$E$1315,TotalTeamGames20242025!$A53)</f>
        <v>1</v>
      </c>
      <c r="AT54" s="26"/>
      <c r="AU54" s="5">
        <f>COUNTIFS(DataRegularSeason20242025!$D$2:$D$1315,TotalTeamGames20242025!AU$1,DataRegularSeason20242025!$E$2:$E$1315,TotalTeamGames20242025!$A53)</f>
        <v>1</v>
      </c>
      <c r="AV54" s="26"/>
      <c r="AW54" s="5">
        <f>COUNTIFS(DataRegularSeason20242025!$D$2:$D$1315,TotalTeamGames20242025!AW$1,DataRegularSeason20242025!$E$2:$E$1315,TotalTeamGames20242025!$A53)</f>
        <v>1</v>
      </c>
      <c r="AX54" s="26"/>
      <c r="AY54" s="5">
        <f>COUNTIFS(DataRegularSeason20242025!$D$2:$D$1315,TotalTeamGames20242025!AY$1,DataRegularSeason20242025!$E$2:$E$1315,TotalTeamGames20242025!$A53)</f>
        <v>1</v>
      </c>
      <c r="AZ54" s="26"/>
      <c r="BA54" s="24"/>
      <c r="BB54" s="26"/>
      <c r="BC54" s="5">
        <f>COUNTIFS(DataRegularSeason20242025!$D$2:$D$1315,TotalTeamGames20242025!BC$1,DataRegularSeason20242025!$E$2:$E$1315,TotalTeamGames20242025!$A53)</f>
        <v>2</v>
      </c>
      <c r="BD54" s="26"/>
      <c r="BE54" s="5">
        <f>COUNTIFS(DataRegularSeason20242025!$D$2:$D$1315,TotalTeamGames20242025!BE$1,DataRegularSeason20242025!$E$2:$E$1315,TotalTeamGames20242025!$A53)</f>
        <v>1</v>
      </c>
      <c r="BF54" s="24"/>
      <c r="BG54" s="27">
        <f>COUNTIFS(DataRegularSeason20242025!$D$2:$D$1315,TotalTeamGames20242025!BG$1,DataRegularSeason20242025!$E$2:$E$1315,TotalTeamGames20242025!$A53)</f>
        <v>1</v>
      </c>
      <c r="BH54" s="26"/>
      <c r="BI54" s="5">
        <f>COUNTIFS(DataRegularSeason20242025!$D$2:$D$1315,TotalTeamGames20242025!BI$1,DataRegularSeason20242025!$E$2:$E$1315,TotalTeamGames20242025!$A53)</f>
        <v>1</v>
      </c>
      <c r="BJ54" s="26"/>
      <c r="BK54" s="5">
        <f>COUNTIFS(DataRegularSeason20242025!$D$2:$D$1315,TotalTeamGames20242025!BK$1,DataRegularSeason20242025!$E$2:$E$1315,TotalTeamGames20242025!$A53)</f>
        <v>1</v>
      </c>
      <c r="BL54" s="26"/>
      <c r="BM54" s="5">
        <f>COUNTIFS(DataRegularSeason20242025!$D$2:$D$1315,TotalTeamGames20242025!BM$1,DataRegularSeason20242025!$E$2:$E$1315,TotalTeamGames20242025!$A53)</f>
        <v>2</v>
      </c>
      <c r="BN54" s="26"/>
      <c r="BO54" s="30">
        <f t="shared" si="0"/>
        <v>41</v>
      </c>
      <c r="BP54" s="43"/>
    </row>
    <row r="55" spans="1:68" x14ac:dyDescent="0.25">
      <c r="A55" s="44" t="s">
        <v>18</v>
      </c>
      <c r="B55" s="22" t="s">
        <v>81</v>
      </c>
      <c r="C55" s="21"/>
      <c r="D55" s="22">
        <f>COUNTIFS(DataRegularSeason20242025!$E$2:$E$1315,TotalTeamGames20242025!C$1,DataRegularSeason20242025!$D$2:$D$1315,TotalTeamGames20242025!$A55)</f>
        <v>1</v>
      </c>
      <c r="E55" s="21"/>
      <c r="F55" s="22">
        <f>COUNTIFS(DataRegularSeason20242025!$E$2:$E$1315,TotalTeamGames20242025!E$1,DataRegularSeason20242025!$D$2:$D$1315,TotalTeamGames20242025!$A55)</f>
        <v>2</v>
      </c>
      <c r="G55" s="21"/>
      <c r="H55" s="22">
        <f>COUNTIFS(DataRegularSeason20242025!$E$2:$E$1315,TotalTeamGames20242025!G$1,DataRegularSeason20242025!$D$2:$D$1315,TotalTeamGames20242025!$A55)</f>
        <v>2</v>
      </c>
      <c r="I55" s="21"/>
      <c r="J55" s="22">
        <f>COUNTIFS(DataRegularSeason20242025!$E$2:$E$1315,TotalTeamGames20242025!I$1,DataRegularSeason20242025!$D$2:$D$1315,TotalTeamGames20242025!$A55)</f>
        <v>2</v>
      </c>
      <c r="K55" s="21"/>
      <c r="L55" s="22">
        <f>COUNTIFS(DataRegularSeason20242025!$E$2:$E$1315,TotalTeamGames20242025!K$1,DataRegularSeason20242025!$D$2:$D$1315,TotalTeamGames20242025!$A55)</f>
        <v>1</v>
      </c>
      <c r="M55" s="21"/>
      <c r="N55" s="22">
        <f>COUNTIFS(DataRegularSeason20242025!$E$2:$E$1315,TotalTeamGames20242025!M$1,DataRegularSeason20242025!$D$2:$D$1315,TotalTeamGames20242025!$A55)</f>
        <v>1</v>
      </c>
      <c r="O55" s="21"/>
      <c r="P55" s="22">
        <f>COUNTIFS(DataRegularSeason20242025!$E$2:$E$1315,TotalTeamGames20242025!O$1,DataRegularSeason20242025!$D$2:$D$1315,TotalTeamGames20242025!$A55)</f>
        <v>1</v>
      </c>
      <c r="Q55" s="21"/>
      <c r="R55" s="22">
        <f>COUNTIFS(DataRegularSeason20242025!$E$2:$E$1315,TotalTeamGames20242025!Q$1,DataRegularSeason20242025!$D$2:$D$1315,TotalTeamGames20242025!$A55)</f>
        <v>1</v>
      </c>
      <c r="S55" s="21"/>
      <c r="T55" s="22">
        <f>COUNTIFS(DataRegularSeason20242025!$E$2:$E$1315,TotalTeamGames20242025!S$1,DataRegularSeason20242025!$D$2:$D$1315,TotalTeamGames20242025!$A55)</f>
        <v>1</v>
      </c>
      <c r="U55" s="21"/>
      <c r="V55" s="22">
        <f>COUNTIFS(DataRegularSeason20242025!$E$2:$E$1315,TotalTeamGames20242025!U$1,DataRegularSeason20242025!$D$2:$D$1315,TotalTeamGames20242025!$A55)</f>
        <v>2</v>
      </c>
      <c r="W55" s="21"/>
      <c r="X55" s="22">
        <f>COUNTIFS(DataRegularSeason20242025!$E$2:$E$1315,TotalTeamGames20242025!W$1,DataRegularSeason20242025!$D$2:$D$1315,TotalTeamGames20242025!$A55)</f>
        <v>1</v>
      </c>
      <c r="Y55" s="21"/>
      <c r="Z55" s="22">
        <f>COUNTIFS(DataRegularSeason20242025!$E$2:$E$1315,TotalTeamGames20242025!Y$1,DataRegularSeason20242025!$D$2:$D$1315,TotalTeamGames20242025!$A55)</f>
        <v>2</v>
      </c>
      <c r="AA55" s="21"/>
      <c r="AB55" s="22">
        <f>COUNTIFS(DataRegularSeason20242025!$E$2:$E$1315,TotalTeamGames20242025!AA$1,DataRegularSeason20242025!$D$2:$D$1315,TotalTeamGames20242025!$A55)</f>
        <v>1</v>
      </c>
      <c r="AC55" s="21"/>
      <c r="AD55" s="22">
        <f>COUNTIFS(DataRegularSeason20242025!$E$2:$E$1315,TotalTeamGames20242025!AC$1,DataRegularSeason20242025!$D$2:$D$1315,TotalTeamGames20242025!$A55)</f>
        <v>1</v>
      </c>
      <c r="AE55" s="21"/>
      <c r="AF55" s="22">
        <f>COUNTIFS(DataRegularSeason20242025!$E$2:$E$1315,TotalTeamGames20242025!AE$1,DataRegularSeason20242025!$D$2:$D$1315,TotalTeamGames20242025!$A55)</f>
        <v>2</v>
      </c>
      <c r="AG55" s="21"/>
      <c r="AH55" s="22">
        <f>COUNTIFS(DataRegularSeason20242025!$E$2:$E$1315,TotalTeamGames20242025!AG$1,DataRegularSeason20242025!$D$2:$D$1315,TotalTeamGames20242025!$A55)</f>
        <v>2</v>
      </c>
      <c r="AI55" s="21"/>
      <c r="AJ55" s="22">
        <f>COUNTIFS(DataRegularSeason20242025!$E$2:$E$1315,TotalTeamGames20242025!AI$1,DataRegularSeason20242025!$D$2:$D$1315,TotalTeamGames20242025!$A55)</f>
        <v>1</v>
      </c>
      <c r="AK55" s="21"/>
      <c r="AL55" s="22">
        <f>COUNTIFS(DataRegularSeason20242025!$E$2:$E$1315,TotalTeamGames20242025!AK$1,DataRegularSeason20242025!$D$2:$D$1315,TotalTeamGames20242025!$A55)</f>
        <v>1</v>
      </c>
      <c r="AM55" s="21"/>
      <c r="AN55" s="22">
        <f>COUNTIFS(DataRegularSeason20242025!$E$2:$E$1315,TotalTeamGames20242025!AM$1,DataRegularSeason20242025!$D$2:$D$1315,TotalTeamGames20242025!$A55)</f>
        <v>2</v>
      </c>
      <c r="AO55" s="21"/>
      <c r="AP55" s="22">
        <f>COUNTIFS(DataRegularSeason20242025!$E$2:$E$1315,TotalTeamGames20242025!AO$1,DataRegularSeason20242025!$D$2:$D$1315,TotalTeamGames20242025!$A55)</f>
        <v>1</v>
      </c>
      <c r="AQ55" s="21"/>
      <c r="AR55" s="22">
        <f>COUNTIFS(DataRegularSeason20242025!$E$2:$E$1315,TotalTeamGames20242025!AQ$1,DataRegularSeason20242025!$D$2:$D$1315,TotalTeamGames20242025!$A55)</f>
        <v>1</v>
      </c>
      <c r="AS55" s="21"/>
      <c r="AT55" s="22">
        <f>COUNTIFS(DataRegularSeason20242025!$E$2:$E$1315,TotalTeamGames20242025!AS$1,DataRegularSeason20242025!$D$2:$D$1315,TotalTeamGames20242025!$A55)</f>
        <v>2</v>
      </c>
      <c r="AU55" s="21"/>
      <c r="AV55" s="22">
        <f>COUNTIFS(DataRegularSeason20242025!$E$2:$E$1315,TotalTeamGames20242025!AU$1,DataRegularSeason20242025!$D$2:$D$1315,TotalTeamGames20242025!$A55)</f>
        <v>1</v>
      </c>
      <c r="AW55" s="21"/>
      <c r="AX55" s="22">
        <f>COUNTIFS(DataRegularSeason20242025!$E$2:$E$1315,TotalTeamGames20242025!AW$1,DataRegularSeason20242025!$D$2:$D$1315,TotalTeamGames20242025!$A55)</f>
        <v>1</v>
      </c>
      <c r="AY55" s="21"/>
      <c r="AZ55" s="22">
        <f>COUNTIFS(DataRegularSeason20242025!$E$2:$E$1315,TotalTeamGames20242025!AY$1,DataRegularSeason20242025!$D$2:$D$1315,TotalTeamGames20242025!$A55)</f>
        <v>1</v>
      </c>
      <c r="BA55" s="21"/>
      <c r="BB55" s="22">
        <f>COUNTIFS(DataRegularSeason20242025!$E$2:$E$1315,TotalTeamGames20242025!BA$1,DataRegularSeason20242025!$D$2:$D$1315,TotalTeamGames20242025!$A55)</f>
        <v>2</v>
      </c>
      <c r="BC55" s="21"/>
      <c r="BD55" s="25"/>
      <c r="BE55" s="21"/>
      <c r="BF55">
        <f>COUNTIFS(DataRegularSeason20242025!$E$2:$E$1315,TotalTeamGames20242025!BE$1,DataRegularSeason20242025!$D$2:$D$1315,TotalTeamGames20242025!$A55)</f>
        <v>1</v>
      </c>
      <c r="BG55" s="28"/>
      <c r="BH55" s="22">
        <f>COUNTIFS(DataRegularSeason20242025!$E$2:$E$1315,TotalTeamGames20242025!BG$1,DataRegularSeason20242025!$D$2:$D$1315,TotalTeamGames20242025!$A55)</f>
        <v>1</v>
      </c>
      <c r="BI55" s="21"/>
      <c r="BJ55" s="22">
        <f>COUNTIFS(DataRegularSeason20242025!$E$2:$E$1315,TotalTeamGames20242025!BI$1,DataRegularSeason20242025!$D$2:$D$1315,TotalTeamGames20242025!$A55)</f>
        <v>1</v>
      </c>
      <c r="BK55" s="21"/>
      <c r="BL55" s="22">
        <f>COUNTIFS(DataRegularSeason20242025!$E$2:$E$1315,TotalTeamGames20242025!BK$1,DataRegularSeason20242025!$D$2:$D$1315,TotalTeamGames20242025!$A55)</f>
        <v>1</v>
      </c>
      <c r="BM55" s="21"/>
      <c r="BN55" s="22">
        <f>COUNTIFS(DataRegularSeason20242025!$E$2:$E$1315,TotalTeamGames20242025!BM$1,DataRegularSeason20242025!$D$2:$D$1315,TotalTeamGames20242025!$A55)</f>
        <v>1</v>
      </c>
      <c r="BO55" s="29">
        <f t="shared" si="0"/>
        <v>41</v>
      </c>
      <c r="BP55" s="43">
        <f t="shared" ref="BP55" si="26">BO55+BO56</f>
        <v>82</v>
      </c>
    </row>
    <row r="56" spans="1:68" x14ac:dyDescent="0.25">
      <c r="A56" s="45"/>
      <c r="B56" s="23" t="s">
        <v>80</v>
      </c>
      <c r="C56" s="5">
        <f>COUNTIFS(DataRegularSeason20242025!$D$2:$D$1315,TotalTeamGames20242025!C$1,DataRegularSeason20242025!$E$2:$E$1315,TotalTeamGames20242025!$A55)</f>
        <v>1</v>
      </c>
      <c r="D56" s="26"/>
      <c r="E56" s="5">
        <f>COUNTIFS(DataRegularSeason20242025!$D$2:$D$1315,TotalTeamGames20242025!E$1,DataRegularSeason20242025!$E$2:$E$1315,TotalTeamGames20242025!$A55)</f>
        <v>2</v>
      </c>
      <c r="F56" s="26"/>
      <c r="G56" s="5">
        <f>COUNTIFS(DataRegularSeason20242025!$D$2:$D$1315,TotalTeamGames20242025!G$1,DataRegularSeason20242025!$E$2:$E$1315,TotalTeamGames20242025!$A55)</f>
        <v>1</v>
      </c>
      <c r="H56" s="26"/>
      <c r="I56" s="5">
        <f>COUNTIFS(DataRegularSeason20242025!$D$2:$D$1315,TotalTeamGames20242025!I$1,DataRegularSeason20242025!$E$2:$E$1315,TotalTeamGames20242025!$A55)</f>
        <v>1</v>
      </c>
      <c r="J56" s="26"/>
      <c r="K56" s="5">
        <f>COUNTIFS(DataRegularSeason20242025!$D$2:$D$1315,TotalTeamGames20242025!K$1,DataRegularSeason20242025!$E$2:$E$1315,TotalTeamGames20242025!$A55)</f>
        <v>2</v>
      </c>
      <c r="L56" s="26"/>
      <c r="M56" s="5">
        <f>COUNTIFS(DataRegularSeason20242025!$D$2:$D$1315,TotalTeamGames20242025!M$1,DataRegularSeason20242025!$E$2:$E$1315,TotalTeamGames20242025!$A55)</f>
        <v>1</v>
      </c>
      <c r="N56" s="26"/>
      <c r="O56" s="5">
        <f>COUNTIFS(DataRegularSeason20242025!$D$2:$D$1315,TotalTeamGames20242025!O$1,DataRegularSeason20242025!$E$2:$E$1315,TotalTeamGames20242025!$A55)</f>
        <v>1</v>
      </c>
      <c r="P56" s="26"/>
      <c r="Q56" s="5">
        <f>COUNTIFS(DataRegularSeason20242025!$D$2:$D$1315,TotalTeamGames20242025!Q$1,DataRegularSeason20242025!$E$2:$E$1315,TotalTeamGames20242025!$A55)</f>
        <v>1</v>
      </c>
      <c r="R56" s="26"/>
      <c r="S56" s="5">
        <f>COUNTIFS(DataRegularSeason20242025!$D$2:$D$1315,TotalTeamGames20242025!S$1,DataRegularSeason20242025!$E$2:$E$1315,TotalTeamGames20242025!$A55)</f>
        <v>1</v>
      </c>
      <c r="T56" s="26"/>
      <c r="U56" s="5">
        <f>COUNTIFS(DataRegularSeason20242025!$D$2:$D$1315,TotalTeamGames20242025!U$1,DataRegularSeason20242025!$E$2:$E$1315,TotalTeamGames20242025!$A55)</f>
        <v>2</v>
      </c>
      <c r="V56" s="26"/>
      <c r="W56" s="5">
        <f>COUNTIFS(DataRegularSeason20242025!$D$2:$D$1315,TotalTeamGames20242025!W$1,DataRegularSeason20242025!$E$2:$E$1315,TotalTeamGames20242025!$A55)</f>
        <v>1</v>
      </c>
      <c r="X56" s="26"/>
      <c r="Y56" s="5">
        <f>COUNTIFS(DataRegularSeason20242025!$D$2:$D$1315,TotalTeamGames20242025!Y$1,DataRegularSeason20242025!$E$2:$E$1315,TotalTeamGames20242025!$A55)</f>
        <v>2</v>
      </c>
      <c r="Z56" s="26"/>
      <c r="AA56" s="5">
        <f>COUNTIFS(DataRegularSeason20242025!$D$2:$D$1315,TotalTeamGames20242025!AA$1,DataRegularSeason20242025!$E$2:$E$1315,TotalTeamGames20242025!$A55)</f>
        <v>1</v>
      </c>
      <c r="AB56" s="26"/>
      <c r="AC56" s="5">
        <f>COUNTIFS(DataRegularSeason20242025!$D$2:$D$1315,TotalTeamGames20242025!AC$1,DataRegularSeason20242025!$E$2:$E$1315,TotalTeamGames20242025!$A55)</f>
        <v>1</v>
      </c>
      <c r="AD56" s="26"/>
      <c r="AE56" s="5">
        <f>COUNTIFS(DataRegularSeason20242025!$D$2:$D$1315,TotalTeamGames20242025!AE$1,DataRegularSeason20242025!$E$2:$E$1315,TotalTeamGames20242025!$A55)</f>
        <v>2</v>
      </c>
      <c r="AF56" s="26"/>
      <c r="AG56" s="5">
        <f>COUNTIFS(DataRegularSeason20242025!$D$2:$D$1315,TotalTeamGames20242025!AG$1,DataRegularSeason20242025!$E$2:$E$1315,TotalTeamGames20242025!$A55)</f>
        <v>1</v>
      </c>
      <c r="AH56" s="26"/>
      <c r="AI56" s="5">
        <f>COUNTIFS(DataRegularSeason20242025!$D$2:$D$1315,TotalTeamGames20242025!AI$1,DataRegularSeason20242025!$E$2:$E$1315,TotalTeamGames20242025!$A55)</f>
        <v>1</v>
      </c>
      <c r="AJ56" s="26"/>
      <c r="AK56" s="5">
        <f>COUNTIFS(DataRegularSeason20242025!$D$2:$D$1315,TotalTeamGames20242025!AK$1,DataRegularSeason20242025!$E$2:$E$1315,TotalTeamGames20242025!$A55)</f>
        <v>2</v>
      </c>
      <c r="AL56" s="26"/>
      <c r="AM56" s="5">
        <f>COUNTIFS(DataRegularSeason20242025!$D$2:$D$1315,TotalTeamGames20242025!AM$1,DataRegularSeason20242025!$E$2:$E$1315,TotalTeamGames20242025!$A55)</f>
        <v>1</v>
      </c>
      <c r="AN56" s="26"/>
      <c r="AO56" s="5">
        <f>COUNTIFS(DataRegularSeason20242025!$D$2:$D$1315,TotalTeamGames20242025!AO$1,DataRegularSeason20242025!$E$2:$E$1315,TotalTeamGames20242025!$A55)</f>
        <v>2</v>
      </c>
      <c r="AP56" s="26"/>
      <c r="AQ56" s="5">
        <f>COUNTIFS(DataRegularSeason20242025!$D$2:$D$1315,TotalTeamGames20242025!AQ$1,DataRegularSeason20242025!$E$2:$E$1315,TotalTeamGames20242025!$A55)</f>
        <v>2</v>
      </c>
      <c r="AR56" s="26"/>
      <c r="AS56" s="5">
        <f>COUNTIFS(DataRegularSeason20242025!$D$2:$D$1315,TotalTeamGames20242025!AS$1,DataRegularSeason20242025!$E$2:$E$1315,TotalTeamGames20242025!$A55)</f>
        <v>1</v>
      </c>
      <c r="AT56" s="26"/>
      <c r="AU56" s="5">
        <f>COUNTIFS(DataRegularSeason20242025!$D$2:$D$1315,TotalTeamGames20242025!AU$1,DataRegularSeason20242025!$E$2:$E$1315,TotalTeamGames20242025!$A55)</f>
        <v>1</v>
      </c>
      <c r="AV56" s="26"/>
      <c r="AW56" s="5">
        <f>COUNTIFS(DataRegularSeason20242025!$D$2:$D$1315,TotalTeamGames20242025!AW$1,DataRegularSeason20242025!$E$2:$E$1315,TotalTeamGames20242025!$A55)</f>
        <v>1</v>
      </c>
      <c r="AX56" s="26"/>
      <c r="AY56" s="5">
        <f>COUNTIFS(DataRegularSeason20242025!$D$2:$D$1315,TotalTeamGames20242025!AY$1,DataRegularSeason20242025!$E$2:$E$1315,TotalTeamGames20242025!$A55)</f>
        <v>1</v>
      </c>
      <c r="AZ56" s="26"/>
      <c r="BA56" s="5">
        <f>COUNTIFS(DataRegularSeason20242025!$D$2:$D$1315,TotalTeamGames20242025!BA$1,DataRegularSeason20242025!$E$2:$E$1315,TotalTeamGames20242025!$A55)</f>
        <v>2</v>
      </c>
      <c r="BB56" s="26"/>
      <c r="BC56" s="24"/>
      <c r="BD56" s="26"/>
      <c r="BE56" s="5">
        <f>COUNTIFS(DataRegularSeason20242025!$D$2:$D$1315,TotalTeamGames20242025!BE$1,DataRegularSeason20242025!$E$2:$E$1315,TotalTeamGames20242025!$A55)</f>
        <v>1</v>
      </c>
      <c r="BF56" s="24"/>
      <c r="BG56" s="27">
        <f>COUNTIFS(DataRegularSeason20242025!$D$2:$D$1315,TotalTeamGames20242025!BG$1,DataRegularSeason20242025!$E$2:$E$1315,TotalTeamGames20242025!$A55)</f>
        <v>1</v>
      </c>
      <c r="BH56" s="26"/>
      <c r="BI56" s="5">
        <f>COUNTIFS(DataRegularSeason20242025!$D$2:$D$1315,TotalTeamGames20242025!BI$1,DataRegularSeason20242025!$E$2:$E$1315,TotalTeamGames20242025!$A55)</f>
        <v>1</v>
      </c>
      <c r="BJ56" s="26"/>
      <c r="BK56" s="5">
        <f>COUNTIFS(DataRegularSeason20242025!$D$2:$D$1315,TotalTeamGames20242025!BK$1,DataRegularSeason20242025!$E$2:$E$1315,TotalTeamGames20242025!$A55)</f>
        <v>1</v>
      </c>
      <c r="BL56" s="26"/>
      <c r="BM56" s="5">
        <f>COUNTIFS(DataRegularSeason20242025!$D$2:$D$1315,TotalTeamGames20242025!BM$1,DataRegularSeason20242025!$E$2:$E$1315,TotalTeamGames20242025!$A55)</f>
        <v>2</v>
      </c>
      <c r="BN56" s="26"/>
      <c r="BO56" s="30">
        <f t="shared" si="0"/>
        <v>41</v>
      </c>
      <c r="BP56" s="43"/>
    </row>
    <row r="57" spans="1:68" x14ac:dyDescent="0.25">
      <c r="A57" s="44" t="s">
        <v>15</v>
      </c>
      <c r="B57" s="22" t="s">
        <v>81</v>
      </c>
      <c r="C57" s="21"/>
      <c r="D57" s="22">
        <f>COUNTIFS(DataRegularSeason20242025!$E$2:$E$1315,TotalTeamGames20242025!C$1,DataRegularSeason20242025!$D$2:$D$1315,TotalTeamGames20242025!$A57)</f>
        <v>1</v>
      </c>
      <c r="E57" s="21"/>
      <c r="F57" s="22">
        <f>COUNTIFS(DataRegularSeason20242025!$E$2:$E$1315,TotalTeamGames20242025!E$1,DataRegularSeason20242025!$D$2:$D$1315,TotalTeamGames20242025!$A57)</f>
        <v>1</v>
      </c>
      <c r="G57" s="21"/>
      <c r="H57" s="22">
        <f>COUNTIFS(DataRegularSeason20242025!$E$2:$E$1315,TotalTeamGames20242025!G$1,DataRegularSeason20242025!$D$2:$D$1315,TotalTeamGames20242025!$A57)</f>
        <v>1</v>
      </c>
      <c r="I57" s="21"/>
      <c r="J57" s="22">
        <f>COUNTIFS(DataRegularSeason20242025!$E$2:$E$1315,TotalTeamGames20242025!I$1,DataRegularSeason20242025!$D$2:$D$1315,TotalTeamGames20242025!$A57)</f>
        <v>1</v>
      </c>
      <c r="K57" s="21"/>
      <c r="L57" s="22">
        <f>COUNTIFS(DataRegularSeason20242025!$E$2:$E$1315,TotalTeamGames20242025!K$1,DataRegularSeason20242025!$D$2:$D$1315,TotalTeamGames20242025!$A57)</f>
        <v>1</v>
      </c>
      <c r="M57" s="21"/>
      <c r="N57" s="22">
        <f>COUNTIFS(DataRegularSeason20242025!$E$2:$E$1315,TotalTeamGames20242025!M$1,DataRegularSeason20242025!$D$2:$D$1315,TotalTeamGames20242025!$A57)</f>
        <v>1</v>
      </c>
      <c r="O57" s="21"/>
      <c r="P57" s="22">
        <f>COUNTIFS(DataRegularSeason20242025!$E$2:$E$1315,TotalTeamGames20242025!O$1,DataRegularSeason20242025!$D$2:$D$1315,TotalTeamGames20242025!$A57)</f>
        <v>2</v>
      </c>
      <c r="Q57" s="21"/>
      <c r="R57" s="22">
        <f>COUNTIFS(DataRegularSeason20242025!$E$2:$E$1315,TotalTeamGames20242025!Q$1,DataRegularSeason20242025!$D$2:$D$1315,TotalTeamGames20242025!$A57)</f>
        <v>1</v>
      </c>
      <c r="S57" s="21"/>
      <c r="T57" s="22">
        <f>COUNTIFS(DataRegularSeason20242025!$E$2:$E$1315,TotalTeamGames20242025!S$1,DataRegularSeason20242025!$D$2:$D$1315,TotalTeamGames20242025!$A57)</f>
        <v>2</v>
      </c>
      <c r="U57" s="21"/>
      <c r="V57" s="22">
        <f>COUNTIFS(DataRegularSeason20242025!$E$2:$E$1315,TotalTeamGames20242025!U$1,DataRegularSeason20242025!$D$2:$D$1315,TotalTeamGames20242025!$A57)</f>
        <v>1</v>
      </c>
      <c r="W57" s="21"/>
      <c r="X57" s="22">
        <f>COUNTIFS(DataRegularSeason20242025!$E$2:$E$1315,TotalTeamGames20242025!W$1,DataRegularSeason20242025!$D$2:$D$1315,TotalTeamGames20242025!$A57)</f>
        <v>2</v>
      </c>
      <c r="Y57" s="21"/>
      <c r="Z57" s="22">
        <f>COUNTIFS(DataRegularSeason20242025!$E$2:$E$1315,TotalTeamGames20242025!Y$1,DataRegularSeason20242025!$D$2:$D$1315,TotalTeamGames20242025!$A57)</f>
        <v>1</v>
      </c>
      <c r="AA57" s="21"/>
      <c r="AB57" s="22">
        <f>COUNTIFS(DataRegularSeason20242025!$E$2:$E$1315,TotalTeamGames20242025!AA$1,DataRegularSeason20242025!$D$2:$D$1315,TotalTeamGames20242025!$A57)</f>
        <v>2</v>
      </c>
      <c r="AC57" s="21"/>
      <c r="AD57" s="22">
        <f>COUNTIFS(DataRegularSeason20242025!$E$2:$E$1315,TotalTeamGames20242025!AC$1,DataRegularSeason20242025!$D$2:$D$1315,TotalTeamGames20242025!$A57)</f>
        <v>2</v>
      </c>
      <c r="AE57" s="21"/>
      <c r="AF57" s="22">
        <f>COUNTIFS(DataRegularSeason20242025!$E$2:$E$1315,TotalTeamGames20242025!AE$1,DataRegularSeason20242025!$D$2:$D$1315,TotalTeamGames20242025!$A57)</f>
        <v>1</v>
      </c>
      <c r="AG57" s="21"/>
      <c r="AH57" s="22">
        <f>COUNTIFS(DataRegularSeason20242025!$E$2:$E$1315,TotalTeamGames20242025!AG$1,DataRegularSeason20242025!$D$2:$D$1315,TotalTeamGames20242025!$A57)</f>
        <v>1</v>
      </c>
      <c r="AI57" s="21"/>
      <c r="AJ57" s="22">
        <f>COUNTIFS(DataRegularSeason20242025!$E$2:$E$1315,TotalTeamGames20242025!AI$1,DataRegularSeason20242025!$D$2:$D$1315,TotalTeamGames20242025!$A57)</f>
        <v>2</v>
      </c>
      <c r="AK57" s="21"/>
      <c r="AL57" s="22">
        <f>COUNTIFS(DataRegularSeason20242025!$E$2:$E$1315,TotalTeamGames20242025!AK$1,DataRegularSeason20242025!$D$2:$D$1315,TotalTeamGames20242025!$A57)</f>
        <v>1</v>
      </c>
      <c r="AM57" s="21"/>
      <c r="AN57" s="22">
        <f>COUNTIFS(DataRegularSeason20242025!$E$2:$E$1315,TotalTeamGames20242025!AM$1,DataRegularSeason20242025!$D$2:$D$1315,TotalTeamGames20242025!$A57)</f>
        <v>1</v>
      </c>
      <c r="AO57" s="21"/>
      <c r="AP57" s="22">
        <f>COUNTIFS(DataRegularSeason20242025!$E$2:$E$1315,TotalTeamGames20242025!AO$1,DataRegularSeason20242025!$D$2:$D$1315,TotalTeamGames20242025!$A57)</f>
        <v>1</v>
      </c>
      <c r="AQ57" s="21"/>
      <c r="AR57" s="22">
        <f>COUNTIFS(DataRegularSeason20242025!$E$2:$E$1315,TotalTeamGames20242025!AQ$1,DataRegularSeason20242025!$D$2:$D$1315,TotalTeamGames20242025!$A57)</f>
        <v>1</v>
      </c>
      <c r="AS57" s="21"/>
      <c r="AT57" s="22">
        <f>COUNTIFS(DataRegularSeason20242025!$E$2:$E$1315,TotalTeamGames20242025!AS$1,DataRegularSeason20242025!$D$2:$D$1315,TotalTeamGames20242025!$A57)</f>
        <v>1</v>
      </c>
      <c r="AU57" s="21"/>
      <c r="AV57" s="22">
        <f>COUNTIFS(DataRegularSeason20242025!$E$2:$E$1315,TotalTeamGames20242025!AU$1,DataRegularSeason20242025!$D$2:$D$1315,TotalTeamGames20242025!$A57)</f>
        <v>2</v>
      </c>
      <c r="AW57" s="21"/>
      <c r="AX57" s="22">
        <f>COUNTIFS(DataRegularSeason20242025!$E$2:$E$1315,TotalTeamGames20242025!AW$1,DataRegularSeason20242025!$D$2:$D$1315,TotalTeamGames20242025!$A57)</f>
        <v>1</v>
      </c>
      <c r="AY57" s="21"/>
      <c r="AZ57" s="22">
        <f>COUNTIFS(DataRegularSeason20242025!$E$2:$E$1315,TotalTeamGames20242025!AY$1,DataRegularSeason20242025!$D$2:$D$1315,TotalTeamGames20242025!$A57)</f>
        <v>2</v>
      </c>
      <c r="BA57" s="21"/>
      <c r="BB57" s="22">
        <f>COUNTIFS(DataRegularSeason20242025!$E$2:$E$1315,TotalTeamGames20242025!BA$1,DataRegularSeason20242025!$D$2:$D$1315,TotalTeamGames20242025!$A57)</f>
        <v>1</v>
      </c>
      <c r="BC57" s="21"/>
      <c r="BD57" s="22">
        <f>COUNTIFS(DataRegularSeason20242025!$E$2:$E$1315,TotalTeamGames20242025!BC$1,DataRegularSeason20242025!$D$2:$D$1315,TotalTeamGames20242025!$A57)</f>
        <v>1</v>
      </c>
      <c r="BE57" s="21"/>
      <c r="BF57" s="21"/>
      <c r="BG57" s="28"/>
      <c r="BH57" s="22">
        <f>COUNTIFS(DataRegularSeason20242025!$E$2:$E$1315,TotalTeamGames20242025!BG$1,DataRegularSeason20242025!$D$2:$D$1315,TotalTeamGames20242025!$A57)</f>
        <v>1</v>
      </c>
      <c r="BI57" s="21"/>
      <c r="BJ57" s="22">
        <f>COUNTIFS(DataRegularSeason20242025!$E$2:$E$1315,TotalTeamGames20242025!BI$1,DataRegularSeason20242025!$D$2:$D$1315,TotalTeamGames20242025!$A57)</f>
        <v>2</v>
      </c>
      <c r="BK57" s="21"/>
      <c r="BL57" s="22">
        <f>COUNTIFS(DataRegularSeason20242025!$E$2:$E$1315,TotalTeamGames20242025!BK$1,DataRegularSeason20242025!$D$2:$D$1315,TotalTeamGames20242025!$A57)</f>
        <v>2</v>
      </c>
      <c r="BM57" s="21"/>
      <c r="BN57" s="22">
        <f>COUNTIFS(DataRegularSeason20242025!$E$2:$E$1315,TotalTeamGames20242025!BM$1,DataRegularSeason20242025!$D$2:$D$1315,TotalTeamGames20242025!$A57)</f>
        <v>1</v>
      </c>
      <c r="BO57" s="29">
        <f t="shared" si="0"/>
        <v>41</v>
      </c>
      <c r="BP57" s="43">
        <f t="shared" ref="BP57" si="27">BO57+BO58</f>
        <v>82</v>
      </c>
    </row>
    <row r="58" spans="1:68" x14ac:dyDescent="0.25">
      <c r="A58" s="45"/>
      <c r="B58" s="23" t="s">
        <v>80</v>
      </c>
      <c r="C58" s="5">
        <f>COUNTIFS(DataRegularSeason20242025!$D$2:$D$1315,TotalTeamGames20242025!C$1,DataRegularSeason20242025!$E$2:$E$1315,TotalTeamGames20242025!$A57)</f>
        <v>2</v>
      </c>
      <c r="D58" s="26"/>
      <c r="E58" s="5">
        <f>COUNTIFS(DataRegularSeason20242025!$D$2:$D$1315,TotalTeamGames20242025!E$1,DataRegularSeason20242025!$E$2:$E$1315,TotalTeamGames20242025!$A57)</f>
        <v>1</v>
      </c>
      <c r="F58" s="26"/>
      <c r="G58" s="5">
        <f>COUNTIFS(DataRegularSeason20242025!$D$2:$D$1315,TotalTeamGames20242025!G$1,DataRegularSeason20242025!$E$2:$E$1315,TotalTeamGames20242025!$A57)</f>
        <v>1</v>
      </c>
      <c r="H58" s="26"/>
      <c r="I58" s="5">
        <f>COUNTIFS(DataRegularSeason20242025!$D$2:$D$1315,TotalTeamGames20242025!I$1,DataRegularSeason20242025!$E$2:$E$1315,TotalTeamGames20242025!$A57)</f>
        <v>1</v>
      </c>
      <c r="J58" s="26"/>
      <c r="K58" s="5">
        <f>COUNTIFS(DataRegularSeason20242025!$D$2:$D$1315,TotalTeamGames20242025!K$1,DataRegularSeason20242025!$E$2:$E$1315,TotalTeamGames20242025!$A57)</f>
        <v>1</v>
      </c>
      <c r="L58" s="26"/>
      <c r="M58" s="5">
        <f>COUNTIFS(DataRegularSeason20242025!$D$2:$D$1315,TotalTeamGames20242025!M$1,DataRegularSeason20242025!$E$2:$E$1315,TotalTeamGames20242025!$A57)</f>
        <v>2</v>
      </c>
      <c r="N58" s="26"/>
      <c r="O58" s="5">
        <f>COUNTIFS(DataRegularSeason20242025!$D$2:$D$1315,TotalTeamGames20242025!O$1,DataRegularSeason20242025!$E$2:$E$1315,TotalTeamGames20242025!$A57)</f>
        <v>2</v>
      </c>
      <c r="P58" s="26"/>
      <c r="Q58" s="5">
        <f>COUNTIFS(DataRegularSeason20242025!$D$2:$D$1315,TotalTeamGames20242025!Q$1,DataRegularSeason20242025!$E$2:$E$1315,TotalTeamGames20242025!$A57)</f>
        <v>2</v>
      </c>
      <c r="R58" s="26"/>
      <c r="S58" s="5">
        <f>COUNTIFS(DataRegularSeason20242025!$D$2:$D$1315,TotalTeamGames20242025!S$1,DataRegularSeason20242025!$E$2:$E$1315,TotalTeamGames20242025!$A57)</f>
        <v>2</v>
      </c>
      <c r="T58" s="26"/>
      <c r="U58" s="5">
        <f>COUNTIFS(DataRegularSeason20242025!$D$2:$D$1315,TotalTeamGames20242025!U$1,DataRegularSeason20242025!$E$2:$E$1315,TotalTeamGames20242025!$A57)</f>
        <v>1</v>
      </c>
      <c r="V58" s="26"/>
      <c r="W58" s="5">
        <f>COUNTIFS(DataRegularSeason20242025!$D$2:$D$1315,TotalTeamGames20242025!W$1,DataRegularSeason20242025!$E$2:$E$1315,TotalTeamGames20242025!$A57)</f>
        <v>1</v>
      </c>
      <c r="X58" s="26"/>
      <c r="Y58" s="5">
        <f>COUNTIFS(DataRegularSeason20242025!$D$2:$D$1315,TotalTeamGames20242025!Y$1,DataRegularSeason20242025!$E$2:$E$1315,TotalTeamGames20242025!$A57)</f>
        <v>1</v>
      </c>
      <c r="Z58" s="26"/>
      <c r="AA58" s="5">
        <f>COUNTIFS(DataRegularSeason20242025!$D$2:$D$1315,TotalTeamGames20242025!AA$1,DataRegularSeason20242025!$E$2:$E$1315,TotalTeamGames20242025!$A57)</f>
        <v>1</v>
      </c>
      <c r="AB58" s="26"/>
      <c r="AC58" s="5">
        <f>COUNTIFS(DataRegularSeason20242025!$D$2:$D$1315,TotalTeamGames20242025!AC$1,DataRegularSeason20242025!$E$2:$E$1315,TotalTeamGames20242025!$A57)</f>
        <v>2</v>
      </c>
      <c r="AD58" s="26"/>
      <c r="AE58" s="5">
        <f>COUNTIFS(DataRegularSeason20242025!$D$2:$D$1315,TotalTeamGames20242025!AE$1,DataRegularSeason20242025!$E$2:$E$1315,TotalTeamGames20242025!$A57)</f>
        <v>1</v>
      </c>
      <c r="AF58" s="26"/>
      <c r="AG58" s="5">
        <f>COUNTIFS(DataRegularSeason20242025!$D$2:$D$1315,TotalTeamGames20242025!AG$1,DataRegularSeason20242025!$E$2:$E$1315,TotalTeamGames20242025!$A57)</f>
        <v>1</v>
      </c>
      <c r="AH58" s="26"/>
      <c r="AI58" s="5">
        <f>COUNTIFS(DataRegularSeason20242025!$D$2:$D$1315,TotalTeamGames20242025!AI$1,DataRegularSeason20242025!$E$2:$E$1315,TotalTeamGames20242025!$A57)</f>
        <v>1</v>
      </c>
      <c r="AJ58" s="26"/>
      <c r="AK58" s="5">
        <f>COUNTIFS(DataRegularSeason20242025!$D$2:$D$1315,TotalTeamGames20242025!AK$1,DataRegularSeason20242025!$E$2:$E$1315,TotalTeamGames20242025!$A57)</f>
        <v>1</v>
      </c>
      <c r="AL58" s="26"/>
      <c r="AM58" s="5">
        <f>COUNTIFS(DataRegularSeason20242025!$D$2:$D$1315,TotalTeamGames20242025!AM$1,DataRegularSeason20242025!$E$2:$E$1315,TotalTeamGames20242025!$A57)</f>
        <v>1</v>
      </c>
      <c r="AN58" s="26"/>
      <c r="AO58" s="5">
        <f>COUNTIFS(DataRegularSeason20242025!$D$2:$D$1315,TotalTeamGames20242025!AO$1,DataRegularSeason20242025!$E$2:$E$1315,TotalTeamGames20242025!$A57)</f>
        <v>1</v>
      </c>
      <c r="AP58" s="26"/>
      <c r="AQ58" s="5">
        <f>COUNTIFS(DataRegularSeason20242025!$D$2:$D$1315,TotalTeamGames20242025!AQ$1,DataRegularSeason20242025!$E$2:$E$1315,TotalTeamGames20242025!$A57)</f>
        <v>1</v>
      </c>
      <c r="AR58" s="26"/>
      <c r="AS58" s="5">
        <f>COUNTIFS(DataRegularSeason20242025!$D$2:$D$1315,TotalTeamGames20242025!AS$1,DataRegularSeason20242025!$E$2:$E$1315,TotalTeamGames20242025!$A57)</f>
        <v>1</v>
      </c>
      <c r="AT58" s="26"/>
      <c r="AU58" s="5">
        <f>COUNTIFS(DataRegularSeason20242025!$D$2:$D$1315,TotalTeamGames20242025!AU$1,DataRegularSeason20242025!$E$2:$E$1315,TotalTeamGames20242025!$A57)</f>
        <v>1</v>
      </c>
      <c r="AV58" s="26"/>
      <c r="AW58" s="5">
        <f>COUNTIFS(DataRegularSeason20242025!$D$2:$D$1315,TotalTeamGames20242025!AW$1,DataRegularSeason20242025!$E$2:$E$1315,TotalTeamGames20242025!$A57)</f>
        <v>2</v>
      </c>
      <c r="AX58" s="26"/>
      <c r="AY58" s="5">
        <f>COUNTIFS(DataRegularSeason20242025!$D$2:$D$1315,TotalTeamGames20242025!AY$1,DataRegularSeason20242025!$E$2:$E$1315,TotalTeamGames20242025!$A57)</f>
        <v>2</v>
      </c>
      <c r="AZ58" s="26"/>
      <c r="BA58" s="5">
        <f>COUNTIFS(DataRegularSeason20242025!$D$2:$D$1315,TotalTeamGames20242025!BA$1,DataRegularSeason20242025!$E$2:$E$1315,TotalTeamGames20242025!$A57)</f>
        <v>1</v>
      </c>
      <c r="BB58" s="26"/>
      <c r="BC58" s="5">
        <f>COUNTIFS(DataRegularSeason20242025!$D$2:$D$1315,TotalTeamGames20242025!BC$1,DataRegularSeason20242025!$E$2:$E$1315,TotalTeamGames20242025!$A57)</f>
        <v>1</v>
      </c>
      <c r="BD58" s="26"/>
      <c r="BE58" s="24"/>
      <c r="BF58" s="24"/>
      <c r="BG58" s="27">
        <f>COUNTIFS(DataRegularSeason20242025!$D$2:$D$1315,TotalTeamGames20242025!BG$1,DataRegularSeason20242025!$E$2:$E$1315,TotalTeamGames20242025!$A57)</f>
        <v>2</v>
      </c>
      <c r="BH58" s="26"/>
      <c r="BI58" s="5">
        <f>COUNTIFS(DataRegularSeason20242025!$D$2:$D$1315,TotalTeamGames20242025!BI$1,DataRegularSeason20242025!$E$2:$E$1315,TotalTeamGames20242025!$A57)</f>
        <v>1</v>
      </c>
      <c r="BJ58" s="26"/>
      <c r="BK58" s="5">
        <f>COUNTIFS(DataRegularSeason20242025!$D$2:$D$1315,TotalTeamGames20242025!BK$1,DataRegularSeason20242025!$E$2:$E$1315,TotalTeamGames20242025!$A57)</f>
        <v>2</v>
      </c>
      <c r="BL58" s="26"/>
      <c r="BM58" s="5">
        <f>COUNTIFS(DataRegularSeason20242025!$D$2:$D$1315,TotalTeamGames20242025!BM$1,DataRegularSeason20242025!$E$2:$E$1315,TotalTeamGames20242025!$A57)</f>
        <v>1</v>
      </c>
      <c r="BN58" s="26"/>
      <c r="BO58" s="30">
        <f t="shared" si="0"/>
        <v>41</v>
      </c>
      <c r="BP58" s="43"/>
    </row>
    <row r="59" spans="1:68" x14ac:dyDescent="0.25">
      <c r="A59" s="44" t="s">
        <v>25</v>
      </c>
      <c r="B59" s="22" t="s">
        <v>81</v>
      </c>
      <c r="C59" s="21"/>
      <c r="D59" s="22">
        <f>COUNTIFS(DataRegularSeason20242025!$E$2:$E$1315,TotalTeamGames20242025!C$1,DataRegularSeason20242025!$D$2:$D$1315,TotalTeamGames20242025!$A59)</f>
        <v>2</v>
      </c>
      <c r="E59" s="21"/>
      <c r="F59" s="22">
        <f>COUNTIFS(DataRegularSeason20242025!$E$2:$E$1315,TotalTeamGames20242025!E$1,DataRegularSeason20242025!$D$2:$D$1315,TotalTeamGames20242025!$A59)</f>
        <v>1</v>
      </c>
      <c r="G59" s="21"/>
      <c r="H59" s="22">
        <f>COUNTIFS(DataRegularSeason20242025!$E$2:$E$1315,TotalTeamGames20242025!G$1,DataRegularSeason20242025!$D$2:$D$1315,TotalTeamGames20242025!$A59)</f>
        <v>1</v>
      </c>
      <c r="I59" s="21"/>
      <c r="J59" s="22">
        <f>COUNTIFS(DataRegularSeason20242025!$E$2:$E$1315,TotalTeamGames20242025!I$1,DataRegularSeason20242025!$D$2:$D$1315,TotalTeamGames20242025!$A59)</f>
        <v>1</v>
      </c>
      <c r="K59" s="21"/>
      <c r="L59" s="22">
        <f>COUNTIFS(DataRegularSeason20242025!$E$2:$E$1315,TotalTeamGames20242025!K$1,DataRegularSeason20242025!$D$2:$D$1315,TotalTeamGames20242025!$A59)</f>
        <v>1</v>
      </c>
      <c r="M59" s="21"/>
      <c r="N59" s="22">
        <f>COUNTIFS(DataRegularSeason20242025!$E$2:$E$1315,TotalTeamGames20242025!M$1,DataRegularSeason20242025!$D$2:$D$1315,TotalTeamGames20242025!$A59)</f>
        <v>2</v>
      </c>
      <c r="O59" s="21"/>
      <c r="P59" s="22">
        <f>COUNTIFS(DataRegularSeason20242025!$E$2:$E$1315,TotalTeamGames20242025!O$1,DataRegularSeason20242025!$D$2:$D$1315,TotalTeamGames20242025!$A59)</f>
        <v>1</v>
      </c>
      <c r="Q59" s="21"/>
      <c r="R59" s="22">
        <f>COUNTIFS(DataRegularSeason20242025!$E$2:$E$1315,TotalTeamGames20242025!Q$1,DataRegularSeason20242025!$D$2:$D$1315,TotalTeamGames20242025!$A59)</f>
        <v>1</v>
      </c>
      <c r="S59" s="21"/>
      <c r="T59" s="22">
        <f>COUNTIFS(DataRegularSeason20242025!$E$2:$E$1315,TotalTeamGames20242025!S$1,DataRegularSeason20242025!$D$2:$D$1315,TotalTeamGames20242025!$A59)</f>
        <v>2</v>
      </c>
      <c r="U59" s="21"/>
      <c r="V59" s="22">
        <f>COUNTIFS(DataRegularSeason20242025!$E$2:$E$1315,TotalTeamGames20242025!U$1,DataRegularSeason20242025!$D$2:$D$1315,TotalTeamGames20242025!$A59)</f>
        <v>1</v>
      </c>
      <c r="W59" s="21"/>
      <c r="X59" s="22">
        <f>COUNTIFS(DataRegularSeason20242025!$E$2:$E$1315,TotalTeamGames20242025!W$1,DataRegularSeason20242025!$D$2:$D$1315,TotalTeamGames20242025!$A59)</f>
        <v>1</v>
      </c>
      <c r="Y59" s="21"/>
      <c r="Z59" s="22">
        <f>COUNTIFS(DataRegularSeason20242025!$E$2:$E$1315,TotalTeamGames20242025!Y$1,DataRegularSeason20242025!$D$2:$D$1315,TotalTeamGames20242025!$A59)</f>
        <v>1</v>
      </c>
      <c r="AA59" s="21"/>
      <c r="AB59" s="22">
        <f>COUNTIFS(DataRegularSeason20242025!$E$2:$E$1315,TotalTeamGames20242025!AA$1,DataRegularSeason20242025!$D$2:$D$1315,TotalTeamGames20242025!$A59)</f>
        <v>2</v>
      </c>
      <c r="AC59" s="21"/>
      <c r="AD59" s="22">
        <f>COUNTIFS(DataRegularSeason20242025!$E$2:$E$1315,TotalTeamGames20242025!AC$1,DataRegularSeason20242025!$D$2:$D$1315,TotalTeamGames20242025!$A59)</f>
        <v>1</v>
      </c>
      <c r="AE59" s="21"/>
      <c r="AF59" s="22">
        <f>COUNTIFS(DataRegularSeason20242025!$E$2:$E$1315,TotalTeamGames20242025!AE$1,DataRegularSeason20242025!$D$2:$D$1315,TotalTeamGames20242025!$A59)</f>
        <v>1</v>
      </c>
      <c r="AG59" s="21"/>
      <c r="AH59" s="22">
        <f>COUNTIFS(DataRegularSeason20242025!$E$2:$E$1315,TotalTeamGames20242025!AG$1,DataRegularSeason20242025!$D$2:$D$1315,TotalTeamGames20242025!$A59)</f>
        <v>1</v>
      </c>
      <c r="AI59" s="21"/>
      <c r="AJ59" s="22">
        <f>COUNTIFS(DataRegularSeason20242025!$E$2:$E$1315,TotalTeamGames20242025!AI$1,DataRegularSeason20242025!$D$2:$D$1315,TotalTeamGames20242025!$A59)</f>
        <v>1</v>
      </c>
      <c r="AK59" s="21"/>
      <c r="AL59" s="22">
        <f>COUNTIFS(DataRegularSeason20242025!$E$2:$E$1315,TotalTeamGames20242025!AK$1,DataRegularSeason20242025!$D$2:$D$1315,TotalTeamGames20242025!$A59)</f>
        <v>1</v>
      </c>
      <c r="AM59" s="21"/>
      <c r="AN59" s="22">
        <f>COUNTIFS(DataRegularSeason20242025!$E$2:$E$1315,TotalTeamGames20242025!AM$1,DataRegularSeason20242025!$D$2:$D$1315,TotalTeamGames20242025!$A59)</f>
        <v>1</v>
      </c>
      <c r="AO59" s="21"/>
      <c r="AP59" s="22">
        <f>COUNTIFS(DataRegularSeason20242025!$E$2:$E$1315,TotalTeamGames20242025!AO$1,DataRegularSeason20242025!$D$2:$D$1315,TotalTeamGames20242025!$A59)</f>
        <v>1</v>
      </c>
      <c r="AQ59" s="21"/>
      <c r="AR59" s="22">
        <f>COUNTIFS(DataRegularSeason20242025!$E$2:$E$1315,TotalTeamGames20242025!AQ$1,DataRegularSeason20242025!$D$2:$D$1315,TotalTeamGames20242025!$A59)</f>
        <v>1</v>
      </c>
      <c r="AS59" s="21"/>
      <c r="AT59" s="22">
        <f>COUNTIFS(DataRegularSeason20242025!$E$2:$E$1315,TotalTeamGames20242025!AS$1,DataRegularSeason20242025!$D$2:$D$1315,TotalTeamGames20242025!$A59)</f>
        <v>1</v>
      </c>
      <c r="AU59" s="21"/>
      <c r="AV59" s="22">
        <f>COUNTIFS(DataRegularSeason20242025!$E$2:$E$1315,TotalTeamGames20242025!AU$1,DataRegularSeason20242025!$D$2:$D$1315,TotalTeamGames20242025!$A59)</f>
        <v>2</v>
      </c>
      <c r="AW59" s="21"/>
      <c r="AX59" s="22">
        <f>COUNTIFS(DataRegularSeason20242025!$E$2:$E$1315,TotalTeamGames20242025!AW$1,DataRegularSeason20242025!$D$2:$D$1315,TotalTeamGames20242025!$A59)</f>
        <v>2</v>
      </c>
      <c r="AY59" s="21"/>
      <c r="AZ59" s="22">
        <f>COUNTIFS(DataRegularSeason20242025!$E$2:$E$1315,TotalTeamGames20242025!AY$1,DataRegularSeason20242025!$D$2:$D$1315,TotalTeamGames20242025!$A59)</f>
        <v>2</v>
      </c>
      <c r="BA59" s="21"/>
      <c r="BB59" s="22">
        <f>COUNTIFS(DataRegularSeason20242025!$E$2:$E$1315,TotalTeamGames20242025!BA$1,DataRegularSeason20242025!$D$2:$D$1315,TotalTeamGames20242025!$A59)</f>
        <v>1</v>
      </c>
      <c r="BC59" s="21"/>
      <c r="BD59" s="22">
        <f>COUNTIFS(DataRegularSeason20242025!$E$2:$E$1315,TotalTeamGames20242025!BC$1,DataRegularSeason20242025!$D$2:$D$1315,TotalTeamGames20242025!$A59)</f>
        <v>1</v>
      </c>
      <c r="BE59" s="21"/>
      <c r="BF59">
        <f>COUNTIFS(DataRegularSeason20242025!$E$2:$E$1315,TotalTeamGames20242025!BE$1,DataRegularSeason20242025!$D$2:$D$1315,TotalTeamGames20242025!$A59)</f>
        <v>2</v>
      </c>
      <c r="BG59" s="28"/>
      <c r="BH59" s="25"/>
      <c r="BI59" s="21"/>
      <c r="BJ59" s="22">
        <f>COUNTIFS(DataRegularSeason20242025!$E$2:$E$1315,TotalTeamGames20242025!BI$1,DataRegularSeason20242025!$D$2:$D$1315,TotalTeamGames20242025!$A59)</f>
        <v>2</v>
      </c>
      <c r="BK59" s="21"/>
      <c r="BL59" s="22">
        <f>COUNTIFS(DataRegularSeason20242025!$E$2:$E$1315,TotalTeamGames20242025!BK$1,DataRegularSeason20242025!$D$2:$D$1315,TotalTeamGames20242025!$A59)</f>
        <v>2</v>
      </c>
      <c r="BM59" s="21"/>
      <c r="BN59" s="22">
        <f>COUNTIFS(DataRegularSeason20242025!$E$2:$E$1315,TotalTeamGames20242025!BM$1,DataRegularSeason20242025!$D$2:$D$1315,TotalTeamGames20242025!$A59)</f>
        <v>1</v>
      </c>
      <c r="BO59" s="29">
        <f t="shared" si="0"/>
        <v>41</v>
      </c>
      <c r="BP59" s="43">
        <f t="shared" ref="BP59" si="28">BO59+BO60</f>
        <v>82</v>
      </c>
    </row>
    <row r="60" spans="1:68" x14ac:dyDescent="0.25">
      <c r="A60" s="45"/>
      <c r="B60" s="23" t="s">
        <v>80</v>
      </c>
      <c r="C60" s="5">
        <f>COUNTIFS(DataRegularSeason20242025!$D$2:$D$1315,TotalTeamGames20242025!C$1,DataRegularSeason20242025!$E$2:$E$1315,TotalTeamGames20242025!$A59)</f>
        <v>2</v>
      </c>
      <c r="D60" s="26"/>
      <c r="E60" s="5">
        <f>COUNTIFS(DataRegularSeason20242025!$D$2:$D$1315,TotalTeamGames20242025!E$1,DataRegularSeason20242025!$E$2:$E$1315,TotalTeamGames20242025!$A59)</f>
        <v>1</v>
      </c>
      <c r="F60" s="26"/>
      <c r="G60" s="5">
        <f>COUNTIFS(DataRegularSeason20242025!$D$2:$D$1315,TotalTeamGames20242025!G$1,DataRegularSeason20242025!$E$2:$E$1315,TotalTeamGames20242025!$A59)</f>
        <v>1</v>
      </c>
      <c r="H60" s="26"/>
      <c r="I60" s="5">
        <f>COUNTIFS(DataRegularSeason20242025!$D$2:$D$1315,TotalTeamGames20242025!I$1,DataRegularSeason20242025!$E$2:$E$1315,TotalTeamGames20242025!$A59)</f>
        <v>1</v>
      </c>
      <c r="J60" s="26"/>
      <c r="K60" s="5">
        <f>COUNTIFS(DataRegularSeason20242025!$D$2:$D$1315,TotalTeamGames20242025!K$1,DataRegularSeason20242025!$E$2:$E$1315,TotalTeamGames20242025!$A59)</f>
        <v>1</v>
      </c>
      <c r="L60" s="26"/>
      <c r="M60" s="5">
        <f>COUNTIFS(DataRegularSeason20242025!$D$2:$D$1315,TotalTeamGames20242025!M$1,DataRegularSeason20242025!$E$2:$E$1315,TotalTeamGames20242025!$A59)</f>
        <v>2</v>
      </c>
      <c r="N60" s="26"/>
      <c r="O60" s="5">
        <f>COUNTIFS(DataRegularSeason20242025!$D$2:$D$1315,TotalTeamGames20242025!O$1,DataRegularSeason20242025!$E$2:$E$1315,TotalTeamGames20242025!$A59)</f>
        <v>2</v>
      </c>
      <c r="P60" s="26"/>
      <c r="Q60" s="5">
        <f>COUNTIFS(DataRegularSeason20242025!$D$2:$D$1315,TotalTeamGames20242025!Q$1,DataRegularSeason20242025!$E$2:$E$1315,TotalTeamGames20242025!$A59)</f>
        <v>2</v>
      </c>
      <c r="R60" s="26"/>
      <c r="S60" s="5">
        <f>COUNTIFS(DataRegularSeason20242025!$D$2:$D$1315,TotalTeamGames20242025!S$1,DataRegularSeason20242025!$E$2:$E$1315,TotalTeamGames20242025!$A59)</f>
        <v>1</v>
      </c>
      <c r="T60" s="26"/>
      <c r="U60" s="5">
        <f>COUNTIFS(DataRegularSeason20242025!$D$2:$D$1315,TotalTeamGames20242025!U$1,DataRegularSeason20242025!$E$2:$E$1315,TotalTeamGames20242025!$A59)</f>
        <v>1</v>
      </c>
      <c r="V60" s="26"/>
      <c r="W60" s="5">
        <f>COUNTIFS(DataRegularSeason20242025!$D$2:$D$1315,TotalTeamGames20242025!W$1,DataRegularSeason20242025!$E$2:$E$1315,TotalTeamGames20242025!$A59)</f>
        <v>2</v>
      </c>
      <c r="X60" s="26"/>
      <c r="Y60" s="5">
        <f>COUNTIFS(DataRegularSeason20242025!$D$2:$D$1315,TotalTeamGames20242025!Y$1,DataRegularSeason20242025!$E$2:$E$1315,TotalTeamGames20242025!$A59)</f>
        <v>1</v>
      </c>
      <c r="Z60" s="26"/>
      <c r="AA60" s="5">
        <f>COUNTIFS(DataRegularSeason20242025!$D$2:$D$1315,TotalTeamGames20242025!AA$1,DataRegularSeason20242025!$E$2:$E$1315,TotalTeamGames20242025!$A59)</f>
        <v>1</v>
      </c>
      <c r="AB60" s="26"/>
      <c r="AC60" s="5">
        <f>COUNTIFS(DataRegularSeason20242025!$D$2:$D$1315,TotalTeamGames20242025!AC$1,DataRegularSeason20242025!$E$2:$E$1315,TotalTeamGames20242025!$A59)</f>
        <v>2</v>
      </c>
      <c r="AD60" s="26"/>
      <c r="AE60" s="5">
        <f>COUNTIFS(DataRegularSeason20242025!$D$2:$D$1315,TotalTeamGames20242025!AE$1,DataRegularSeason20242025!$E$2:$E$1315,TotalTeamGames20242025!$A59)</f>
        <v>1</v>
      </c>
      <c r="AF60" s="26"/>
      <c r="AG60" s="5">
        <f>COUNTIFS(DataRegularSeason20242025!$D$2:$D$1315,TotalTeamGames20242025!AG$1,DataRegularSeason20242025!$E$2:$E$1315,TotalTeamGames20242025!$A59)</f>
        <v>1</v>
      </c>
      <c r="AH60" s="26"/>
      <c r="AI60" s="5">
        <f>COUNTIFS(DataRegularSeason20242025!$D$2:$D$1315,TotalTeamGames20242025!AI$1,DataRegularSeason20242025!$E$2:$E$1315,TotalTeamGames20242025!$A59)</f>
        <v>2</v>
      </c>
      <c r="AJ60" s="26"/>
      <c r="AK60" s="5">
        <f>COUNTIFS(DataRegularSeason20242025!$D$2:$D$1315,TotalTeamGames20242025!AK$1,DataRegularSeason20242025!$E$2:$E$1315,TotalTeamGames20242025!$A59)</f>
        <v>1</v>
      </c>
      <c r="AL60" s="26"/>
      <c r="AM60" s="5">
        <f>COUNTIFS(DataRegularSeason20242025!$D$2:$D$1315,TotalTeamGames20242025!AM$1,DataRegularSeason20242025!$E$2:$E$1315,TotalTeamGames20242025!$A59)</f>
        <v>1</v>
      </c>
      <c r="AN60" s="26"/>
      <c r="AO60" s="5">
        <f>COUNTIFS(DataRegularSeason20242025!$D$2:$D$1315,TotalTeamGames20242025!AO$1,DataRegularSeason20242025!$E$2:$E$1315,TotalTeamGames20242025!$A59)</f>
        <v>1</v>
      </c>
      <c r="AP60" s="26"/>
      <c r="AQ60" s="5">
        <f>COUNTIFS(DataRegularSeason20242025!$D$2:$D$1315,TotalTeamGames20242025!AQ$1,DataRegularSeason20242025!$E$2:$E$1315,TotalTeamGames20242025!$A59)</f>
        <v>1</v>
      </c>
      <c r="AR60" s="26"/>
      <c r="AS60" s="5">
        <f>COUNTIFS(DataRegularSeason20242025!$D$2:$D$1315,TotalTeamGames20242025!AS$1,DataRegularSeason20242025!$E$2:$E$1315,TotalTeamGames20242025!$A59)</f>
        <v>1</v>
      </c>
      <c r="AT60" s="26"/>
      <c r="AU60" s="5">
        <f>COUNTIFS(DataRegularSeason20242025!$D$2:$D$1315,TotalTeamGames20242025!AU$1,DataRegularSeason20242025!$E$2:$E$1315,TotalTeamGames20242025!$A59)</f>
        <v>2</v>
      </c>
      <c r="AV60" s="26"/>
      <c r="AW60" s="5">
        <f>COUNTIFS(DataRegularSeason20242025!$D$2:$D$1315,TotalTeamGames20242025!AW$1,DataRegularSeason20242025!$E$2:$E$1315,TotalTeamGames20242025!$A59)</f>
        <v>2</v>
      </c>
      <c r="AX60" s="26"/>
      <c r="AY60" s="5">
        <f>COUNTIFS(DataRegularSeason20242025!$D$2:$D$1315,TotalTeamGames20242025!AY$1,DataRegularSeason20242025!$E$2:$E$1315,TotalTeamGames20242025!$A59)</f>
        <v>1</v>
      </c>
      <c r="AZ60" s="26"/>
      <c r="BA60" s="5">
        <f>COUNTIFS(DataRegularSeason20242025!$D$2:$D$1315,TotalTeamGames20242025!BA$1,DataRegularSeason20242025!$E$2:$E$1315,TotalTeamGames20242025!$A59)</f>
        <v>1</v>
      </c>
      <c r="BB60" s="26"/>
      <c r="BC60" s="5">
        <f>COUNTIFS(DataRegularSeason20242025!$D$2:$D$1315,TotalTeamGames20242025!BC$1,DataRegularSeason20242025!$E$2:$E$1315,TotalTeamGames20242025!$A59)</f>
        <v>1</v>
      </c>
      <c r="BD60" s="26"/>
      <c r="BE60" s="5">
        <f>COUNTIFS(DataRegularSeason20242025!$D$2:$D$1315,TotalTeamGames20242025!BE$1,DataRegularSeason20242025!$E$2:$E$1315,TotalTeamGames20242025!$A59)</f>
        <v>1</v>
      </c>
      <c r="BF60" s="24"/>
      <c r="BG60" s="31"/>
      <c r="BH60" s="26"/>
      <c r="BI60" s="5">
        <f>COUNTIFS(DataRegularSeason20242025!$D$2:$D$1315,TotalTeamGames20242025!BI$1,DataRegularSeason20242025!$E$2:$E$1315,TotalTeamGames20242025!$A59)</f>
        <v>2</v>
      </c>
      <c r="BJ60" s="26"/>
      <c r="BK60" s="5">
        <f>COUNTIFS(DataRegularSeason20242025!$D$2:$D$1315,TotalTeamGames20242025!BK$1,DataRegularSeason20242025!$E$2:$E$1315,TotalTeamGames20242025!$A59)</f>
        <v>1</v>
      </c>
      <c r="BL60" s="26"/>
      <c r="BM60" s="5">
        <f>COUNTIFS(DataRegularSeason20242025!$D$2:$D$1315,TotalTeamGames20242025!BM$1,DataRegularSeason20242025!$E$2:$E$1315,TotalTeamGames20242025!$A59)</f>
        <v>1</v>
      </c>
      <c r="BN60" s="26"/>
      <c r="BO60" s="30">
        <f t="shared" si="0"/>
        <v>41</v>
      </c>
      <c r="BP60" s="43"/>
    </row>
    <row r="61" spans="1:68" x14ac:dyDescent="0.25">
      <c r="A61" s="44" t="s">
        <v>27</v>
      </c>
      <c r="B61" s="22" t="s">
        <v>81</v>
      </c>
      <c r="C61" s="21"/>
      <c r="D61" s="22">
        <f>COUNTIFS(DataRegularSeason20242025!$E$2:$E$1315,TotalTeamGames20242025!C$1,DataRegularSeason20242025!$D$2:$D$1315,TotalTeamGames20242025!$A61)</f>
        <v>2</v>
      </c>
      <c r="E61" s="21"/>
      <c r="F61" s="22">
        <f>COUNTIFS(DataRegularSeason20242025!$E$2:$E$1315,TotalTeamGames20242025!E$1,DataRegularSeason20242025!$D$2:$D$1315,TotalTeamGames20242025!$A61)</f>
        <v>1</v>
      </c>
      <c r="G61" s="21"/>
      <c r="H61" s="22">
        <f>COUNTIFS(DataRegularSeason20242025!$E$2:$E$1315,TotalTeamGames20242025!G$1,DataRegularSeason20242025!$D$2:$D$1315,TotalTeamGames20242025!$A61)</f>
        <v>1</v>
      </c>
      <c r="I61" s="21"/>
      <c r="J61" s="22">
        <f>COUNTIFS(DataRegularSeason20242025!$E$2:$E$1315,TotalTeamGames20242025!I$1,DataRegularSeason20242025!$D$2:$D$1315,TotalTeamGames20242025!$A61)</f>
        <v>1</v>
      </c>
      <c r="K61" s="21"/>
      <c r="L61" s="22">
        <f>COUNTIFS(DataRegularSeason20242025!$E$2:$E$1315,TotalTeamGames20242025!K$1,DataRegularSeason20242025!$D$2:$D$1315,TotalTeamGames20242025!$A61)</f>
        <v>1</v>
      </c>
      <c r="M61" s="21"/>
      <c r="N61" s="22">
        <f>COUNTIFS(DataRegularSeason20242025!$E$2:$E$1315,TotalTeamGames20242025!M$1,DataRegularSeason20242025!$D$2:$D$1315,TotalTeamGames20242025!$A61)</f>
        <v>2</v>
      </c>
      <c r="O61" s="21"/>
      <c r="P61" s="22">
        <f>COUNTIFS(DataRegularSeason20242025!$E$2:$E$1315,TotalTeamGames20242025!O$1,DataRegularSeason20242025!$D$2:$D$1315,TotalTeamGames20242025!$A61)</f>
        <v>2</v>
      </c>
      <c r="Q61" s="21"/>
      <c r="R61" s="22">
        <f>COUNTIFS(DataRegularSeason20242025!$E$2:$E$1315,TotalTeamGames20242025!Q$1,DataRegularSeason20242025!$D$2:$D$1315,TotalTeamGames20242025!$A61)</f>
        <v>2</v>
      </c>
      <c r="S61" s="21"/>
      <c r="T61" s="22">
        <f>COUNTIFS(DataRegularSeason20242025!$E$2:$E$1315,TotalTeamGames20242025!S$1,DataRegularSeason20242025!$D$2:$D$1315,TotalTeamGames20242025!$A61)</f>
        <v>1</v>
      </c>
      <c r="U61" s="21"/>
      <c r="V61" s="22">
        <f>COUNTIFS(DataRegularSeason20242025!$E$2:$E$1315,TotalTeamGames20242025!U$1,DataRegularSeason20242025!$D$2:$D$1315,TotalTeamGames20242025!$A61)</f>
        <v>1</v>
      </c>
      <c r="W61" s="21"/>
      <c r="X61" s="22">
        <f>COUNTIFS(DataRegularSeason20242025!$E$2:$E$1315,TotalTeamGames20242025!W$1,DataRegularSeason20242025!$D$2:$D$1315,TotalTeamGames20242025!$A61)</f>
        <v>2</v>
      </c>
      <c r="Y61" s="21"/>
      <c r="Z61" s="22">
        <f>COUNTIFS(DataRegularSeason20242025!$E$2:$E$1315,TotalTeamGames20242025!Y$1,DataRegularSeason20242025!$D$2:$D$1315,TotalTeamGames20242025!$A61)</f>
        <v>1</v>
      </c>
      <c r="AA61" s="21"/>
      <c r="AB61" s="22">
        <f>COUNTIFS(DataRegularSeason20242025!$E$2:$E$1315,TotalTeamGames20242025!AA$1,DataRegularSeason20242025!$D$2:$D$1315,TotalTeamGames20242025!$A61)</f>
        <v>2</v>
      </c>
      <c r="AC61" s="21"/>
      <c r="AD61" s="22">
        <f>COUNTIFS(DataRegularSeason20242025!$E$2:$E$1315,TotalTeamGames20242025!AC$1,DataRegularSeason20242025!$D$2:$D$1315,TotalTeamGames20242025!$A61)</f>
        <v>2</v>
      </c>
      <c r="AE61" s="21"/>
      <c r="AF61" s="22">
        <f>COUNTIFS(DataRegularSeason20242025!$E$2:$E$1315,TotalTeamGames20242025!AE$1,DataRegularSeason20242025!$D$2:$D$1315,TotalTeamGames20242025!$A61)</f>
        <v>1</v>
      </c>
      <c r="AG61" s="21"/>
      <c r="AH61" s="22">
        <f>COUNTIFS(DataRegularSeason20242025!$E$2:$E$1315,TotalTeamGames20242025!AG$1,DataRegularSeason20242025!$D$2:$D$1315,TotalTeamGames20242025!$A61)</f>
        <v>1</v>
      </c>
      <c r="AI61" s="21"/>
      <c r="AJ61" s="22">
        <f>COUNTIFS(DataRegularSeason20242025!$E$2:$E$1315,TotalTeamGames20242025!AI$1,DataRegularSeason20242025!$D$2:$D$1315,TotalTeamGames20242025!$A61)</f>
        <v>2</v>
      </c>
      <c r="AK61" s="21"/>
      <c r="AL61" s="22">
        <f>COUNTIFS(DataRegularSeason20242025!$E$2:$E$1315,TotalTeamGames20242025!AK$1,DataRegularSeason20242025!$D$2:$D$1315,TotalTeamGames20242025!$A61)</f>
        <v>1</v>
      </c>
      <c r="AM61" s="21"/>
      <c r="AN61" s="22">
        <f>COUNTIFS(DataRegularSeason20242025!$E$2:$E$1315,TotalTeamGames20242025!AM$1,DataRegularSeason20242025!$D$2:$D$1315,TotalTeamGames20242025!$A61)</f>
        <v>1</v>
      </c>
      <c r="AO61" s="21"/>
      <c r="AP61" s="22">
        <f>COUNTIFS(DataRegularSeason20242025!$E$2:$E$1315,TotalTeamGames20242025!AO$1,DataRegularSeason20242025!$D$2:$D$1315,TotalTeamGames20242025!$A61)</f>
        <v>1</v>
      </c>
      <c r="AQ61" s="21"/>
      <c r="AR61" s="22">
        <f>COUNTIFS(DataRegularSeason20242025!$E$2:$E$1315,TotalTeamGames20242025!AQ$1,DataRegularSeason20242025!$D$2:$D$1315,TotalTeamGames20242025!$A61)</f>
        <v>1</v>
      </c>
      <c r="AS61" s="21"/>
      <c r="AT61" s="22">
        <f>COUNTIFS(DataRegularSeason20242025!$E$2:$E$1315,TotalTeamGames20242025!AS$1,DataRegularSeason20242025!$D$2:$D$1315,TotalTeamGames20242025!$A61)</f>
        <v>1</v>
      </c>
      <c r="AU61" s="21"/>
      <c r="AV61" s="22">
        <f>COUNTIFS(DataRegularSeason20242025!$E$2:$E$1315,TotalTeamGames20242025!AU$1,DataRegularSeason20242025!$D$2:$D$1315,TotalTeamGames20242025!$A61)</f>
        <v>1</v>
      </c>
      <c r="AW61" s="21"/>
      <c r="AX61" s="22">
        <f>COUNTIFS(DataRegularSeason20242025!$E$2:$E$1315,TotalTeamGames20242025!AW$1,DataRegularSeason20242025!$D$2:$D$1315,TotalTeamGames20242025!$A61)</f>
        <v>2</v>
      </c>
      <c r="AY61" s="21"/>
      <c r="AZ61" s="22">
        <f>COUNTIFS(DataRegularSeason20242025!$E$2:$E$1315,TotalTeamGames20242025!AY$1,DataRegularSeason20242025!$D$2:$D$1315,TotalTeamGames20242025!$A61)</f>
        <v>1</v>
      </c>
      <c r="BA61" s="21"/>
      <c r="BB61" s="22">
        <f>COUNTIFS(DataRegularSeason20242025!$E$2:$E$1315,TotalTeamGames20242025!BA$1,DataRegularSeason20242025!$D$2:$D$1315,TotalTeamGames20242025!$A61)</f>
        <v>1</v>
      </c>
      <c r="BC61" s="21"/>
      <c r="BD61" s="22">
        <f>COUNTIFS(DataRegularSeason20242025!$E$2:$E$1315,TotalTeamGames20242025!BC$1,DataRegularSeason20242025!$D$2:$D$1315,TotalTeamGames20242025!$A61)</f>
        <v>1</v>
      </c>
      <c r="BE61" s="21"/>
      <c r="BF61">
        <f>COUNTIFS(DataRegularSeason20242025!$E$2:$E$1315,TotalTeamGames20242025!BE$1,DataRegularSeason20242025!$D$2:$D$1315,TotalTeamGames20242025!$A61)</f>
        <v>1</v>
      </c>
      <c r="BG61" s="28"/>
      <c r="BH61" s="22">
        <f>COUNTIFS(DataRegularSeason20242025!$E$2:$E$1315,TotalTeamGames20242025!BG$1,DataRegularSeason20242025!$D$2:$D$1315,TotalTeamGames20242025!$A61)</f>
        <v>2</v>
      </c>
      <c r="BI61" s="21"/>
      <c r="BJ61" s="25"/>
      <c r="BK61" s="21"/>
      <c r="BL61" s="22">
        <f>COUNTIFS(DataRegularSeason20242025!$E$2:$E$1315,TotalTeamGames20242025!BK$1,DataRegularSeason20242025!$D$2:$D$1315,TotalTeamGames20242025!$A61)</f>
        <v>1</v>
      </c>
      <c r="BM61" s="21"/>
      <c r="BN61" s="22">
        <f>COUNTIFS(DataRegularSeason20242025!$E$2:$E$1315,TotalTeamGames20242025!BM$1,DataRegularSeason20242025!$D$2:$D$1315,TotalTeamGames20242025!$A61)</f>
        <v>1</v>
      </c>
      <c r="BO61" s="29">
        <f t="shared" si="0"/>
        <v>41</v>
      </c>
      <c r="BP61" s="43">
        <f t="shared" ref="BP61" si="29">BO61+BO62</f>
        <v>82</v>
      </c>
    </row>
    <row r="62" spans="1:68" x14ac:dyDescent="0.25">
      <c r="A62" s="45"/>
      <c r="B62" s="23" t="s">
        <v>80</v>
      </c>
      <c r="C62" s="5">
        <f>COUNTIFS(DataRegularSeason20242025!$D$2:$D$1315,TotalTeamGames20242025!C$1,DataRegularSeason20242025!$E$2:$E$1315,TotalTeamGames20242025!$A61)</f>
        <v>2</v>
      </c>
      <c r="D62" s="26"/>
      <c r="E62" s="5">
        <f>COUNTIFS(DataRegularSeason20242025!$D$2:$D$1315,TotalTeamGames20242025!E$1,DataRegularSeason20242025!$E$2:$E$1315,TotalTeamGames20242025!$A61)</f>
        <v>1</v>
      </c>
      <c r="F62" s="26"/>
      <c r="G62" s="5">
        <f>COUNTIFS(DataRegularSeason20242025!$D$2:$D$1315,TotalTeamGames20242025!G$1,DataRegularSeason20242025!$E$2:$E$1315,TotalTeamGames20242025!$A61)</f>
        <v>1</v>
      </c>
      <c r="H62" s="26"/>
      <c r="I62" s="5">
        <f>COUNTIFS(DataRegularSeason20242025!$D$2:$D$1315,TotalTeamGames20242025!I$1,DataRegularSeason20242025!$E$2:$E$1315,TotalTeamGames20242025!$A61)</f>
        <v>1</v>
      </c>
      <c r="J62" s="26"/>
      <c r="K62" s="5">
        <f>COUNTIFS(DataRegularSeason20242025!$D$2:$D$1315,TotalTeamGames20242025!K$1,DataRegularSeason20242025!$E$2:$E$1315,TotalTeamGames20242025!$A61)</f>
        <v>1</v>
      </c>
      <c r="L62" s="26"/>
      <c r="M62" s="5">
        <f>COUNTIFS(DataRegularSeason20242025!$D$2:$D$1315,TotalTeamGames20242025!M$1,DataRegularSeason20242025!$E$2:$E$1315,TotalTeamGames20242025!$A61)</f>
        <v>2</v>
      </c>
      <c r="N62" s="26"/>
      <c r="O62" s="5">
        <f>COUNTIFS(DataRegularSeason20242025!$D$2:$D$1315,TotalTeamGames20242025!O$1,DataRegularSeason20242025!$E$2:$E$1315,TotalTeamGames20242025!$A61)</f>
        <v>1</v>
      </c>
      <c r="P62" s="26"/>
      <c r="Q62" s="5">
        <f>COUNTIFS(DataRegularSeason20242025!$D$2:$D$1315,TotalTeamGames20242025!Q$1,DataRegularSeason20242025!$E$2:$E$1315,TotalTeamGames20242025!$A61)</f>
        <v>1</v>
      </c>
      <c r="R62" s="26"/>
      <c r="S62" s="5">
        <f>COUNTIFS(DataRegularSeason20242025!$D$2:$D$1315,TotalTeamGames20242025!S$1,DataRegularSeason20242025!$E$2:$E$1315,TotalTeamGames20242025!$A61)</f>
        <v>2</v>
      </c>
      <c r="T62" s="26"/>
      <c r="U62" s="5">
        <f>COUNTIFS(DataRegularSeason20242025!$D$2:$D$1315,TotalTeamGames20242025!U$1,DataRegularSeason20242025!$E$2:$E$1315,TotalTeamGames20242025!$A61)</f>
        <v>1</v>
      </c>
      <c r="V62" s="26"/>
      <c r="W62" s="5">
        <f>COUNTIFS(DataRegularSeason20242025!$D$2:$D$1315,TotalTeamGames20242025!W$1,DataRegularSeason20242025!$E$2:$E$1315,TotalTeamGames20242025!$A61)</f>
        <v>2</v>
      </c>
      <c r="X62" s="26"/>
      <c r="Y62" s="5">
        <f>COUNTIFS(DataRegularSeason20242025!$D$2:$D$1315,TotalTeamGames20242025!Y$1,DataRegularSeason20242025!$E$2:$E$1315,TotalTeamGames20242025!$A61)</f>
        <v>1</v>
      </c>
      <c r="Z62" s="26"/>
      <c r="AA62" s="5">
        <f>COUNTIFS(DataRegularSeason20242025!$D$2:$D$1315,TotalTeamGames20242025!AA$1,DataRegularSeason20242025!$E$2:$E$1315,TotalTeamGames20242025!$A61)</f>
        <v>2</v>
      </c>
      <c r="AB62" s="26"/>
      <c r="AC62" s="5">
        <f>COUNTIFS(DataRegularSeason20242025!$D$2:$D$1315,TotalTeamGames20242025!AC$1,DataRegularSeason20242025!$E$2:$E$1315,TotalTeamGames20242025!$A61)</f>
        <v>1</v>
      </c>
      <c r="AD62" s="26"/>
      <c r="AE62" s="5">
        <f>COUNTIFS(DataRegularSeason20242025!$D$2:$D$1315,TotalTeamGames20242025!AE$1,DataRegularSeason20242025!$E$2:$E$1315,TotalTeamGames20242025!$A61)</f>
        <v>1</v>
      </c>
      <c r="AF62" s="26"/>
      <c r="AG62" s="5">
        <f>COUNTIFS(DataRegularSeason20242025!$D$2:$D$1315,TotalTeamGames20242025!AG$1,DataRegularSeason20242025!$E$2:$E$1315,TotalTeamGames20242025!$A61)</f>
        <v>1</v>
      </c>
      <c r="AH62" s="26"/>
      <c r="AI62" s="5">
        <f>COUNTIFS(DataRegularSeason20242025!$D$2:$D$1315,TotalTeamGames20242025!AI$1,DataRegularSeason20242025!$E$2:$E$1315,TotalTeamGames20242025!$A61)</f>
        <v>1</v>
      </c>
      <c r="AJ62" s="26"/>
      <c r="AK62" s="5">
        <f>COUNTIFS(DataRegularSeason20242025!$D$2:$D$1315,TotalTeamGames20242025!AK$1,DataRegularSeason20242025!$E$2:$E$1315,TotalTeamGames20242025!$A61)</f>
        <v>1</v>
      </c>
      <c r="AL62" s="26"/>
      <c r="AM62" s="5">
        <f>COUNTIFS(DataRegularSeason20242025!$D$2:$D$1315,TotalTeamGames20242025!AM$1,DataRegularSeason20242025!$E$2:$E$1315,TotalTeamGames20242025!$A61)</f>
        <v>1</v>
      </c>
      <c r="AN62" s="26"/>
      <c r="AO62" s="5">
        <f>COUNTIFS(DataRegularSeason20242025!$D$2:$D$1315,TotalTeamGames20242025!AO$1,DataRegularSeason20242025!$E$2:$E$1315,TotalTeamGames20242025!$A61)</f>
        <v>1</v>
      </c>
      <c r="AP62" s="26"/>
      <c r="AQ62" s="5">
        <f>COUNTIFS(DataRegularSeason20242025!$D$2:$D$1315,TotalTeamGames20242025!AQ$1,DataRegularSeason20242025!$E$2:$E$1315,TotalTeamGames20242025!$A61)</f>
        <v>1</v>
      </c>
      <c r="AR62" s="26"/>
      <c r="AS62" s="5">
        <f>COUNTIFS(DataRegularSeason20242025!$D$2:$D$1315,TotalTeamGames20242025!AS$1,DataRegularSeason20242025!$E$2:$E$1315,TotalTeamGames20242025!$A61)</f>
        <v>1</v>
      </c>
      <c r="AT62" s="26"/>
      <c r="AU62" s="5">
        <f>COUNTIFS(DataRegularSeason20242025!$D$2:$D$1315,TotalTeamGames20242025!AU$1,DataRegularSeason20242025!$E$2:$E$1315,TotalTeamGames20242025!$A61)</f>
        <v>2</v>
      </c>
      <c r="AV62" s="26"/>
      <c r="AW62" s="5">
        <f>COUNTIFS(DataRegularSeason20242025!$D$2:$D$1315,TotalTeamGames20242025!AW$1,DataRegularSeason20242025!$E$2:$E$1315,TotalTeamGames20242025!$A61)</f>
        <v>1</v>
      </c>
      <c r="AX62" s="26"/>
      <c r="AY62" s="5">
        <f>COUNTIFS(DataRegularSeason20242025!$D$2:$D$1315,TotalTeamGames20242025!AY$1,DataRegularSeason20242025!$E$2:$E$1315,TotalTeamGames20242025!$A61)</f>
        <v>2</v>
      </c>
      <c r="AZ62" s="26"/>
      <c r="BA62" s="5">
        <f>COUNTIFS(DataRegularSeason20242025!$D$2:$D$1315,TotalTeamGames20242025!BA$1,DataRegularSeason20242025!$E$2:$E$1315,TotalTeamGames20242025!$A61)</f>
        <v>1</v>
      </c>
      <c r="BB62" s="26"/>
      <c r="BC62" s="5">
        <f>COUNTIFS(DataRegularSeason20242025!$D$2:$D$1315,TotalTeamGames20242025!BC$1,DataRegularSeason20242025!$E$2:$E$1315,TotalTeamGames20242025!$A61)</f>
        <v>1</v>
      </c>
      <c r="BD62" s="26"/>
      <c r="BE62" s="5">
        <f>COUNTIFS(DataRegularSeason20242025!$D$2:$D$1315,TotalTeamGames20242025!BE$1,DataRegularSeason20242025!$E$2:$E$1315,TotalTeamGames20242025!$A61)</f>
        <v>2</v>
      </c>
      <c r="BF62" s="24"/>
      <c r="BG62" s="27">
        <f>COUNTIFS(DataRegularSeason20242025!$D$2:$D$1315,TotalTeamGames20242025!BG$1,DataRegularSeason20242025!$E$2:$E$1315,TotalTeamGames20242025!$A61)</f>
        <v>2</v>
      </c>
      <c r="BH62" s="26"/>
      <c r="BI62" s="24"/>
      <c r="BJ62" s="26"/>
      <c r="BK62" s="5">
        <f>COUNTIFS(DataRegularSeason20242025!$D$2:$D$1315,TotalTeamGames20242025!BK$1,DataRegularSeason20242025!$E$2:$E$1315,TotalTeamGames20242025!$A61)</f>
        <v>2</v>
      </c>
      <c r="BL62" s="26"/>
      <c r="BM62" s="5">
        <f>COUNTIFS(DataRegularSeason20242025!$D$2:$D$1315,TotalTeamGames20242025!BM$1,DataRegularSeason20242025!$E$2:$E$1315,TotalTeamGames20242025!$A61)</f>
        <v>1</v>
      </c>
      <c r="BN62" s="26"/>
      <c r="BO62" s="30">
        <f t="shared" si="0"/>
        <v>41</v>
      </c>
      <c r="BP62" s="43"/>
    </row>
    <row r="63" spans="1:68" x14ac:dyDescent="0.25">
      <c r="A63" s="44" t="s">
        <v>22</v>
      </c>
      <c r="B63" s="22" t="s">
        <v>81</v>
      </c>
      <c r="C63" s="21"/>
      <c r="D63" s="22">
        <f>COUNTIFS(DataRegularSeason20242025!$E$2:$E$1315,TotalTeamGames20242025!C$1,DataRegularSeason20242025!$D$2:$D$1315,TotalTeamGames20242025!$A63)</f>
        <v>1</v>
      </c>
      <c r="E63" s="21"/>
      <c r="F63" s="22">
        <f>COUNTIFS(DataRegularSeason20242025!$E$2:$E$1315,TotalTeamGames20242025!E$1,DataRegularSeason20242025!$D$2:$D$1315,TotalTeamGames20242025!$A63)</f>
        <v>1</v>
      </c>
      <c r="G63" s="21"/>
      <c r="H63" s="22">
        <f>COUNTIFS(DataRegularSeason20242025!$E$2:$E$1315,TotalTeamGames20242025!G$1,DataRegularSeason20242025!$D$2:$D$1315,TotalTeamGames20242025!$A63)</f>
        <v>1</v>
      </c>
      <c r="I63" s="21"/>
      <c r="J63" s="22">
        <f>COUNTIFS(DataRegularSeason20242025!$E$2:$E$1315,TotalTeamGames20242025!I$1,DataRegularSeason20242025!$D$2:$D$1315,TotalTeamGames20242025!$A63)</f>
        <v>1</v>
      </c>
      <c r="K63" s="21"/>
      <c r="L63" s="22">
        <f>COUNTIFS(DataRegularSeason20242025!$E$2:$E$1315,TotalTeamGames20242025!K$1,DataRegularSeason20242025!$D$2:$D$1315,TotalTeamGames20242025!$A63)</f>
        <v>1</v>
      </c>
      <c r="M63" s="21"/>
      <c r="N63" s="22">
        <f>COUNTIFS(DataRegularSeason20242025!$E$2:$E$1315,TotalTeamGames20242025!M$1,DataRegularSeason20242025!$D$2:$D$1315,TotalTeamGames20242025!$A63)</f>
        <v>1</v>
      </c>
      <c r="O63" s="21"/>
      <c r="P63" s="22">
        <f>COUNTIFS(DataRegularSeason20242025!$E$2:$E$1315,TotalTeamGames20242025!O$1,DataRegularSeason20242025!$D$2:$D$1315,TotalTeamGames20242025!$A63)</f>
        <v>2</v>
      </c>
      <c r="Q63" s="21"/>
      <c r="R63" s="22">
        <f>COUNTIFS(DataRegularSeason20242025!$E$2:$E$1315,TotalTeamGames20242025!Q$1,DataRegularSeason20242025!$D$2:$D$1315,TotalTeamGames20242025!$A63)</f>
        <v>2</v>
      </c>
      <c r="S63" s="21"/>
      <c r="T63" s="22">
        <f>COUNTIFS(DataRegularSeason20242025!$E$2:$E$1315,TotalTeamGames20242025!S$1,DataRegularSeason20242025!$D$2:$D$1315,TotalTeamGames20242025!$A63)</f>
        <v>2</v>
      </c>
      <c r="U63" s="21"/>
      <c r="V63" s="22">
        <f>COUNTIFS(DataRegularSeason20242025!$E$2:$E$1315,TotalTeamGames20242025!U$1,DataRegularSeason20242025!$D$2:$D$1315,TotalTeamGames20242025!$A63)</f>
        <v>1</v>
      </c>
      <c r="W63" s="21"/>
      <c r="X63" s="22">
        <f>COUNTIFS(DataRegularSeason20242025!$E$2:$E$1315,TotalTeamGames20242025!W$1,DataRegularSeason20242025!$D$2:$D$1315,TotalTeamGames20242025!$A63)</f>
        <v>2</v>
      </c>
      <c r="Y63" s="21"/>
      <c r="Z63" s="22">
        <f>COUNTIFS(DataRegularSeason20242025!$E$2:$E$1315,TotalTeamGames20242025!Y$1,DataRegularSeason20242025!$D$2:$D$1315,TotalTeamGames20242025!$A63)</f>
        <v>1</v>
      </c>
      <c r="AA63" s="21"/>
      <c r="AB63" s="22">
        <f>COUNTIFS(DataRegularSeason20242025!$E$2:$E$1315,TotalTeamGames20242025!AA$1,DataRegularSeason20242025!$D$2:$D$1315,TotalTeamGames20242025!$A63)</f>
        <v>2</v>
      </c>
      <c r="AC63" s="21"/>
      <c r="AD63" s="22">
        <f>COUNTIFS(DataRegularSeason20242025!$E$2:$E$1315,TotalTeamGames20242025!AC$1,DataRegularSeason20242025!$D$2:$D$1315,TotalTeamGames20242025!$A63)</f>
        <v>1</v>
      </c>
      <c r="AE63" s="21"/>
      <c r="AF63" s="22">
        <f>COUNTIFS(DataRegularSeason20242025!$E$2:$E$1315,TotalTeamGames20242025!AE$1,DataRegularSeason20242025!$D$2:$D$1315,TotalTeamGames20242025!$A63)</f>
        <v>1</v>
      </c>
      <c r="AG63" s="21"/>
      <c r="AH63" s="22">
        <f>COUNTIFS(DataRegularSeason20242025!$E$2:$E$1315,TotalTeamGames20242025!AG$1,DataRegularSeason20242025!$D$2:$D$1315,TotalTeamGames20242025!$A63)</f>
        <v>1</v>
      </c>
      <c r="AI63" s="21"/>
      <c r="AJ63" s="22">
        <f>COUNTIFS(DataRegularSeason20242025!$E$2:$E$1315,TotalTeamGames20242025!AI$1,DataRegularSeason20242025!$D$2:$D$1315,TotalTeamGames20242025!$A63)</f>
        <v>2</v>
      </c>
      <c r="AK63" s="21"/>
      <c r="AL63" s="22">
        <f>COUNTIFS(DataRegularSeason20242025!$E$2:$E$1315,TotalTeamGames20242025!AK$1,DataRegularSeason20242025!$D$2:$D$1315,TotalTeamGames20242025!$A63)</f>
        <v>1</v>
      </c>
      <c r="AM63" s="21"/>
      <c r="AN63" s="22">
        <f>COUNTIFS(DataRegularSeason20242025!$E$2:$E$1315,TotalTeamGames20242025!AM$1,DataRegularSeason20242025!$D$2:$D$1315,TotalTeamGames20242025!$A63)</f>
        <v>1</v>
      </c>
      <c r="AO63" s="21"/>
      <c r="AP63" s="22">
        <f>COUNTIFS(DataRegularSeason20242025!$E$2:$E$1315,TotalTeamGames20242025!AO$1,DataRegularSeason20242025!$D$2:$D$1315,TotalTeamGames20242025!$A63)</f>
        <v>1</v>
      </c>
      <c r="AQ63" s="21"/>
      <c r="AR63" s="22">
        <f>COUNTIFS(DataRegularSeason20242025!$E$2:$E$1315,TotalTeamGames20242025!AQ$1,DataRegularSeason20242025!$D$2:$D$1315,TotalTeamGames20242025!$A63)</f>
        <v>1</v>
      </c>
      <c r="AS63" s="21"/>
      <c r="AT63" s="22">
        <f>COUNTIFS(DataRegularSeason20242025!$E$2:$E$1315,TotalTeamGames20242025!AS$1,DataRegularSeason20242025!$D$2:$D$1315,TotalTeamGames20242025!$A63)</f>
        <v>1</v>
      </c>
      <c r="AU63" s="21"/>
      <c r="AV63" s="22">
        <f>COUNTIFS(DataRegularSeason20242025!$E$2:$E$1315,TotalTeamGames20242025!AU$1,DataRegularSeason20242025!$D$2:$D$1315,TotalTeamGames20242025!$A63)</f>
        <v>2</v>
      </c>
      <c r="AW63" s="21"/>
      <c r="AX63" s="22">
        <f>COUNTIFS(DataRegularSeason20242025!$E$2:$E$1315,TotalTeamGames20242025!AW$1,DataRegularSeason20242025!$D$2:$D$1315,TotalTeamGames20242025!$A63)</f>
        <v>1</v>
      </c>
      <c r="AY63" s="21"/>
      <c r="AZ63" s="22">
        <f>COUNTIFS(DataRegularSeason20242025!$E$2:$E$1315,TotalTeamGames20242025!AY$1,DataRegularSeason20242025!$D$2:$D$1315,TotalTeamGames20242025!$A63)</f>
        <v>2</v>
      </c>
      <c r="BA63" s="21"/>
      <c r="BB63" s="22">
        <f>COUNTIFS(DataRegularSeason20242025!$E$2:$E$1315,TotalTeamGames20242025!BA$1,DataRegularSeason20242025!$D$2:$D$1315,TotalTeamGames20242025!$A63)</f>
        <v>1</v>
      </c>
      <c r="BC63" s="21"/>
      <c r="BD63" s="22">
        <f>COUNTIFS(DataRegularSeason20242025!$E$2:$E$1315,TotalTeamGames20242025!BC$1,DataRegularSeason20242025!$D$2:$D$1315,TotalTeamGames20242025!$A63)</f>
        <v>1</v>
      </c>
      <c r="BE63" s="21"/>
      <c r="BF63">
        <f>COUNTIFS(DataRegularSeason20242025!$E$2:$E$1315,TotalTeamGames20242025!BE$1,DataRegularSeason20242025!$D$2:$D$1315,TotalTeamGames20242025!$A63)</f>
        <v>2</v>
      </c>
      <c r="BG63" s="28"/>
      <c r="BH63" s="22">
        <f>COUNTIFS(DataRegularSeason20242025!$E$2:$E$1315,TotalTeamGames20242025!BG$1,DataRegularSeason20242025!$D$2:$D$1315,TotalTeamGames20242025!$A63)</f>
        <v>1</v>
      </c>
      <c r="BI63" s="21"/>
      <c r="BJ63" s="22">
        <f>COUNTIFS(DataRegularSeason20242025!$E$2:$E$1315,TotalTeamGames20242025!BI$1,DataRegularSeason20242025!$D$2:$D$1315,TotalTeamGames20242025!$A63)</f>
        <v>2</v>
      </c>
      <c r="BK63" s="21"/>
      <c r="BL63" s="25"/>
      <c r="BM63" s="21"/>
      <c r="BN63" s="22">
        <f>COUNTIFS(DataRegularSeason20242025!$E$2:$E$1315,TotalTeamGames20242025!BM$1,DataRegularSeason20242025!$D$2:$D$1315,TotalTeamGames20242025!$A63)</f>
        <v>1</v>
      </c>
      <c r="BO63" s="29">
        <f t="shared" si="0"/>
        <v>41</v>
      </c>
      <c r="BP63" s="43">
        <f t="shared" ref="BP63" si="30">BO63+BO64</f>
        <v>82</v>
      </c>
    </row>
    <row r="64" spans="1:68" x14ac:dyDescent="0.25">
      <c r="A64" s="45"/>
      <c r="B64" s="23" t="s">
        <v>80</v>
      </c>
      <c r="C64" s="5">
        <f>COUNTIFS(DataRegularSeason20242025!$D$2:$D$1315,TotalTeamGames20242025!C$1,DataRegularSeason20242025!$E$2:$E$1315,TotalTeamGames20242025!$A63)</f>
        <v>2</v>
      </c>
      <c r="D64" s="26"/>
      <c r="E64" s="5">
        <f>COUNTIFS(DataRegularSeason20242025!$D$2:$D$1315,TotalTeamGames20242025!E$1,DataRegularSeason20242025!$E$2:$E$1315,TotalTeamGames20242025!$A63)</f>
        <v>1</v>
      </c>
      <c r="F64" s="26"/>
      <c r="G64" s="5">
        <f>COUNTIFS(DataRegularSeason20242025!$D$2:$D$1315,TotalTeamGames20242025!G$1,DataRegularSeason20242025!$E$2:$E$1315,TotalTeamGames20242025!$A63)</f>
        <v>1</v>
      </c>
      <c r="H64" s="26"/>
      <c r="I64" s="5">
        <f>COUNTIFS(DataRegularSeason20242025!$D$2:$D$1315,TotalTeamGames20242025!I$1,DataRegularSeason20242025!$E$2:$E$1315,TotalTeamGames20242025!$A63)</f>
        <v>1</v>
      </c>
      <c r="J64" s="26"/>
      <c r="K64" s="5">
        <f>COUNTIFS(DataRegularSeason20242025!$D$2:$D$1315,TotalTeamGames20242025!K$1,DataRegularSeason20242025!$E$2:$E$1315,TotalTeamGames20242025!$A63)</f>
        <v>1</v>
      </c>
      <c r="L64" s="26"/>
      <c r="M64" s="5">
        <f>COUNTIFS(DataRegularSeason20242025!$D$2:$D$1315,TotalTeamGames20242025!M$1,DataRegularSeason20242025!$E$2:$E$1315,TotalTeamGames20242025!$A63)</f>
        <v>2</v>
      </c>
      <c r="N64" s="26"/>
      <c r="O64" s="5">
        <f>COUNTIFS(DataRegularSeason20242025!$D$2:$D$1315,TotalTeamGames20242025!O$1,DataRegularSeason20242025!$E$2:$E$1315,TotalTeamGames20242025!$A63)</f>
        <v>1</v>
      </c>
      <c r="P64" s="26"/>
      <c r="Q64" s="5">
        <f>COUNTIFS(DataRegularSeason20242025!$D$2:$D$1315,TotalTeamGames20242025!Q$1,DataRegularSeason20242025!$E$2:$E$1315,TotalTeamGames20242025!$A63)</f>
        <v>2</v>
      </c>
      <c r="R64" s="26"/>
      <c r="S64" s="5">
        <f>COUNTIFS(DataRegularSeason20242025!$D$2:$D$1315,TotalTeamGames20242025!S$1,DataRegularSeason20242025!$E$2:$E$1315,TotalTeamGames20242025!$A63)</f>
        <v>2</v>
      </c>
      <c r="T64" s="26"/>
      <c r="U64" s="5">
        <f>COUNTIFS(DataRegularSeason20242025!$D$2:$D$1315,TotalTeamGames20242025!U$1,DataRegularSeason20242025!$E$2:$E$1315,TotalTeamGames20242025!$A63)</f>
        <v>1</v>
      </c>
      <c r="V64" s="26"/>
      <c r="W64" s="5">
        <f>COUNTIFS(DataRegularSeason20242025!$D$2:$D$1315,TotalTeamGames20242025!W$1,DataRegularSeason20242025!$E$2:$E$1315,TotalTeamGames20242025!$A63)</f>
        <v>1</v>
      </c>
      <c r="X64" s="26"/>
      <c r="Y64" s="5">
        <f>COUNTIFS(DataRegularSeason20242025!$D$2:$D$1315,TotalTeamGames20242025!Y$1,DataRegularSeason20242025!$E$2:$E$1315,TotalTeamGames20242025!$A63)</f>
        <v>1</v>
      </c>
      <c r="Z64" s="26"/>
      <c r="AA64" s="5">
        <f>COUNTIFS(DataRegularSeason20242025!$D$2:$D$1315,TotalTeamGames20242025!AA$1,DataRegularSeason20242025!$E$2:$E$1315,TotalTeamGames20242025!$A63)</f>
        <v>1</v>
      </c>
      <c r="AB64" s="26"/>
      <c r="AC64" s="5">
        <f>COUNTIFS(DataRegularSeason20242025!$D$2:$D$1315,TotalTeamGames20242025!AC$1,DataRegularSeason20242025!$E$2:$E$1315,TotalTeamGames20242025!$A63)</f>
        <v>2</v>
      </c>
      <c r="AD64" s="26"/>
      <c r="AE64" s="5">
        <f>COUNTIFS(DataRegularSeason20242025!$D$2:$D$1315,TotalTeamGames20242025!AE$1,DataRegularSeason20242025!$E$2:$E$1315,TotalTeamGames20242025!$A63)</f>
        <v>1</v>
      </c>
      <c r="AF64" s="26"/>
      <c r="AG64" s="5">
        <f>COUNTIFS(DataRegularSeason20242025!$D$2:$D$1315,TotalTeamGames20242025!AG$1,DataRegularSeason20242025!$E$2:$E$1315,TotalTeamGames20242025!$A63)</f>
        <v>1</v>
      </c>
      <c r="AH64" s="26"/>
      <c r="AI64" s="5">
        <f>COUNTIFS(DataRegularSeason20242025!$D$2:$D$1315,TotalTeamGames20242025!AI$1,DataRegularSeason20242025!$E$2:$E$1315,TotalTeamGames20242025!$A63)</f>
        <v>2</v>
      </c>
      <c r="AJ64" s="26"/>
      <c r="AK64" s="5">
        <f>COUNTIFS(DataRegularSeason20242025!$D$2:$D$1315,TotalTeamGames20242025!AK$1,DataRegularSeason20242025!$E$2:$E$1315,TotalTeamGames20242025!$A63)</f>
        <v>1</v>
      </c>
      <c r="AL64" s="26"/>
      <c r="AM64" s="5">
        <f>COUNTIFS(DataRegularSeason20242025!$D$2:$D$1315,TotalTeamGames20242025!AM$1,DataRegularSeason20242025!$E$2:$E$1315,TotalTeamGames20242025!$A63)</f>
        <v>1</v>
      </c>
      <c r="AN64" s="26"/>
      <c r="AO64" s="5">
        <f>COUNTIFS(DataRegularSeason20242025!$D$2:$D$1315,TotalTeamGames20242025!AO$1,DataRegularSeason20242025!$E$2:$E$1315,TotalTeamGames20242025!$A63)</f>
        <v>1</v>
      </c>
      <c r="AP64" s="26"/>
      <c r="AQ64" s="5">
        <f>COUNTIFS(DataRegularSeason20242025!$D$2:$D$1315,TotalTeamGames20242025!AQ$1,DataRegularSeason20242025!$E$2:$E$1315,TotalTeamGames20242025!$A63)</f>
        <v>1</v>
      </c>
      <c r="AR64" s="26"/>
      <c r="AS64" s="5">
        <f>COUNTIFS(DataRegularSeason20242025!$D$2:$D$1315,TotalTeamGames20242025!AS$1,DataRegularSeason20242025!$E$2:$E$1315,TotalTeamGames20242025!$A63)</f>
        <v>1</v>
      </c>
      <c r="AT64" s="26"/>
      <c r="AU64" s="5">
        <f>COUNTIFS(DataRegularSeason20242025!$D$2:$D$1315,TotalTeamGames20242025!AU$1,DataRegularSeason20242025!$E$2:$E$1315,TotalTeamGames20242025!$A63)</f>
        <v>1</v>
      </c>
      <c r="AV64" s="26"/>
      <c r="AW64" s="5">
        <f>COUNTIFS(DataRegularSeason20242025!$D$2:$D$1315,TotalTeamGames20242025!AW$1,DataRegularSeason20242025!$E$2:$E$1315,TotalTeamGames20242025!$A63)</f>
        <v>2</v>
      </c>
      <c r="AX64" s="26"/>
      <c r="AY64" s="5">
        <f>COUNTIFS(DataRegularSeason20242025!$D$2:$D$1315,TotalTeamGames20242025!AY$1,DataRegularSeason20242025!$E$2:$E$1315,TotalTeamGames20242025!$A63)</f>
        <v>2</v>
      </c>
      <c r="AZ64" s="26"/>
      <c r="BA64" s="5">
        <f>COUNTIFS(DataRegularSeason20242025!$D$2:$D$1315,TotalTeamGames20242025!BA$1,DataRegularSeason20242025!$E$2:$E$1315,TotalTeamGames20242025!$A63)</f>
        <v>1</v>
      </c>
      <c r="BB64" s="26"/>
      <c r="BC64" s="5">
        <f>COUNTIFS(DataRegularSeason20242025!$D$2:$D$1315,TotalTeamGames20242025!BC$1,DataRegularSeason20242025!$E$2:$E$1315,TotalTeamGames20242025!$A63)</f>
        <v>1</v>
      </c>
      <c r="BD64" s="26"/>
      <c r="BE64" s="5">
        <f>COUNTIFS(DataRegularSeason20242025!$D$2:$D$1315,TotalTeamGames20242025!BE$1,DataRegularSeason20242025!$E$2:$E$1315,TotalTeamGames20242025!$A63)</f>
        <v>2</v>
      </c>
      <c r="BF64" s="24"/>
      <c r="BG64" s="27">
        <f>COUNTIFS(DataRegularSeason20242025!$D$2:$D$1315,TotalTeamGames20242025!BG$1,DataRegularSeason20242025!$E$2:$E$1315,TotalTeamGames20242025!$A63)</f>
        <v>2</v>
      </c>
      <c r="BH64" s="26"/>
      <c r="BI64" s="5">
        <f>COUNTIFS(DataRegularSeason20242025!$D$2:$D$1315,TotalTeamGames20242025!BI$1,DataRegularSeason20242025!$E$2:$E$1315,TotalTeamGames20242025!$A63)</f>
        <v>1</v>
      </c>
      <c r="BJ64" s="26"/>
      <c r="BK64" s="24"/>
      <c r="BL64" s="26"/>
      <c r="BM64" s="5">
        <f>COUNTIFS(DataRegularSeason20242025!$D$2:$D$1315,TotalTeamGames20242025!BM$1,DataRegularSeason20242025!$E$2:$E$1315,TotalTeamGames20242025!$A63)</f>
        <v>1</v>
      </c>
      <c r="BN64" s="26"/>
      <c r="BO64" s="30">
        <f t="shared" si="0"/>
        <v>41</v>
      </c>
      <c r="BP64" s="43"/>
    </row>
    <row r="65" spans="1:68" x14ac:dyDescent="0.25">
      <c r="A65" s="44" t="s">
        <v>46</v>
      </c>
      <c r="B65" s="22" t="s">
        <v>81</v>
      </c>
      <c r="C65" s="21"/>
      <c r="D65" s="22">
        <f>COUNTIFS(DataRegularSeason20242025!$E$2:$E$1315,TotalTeamGames20242025!C$1,DataRegularSeason20242025!$D$2:$D$1315,TotalTeamGames20242025!$A65)</f>
        <v>1</v>
      </c>
      <c r="E65" s="21"/>
      <c r="F65" s="22">
        <f>COUNTIFS(DataRegularSeason20242025!$E$2:$E$1315,TotalTeamGames20242025!E$1,DataRegularSeason20242025!$D$2:$D$1315,TotalTeamGames20242025!$A65)</f>
        <v>2</v>
      </c>
      <c r="G65" s="21"/>
      <c r="H65" s="22">
        <f>COUNTIFS(DataRegularSeason20242025!$E$2:$E$1315,TotalTeamGames20242025!G$1,DataRegularSeason20242025!$D$2:$D$1315,TotalTeamGames20242025!$A65)</f>
        <v>1</v>
      </c>
      <c r="I65" s="21"/>
      <c r="J65" s="22">
        <f>COUNTIFS(DataRegularSeason20242025!$E$2:$E$1315,TotalTeamGames20242025!I$1,DataRegularSeason20242025!$D$2:$D$1315,TotalTeamGames20242025!$A65)</f>
        <v>2</v>
      </c>
      <c r="K65" s="21"/>
      <c r="L65" s="22">
        <f>COUNTIFS(DataRegularSeason20242025!$E$2:$E$1315,TotalTeamGames20242025!K$1,DataRegularSeason20242025!$D$2:$D$1315,TotalTeamGames20242025!$A65)</f>
        <v>2</v>
      </c>
      <c r="M65" s="21"/>
      <c r="N65" s="22">
        <f>COUNTIFS(DataRegularSeason20242025!$E$2:$E$1315,TotalTeamGames20242025!M$1,DataRegularSeason20242025!$D$2:$D$1315,TotalTeamGames20242025!$A65)</f>
        <v>1</v>
      </c>
      <c r="O65" s="21"/>
      <c r="P65" s="22">
        <f>COUNTIFS(DataRegularSeason20242025!$E$2:$E$1315,TotalTeamGames20242025!O$1,DataRegularSeason20242025!$D$2:$D$1315,TotalTeamGames20242025!$A65)</f>
        <v>1</v>
      </c>
      <c r="Q65" s="21"/>
      <c r="R65" s="22">
        <f>COUNTIFS(DataRegularSeason20242025!$E$2:$E$1315,TotalTeamGames20242025!Q$1,DataRegularSeason20242025!$D$2:$D$1315,TotalTeamGames20242025!$A65)</f>
        <v>1</v>
      </c>
      <c r="S65" s="21"/>
      <c r="T65" s="22">
        <f>COUNTIFS(DataRegularSeason20242025!$E$2:$E$1315,TotalTeamGames20242025!S$1,DataRegularSeason20242025!$D$2:$D$1315,TotalTeamGames20242025!$A65)</f>
        <v>1</v>
      </c>
      <c r="U65" s="21"/>
      <c r="V65" s="22">
        <f>COUNTIFS(DataRegularSeason20242025!$E$2:$E$1315,TotalTeamGames20242025!U$1,DataRegularSeason20242025!$D$2:$D$1315,TotalTeamGames20242025!$A65)</f>
        <v>1</v>
      </c>
      <c r="W65" s="21"/>
      <c r="X65" s="22">
        <f>COUNTIFS(DataRegularSeason20242025!$E$2:$E$1315,TotalTeamGames20242025!W$1,DataRegularSeason20242025!$D$2:$D$1315,TotalTeamGames20242025!$A65)</f>
        <v>1</v>
      </c>
      <c r="Y65" s="21"/>
      <c r="Z65" s="22">
        <f>COUNTIFS(DataRegularSeason20242025!$E$2:$E$1315,TotalTeamGames20242025!Y$1,DataRegularSeason20242025!$D$2:$D$1315,TotalTeamGames20242025!$A65)</f>
        <v>1</v>
      </c>
      <c r="AA65" s="21"/>
      <c r="AB65" s="22">
        <f>COUNTIFS(DataRegularSeason20242025!$E$2:$E$1315,TotalTeamGames20242025!AA$1,DataRegularSeason20242025!$D$2:$D$1315,TotalTeamGames20242025!$A65)</f>
        <v>1</v>
      </c>
      <c r="AC65" s="21"/>
      <c r="AD65" s="22">
        <f>COUNTIFS(DataRegularSeason20242025!$E$2:$E$1315,TotalTeamGames20242025!AC$1,DataRegularSeason20242025!$D$2:$D$1315,TotalTeamGames20242025!$A65)</f>
        <v>1</v>
      </c>
      <c r="AE65" s="21"/>
      <c r="AF65" s="22">
        <f>COUNTIFS(DataRegularSeason20242025!$E$2:$E$1315,TotalTeamGames20242025!AE$1,DataRegularSeason20242025!$D$2:$D$1315,TotalTeamGames20242025!$A65)</f>
        <v>1</v>
      </c>
      <c r="AG65" s="21"/>
      <c r="AH65" s="22">
        <f>COUNTIFS(DataRegularSeason20242025!$E$2:$E$1315,TotalTeamGames20242025!AG$1,DataRegularSeason20242025!$D$2:$D$1315,TotalTeamGames20242025!$A65)</f>
        <v>2</v>
      </c>
      <c r="AI65" s="21"/>
      <c r="AJ65" s="22">
        <f>COUNTIFS(DataRegularSeason20242025!$E$2:$E$1315,TotalTeamGames20242025!AI$1,DataRegularSeason20242025!$D$2:$D$1315,TotalTeamGames20242025!$A65)</f>
        <v>1</v>
      </c>
      <c r="AK65" s="21"/>
      <c r="AL65" s="22">
        <f>COUNTIFS(DataRegularSeason20242025!$E$2:$E$1315,TotalTeamGames20242025!AK$1,DataRegularSeason20242025!$D$2:$D$1315,TotalTeamGames20242025!$A65)</f>
        <v>2</v>
      </c>
      <c r="AM65" s="21"/>
      <c r="AN65" s="22">
        <f>COUNTIFS(DataRegularSeason20242025!$E$2:$E$1315,TotalTeamGames20242025!AM$1,DataRegularSeason20242025!$D$2:$D$1315,TotalTeamGames20242025!$A65)</f>
        <v>1</v>
      </c>
      <c r="AO65" s="21"/>
      <c r="AP65" s="22">
        <f>COUNTIFS(DataRegularSeason20242025!$E$2:$E$1315,TotalTeamGames20242025!AO$1,DataRegularSeason20242025!$D$2:$D$1315,TotalTeamGames20242025!$A65)</f>
        <v>2</v>
      </c>
      <c r="AQ65" s="21"/>
      <c r="AR65" s="22">
        <f>COUNTIFS(DataRegularSeason20242025!$E$2:$E$1315,TotalTeamGames20242025!AQ$1,DataRegularSeason20242025!$D$2:$D$1315,TotalTeamGames20242025!$A65)</f>
        <v>2</v>
      </c>
      <c r="AS65" s="21"/>
      <c r="AT65" s="22">
        <f>COUNTIFS(DataRegularSeason20242025!$E$2:$E$1315,TotalTeamGames20242025!AS$1,DataRegularSeason20242025!$D$2:$D$1315,TotalTeamGames20242025!$A65)</f>
        <v>2</v>
      </c>
      <c r="AU65" s="21"/>
      <c r="AV65" s="22">
        <f>COUNTIFS(DataRegularSeason20242025!$E$2:$E$1315,TotalTeamGames20242025!AU$1,DataRegularSeason20242025!$D$2:$D$1315,TotalTeamGames20242025!$A65)</f>
        <v>1</v>
      </c>
      <c r="AW65" s="21"/>
      <c r="AX65" s="22">
        <f>COUNTIFS(DataRegularSeason20242025!$E$2:$E$1315,TotalTeamGames20242025!AW$1,DataRegularSeason20242025!$D$2:$D$1315,TotalTeamGames20242025!$A65)</f>
        <v>1</v>
      </c>
      <c r="AY65" s="21"/>
      <c r="AZ65" s="22">
        <f>COUNTIFS(DataRegularSeason20242025!$E$2:$E$1315,TotalTeamGames20242025!AY$1,DataRegularSeason20242025!$D$2:$D$1315,TotalTeamGames20242025!$A65)</f>
        <v>1</v>
      </c>
      <c r="BA65" s="21"/>
      <c r="BB65" s="22">
        <f>COUNTIFS(DataRegularSeason20242025!$E$2:$E$1315,TotalTeamGames20242025!BA$1,DataRegularSeason20242025!$D$2:$D$1315,TotalTeamGames20242025!$A65)</f>
        <v>2</v>
      </c>
      <c r="BC65" s="21"/>
      <c r="BD65" s="22">
        <f>COUNTIFS(DataRegularSeason20242025!$E$2:$E$1315,TotalTeamGames20242025!BC$1,DataRegularSeason20242025!$D$2:$D$1315,TotalTeamGames20242025!$A65)</f>
        <v>2</v>
      </c>
      <c r="BE65" s="21"/>
      <c r="BF65">
        <f>COUNTIFS(DataRegularSeason20242025!$E$2:$E$1315,TotalTeamGames20242025!BE$1,DataRegularSeason20242025!$D$2:$D$1315,TotalTeamGames20242025!$A65)</f>
        <v>1</v>
      </c>
      <c r="BG65" s="28"/>
      <c r="BH65" s="22">
        <f>COUNTIFS(DataRegularSeason20242025!$E$2:$E$1315,TotalTeamGames20242025!BG$1,DataRegularSeason20242025!$D$2:$D$1315,TotalTeamGames20242025!$A65)</f>
        <v>1</v>
      </c>
      <c r="BI65" s="21"/>
      <c r="BJ65" s="22">
        <f>COUNTIFS(DataRegularSeason20242025!$E$2:$E$1315,TotalTeamGames20242025!BI$1,DataRegularSeason20242025!$D$2:$D$1315,TotalTeamGames20242025!$A65)</f>
        <v>1</v>
      </c>
      <c r="BK65" s="21"/>
      <c r="BL65" s="22">
        <f>COUNTIFS(DataRegularSeason20242025!$E$2:$E$1315,TotalTeamGames20242025!BK$1,DataRegularSeason20242025!$D$2:$D$1315,TotalTeamGames20242025!$A65)</f>
        <v>1</v>
      </c>
      <c r="BM65" s="21"/>
      <c r="BN65" s="25"/>
      <c r="BO65" s="29">
        <f t="shared" si="0"/>
        <v>41</v>
      </c>
      <c r="BP65" s="43">
        <f t="shared" ref="BP65" si="31">BO65+BO66</f>
        <v>82</v>
      </c>
    </row>
    <row r="66" spans="1:68" x14ac:dyDescent="0.25">
      <c r="A66" s="45"/>
      <c r="B66" s="23" t="s">
        <v>80</v>
      </c>
      <c r="C66" s="5">
        <f>COUNTIFS(DataRegularSeason20242025!$D$2:$D$1315,TotalTeamGames20242025!C$1,DataRegularSeason20242025!$E$2:$E$1315,TotalTeamGames20242025!$A65)</f>
        <v>1</v>
      </c>
      <c r="D66" s="26"/>
      <c r="E66" s="5">
        <f>COUNTIFS(DataRegularSeason20242025!$D$2:$D$1315,TotalTeamGames20242025!E$1,DataRegularSeason20242025!$E$2:$E$1315,TotalTeamGames20242025!$A65)</f>
        <v>1</v>
      </c>
      <c r="F66" s="26"/>
      <c r="G66" s="5">
        <f>COUNTIFS(DataRegularSeason20242025!$D$2:$D$1315,TotalTeamGames20242025!G$1,DataRegularSeason20242025!$E$2:$E$1315,TotalTeamGames20242025!$A65)</f>
        <v>2</v>
      </c>
      <c r="H66" s="26"/>
      <c r="I66" s="5">
        <f>COUNTIFS(DataRegularSeason20242025!$D$2:$D$1315,TotalTeamGames20242025!I$1,DataRegularSeason20242025!$E$2:$E$1315,TotalTeamGames20242025!$A65)</f>
        <v>2</v>
      </c>
      <c r="J66" s="26"/>
      <c r="K66" s="5">
        <f>COUNTIFS(DataRegularSeason20242025!$D$2:$D$1315,TotalTeamGames20242025!K$1,DataRegularSeason20242025!$E$2:$E$1315,TotalTeamGames20242025!$A65)</f>
        <v>2</v>
      </c>
      <c r="L66" s="26"/>
      <c r="M66" s="5">
        <f>COUNTIFS(DataRegularSeason20242025!$D$2:$D$1315,TotalTeamGames20242025!M$1,DataRegularSeason20242025!$E$2:$E$1315,TotalTeamGames20242025!$A65)</f>
        <v>1</v>
      </c>
      <c r="N66" s="26"/>
      <c r="O66" s="5">
        <f>COUNTIFS(DataRegularSeason20242025!$D$2:$D$1315,TotalTeamGames20242025!O$1,DataRegularSeason20242025!$E$2:$E$1315,TotalTeamGames20242025!$A65)</f>
        <v>1</v>
      </c>
      <c r="P66" s="26"/>
      <c r="Q66" s="5">
        <f>COUNTIFS(DataRegularSeason20242025!$D$2:$D$1315,TotalTeamGames20242025!Q$1,DataRegularSeason20242025!$E$2:$E$1315,TotalTeamGames20242025!$A65)</f>
        <v>1</v>
      </c>
      <c r="R66" s="26"/>
      <c r="S66" s="5">
        <f>COUNTIFS(DataRegularSeason20242025!$D$2:$D$1315,TotalTeamGames20242025!S$1,DataRegularSeason20242025!$E$2:$E$1315,TotalTeamGames20242025!$A65)</f>
        <v>1</v>
      </c>
      <c r="T66" s="26"/>
      <c r="U66" s="5">
        <f>COUNTIFS(DataRegularSeason20242025!$D$2:$D$1315,TotalTeamGames20242025!U$1,DataRegularSeason20242025!$E$2:$E$1315,TotalTeamGames20242025!$A65)</f>
        <v>2</v>
      </c>
      <c r="V66" s="26"/>
      <c r="W66" s="5">
        <f>COUNTIFS(DataRegularSeason20242025!$D$2:$D$1315,TotalTeamGames20242025!W$1,DataRegularSeason20242025!$E$2:$E$1315,TotalTeamGames20242025!$A65)</f>
        <v>1</v>
      </c>
      <c r="X66" s="26"/>
      <c r="Y66" s="5">
        <f>COUNTIFS(DataRegularSeason20242025!$D$2:$D$1315,TotalTeamGames20242025!Y$1,DataRegularSeason20242025!$E$2:$E$1315,TotalTeamGames20242025!$A65)</f>
        <v>2</v>
      </c>
      <c r="Z66" s="26"/>
      <c r="AA66" s="5">
        <f>COUNTIFS(DataRegularSeason20242025!$D$2:$D$1315,TotalTeamGames20242025!AA$1,DataRegularSeason20242025!$E$2:$E$1315,TotalTeamGames20242025!$A65)</f>
        <v>1</v>
      </c>
      <c r="AB66" s="26"/>
      <c r="AC66" s="5">
        <f>COUNTIFS(DataRegularSeason20242025!$D$2:$D$1315,TotalTeamGames20242025!AC$1,DataRegularSeason20242025!$E$2:$E$1315,TotalTeamGames20242025!$A65)</f>
        <v>1</v>
      </c>
      <c r="AD66" s="26"/>
      <c r="AE66" s="5">
        <f>COUNTIFS(DataRegularSeason20242025!$D$2:$D$1315,TotalTeamGames20242025!AE$1,DataRegularSeason20242025!$E$2:$E$1315,TotalTeamGames20242025!$A65)</f>
        <v>2</v>
      </c>
      <c r="AF66" s="26"/>
      <c r="AG66" s="5">
        <f>COUNTIFS(DataRegularSeason20242025!$D$2:$D$1315,TotalTeamGames20242025!AG$1,DataRegularSeason20242025!$E$2:$E$1315,TotalTeamGames20242025!$A65)</f>
        <v>2</v>
      </c>
      <c r="AH66" s="26"/>
      <c r="AI66" s="5">
        <f>COUNTIFS(DataRegularSeason20242025!$D$2:$D$1315,TotalTeamGames20242025!AI$1,DataRegularSeason20242025!$E$2:$E$1315,TotalTeamGames20242025!$A65)</f>
        <v>1</v>
      </c>
      <c r="AJ66" s="26"/>
      <c r="AK66" s="5">
        <f>COUNTIFS(DataRegularSeason20242025!$D$2:$D$1315,TotalTeamGames20242025!AK$1,DataRegularSeason20242025!$E$2:$E$1315,TotalTeamGames20242025!$A65)</f>
        <v>1</v>
      </c>
      <c r="AL66" s="26"/>
      <c r="AM66" s="5">
        <f>COUNTIFS(DataRegularSeason20242025!$D$2:$D$1315,TotalTeamGames20242025!AM$1,DataRegularSeason20242025!$E$2:$E$1315,TotalTeamGames20242025!$A65)</f>
        <v>2</v>
      </c>
      <c r="AN66" s="26"/>
      <c r="AO66" s="5">
        <f>COUNTIFS(DataRegularSeason20242025!$D$2:$D$1315,TotalTeamGames20242025!AO$1,DataRegularSeason20242025!$E$2:$E$1315,TotalTeamGames20242025!$A65)</f>
        <v>1</v>
      </c>
      <c r="AP66" s="26"/>
      <c r="AQ66" s="5">
        <f>COUNTIFS(DataRegularSeason20242025!$D$2:$D$1315,TotalTeamGames20242025!AQ$1,DataRegularSeason20242025!$E$2:$E$1315,TotalTeamGames20242025!$A65)</f>
        <v>2</v>
      </c>
      <c r="AR66" s="26"/>
      <c r="AS66" s="5">
        <f>COUNTIFS(DataRegularSeason20242025!$D$2:$D$1315,TotalTeamGames20242025!AS$1,DataRegularSeason20242025!$E$2:$E$1315,TotalTeamGames20242025!$A65)</f>
        <v>2</v>
      </c>
      <c r="AT66" s="26"/>
      <c r="AU66" s="5">
        <f>COUNTIFS(DataRegularSeason20242025!$D$2:$D$1315,TotalTeamGames20242025!AU$1,DataRegularSeason20242025!$E$2:$E$1315,TotalTeamGames20242025!$A65)</f>
        <v>1</v>
      </c>
      <c r="AV66" s="26"/>
      <c r="AW66" s="5">
        <f>COUNTIFS(DataRegularSeason20242025!$D$2:$D$1315,TotalTeamGames20242025!AW$1,DataRegularSeason20242025!$E$2:$E$1315,TotalTeamGames20242025!$A65)</f>
        <v>1</v>
      </c>
      <c r="AX66" s="26"/>
      <c r="AY66" s="5">
        <f>COUNTIFS(DataRegularSeason20242025!$D$2:$D$1315,TotalTeamGames20242025!AY$1,DataRegularSeason20242025!$E$2:$E$1315,TotalTeamGames20242025!$A65)</f>
        <v>1</v>
      </c>
      <c r="AZ66" s="26"/>
      <c r="BA66" s="5">
        <f>COUNTIFS(DataRegularSeason20242025!$D$2:$D$1315,TotalTeamGames20242025!BA$1,DataRegularSeason20242025!$E$2:$E$1315,TotalTeamGames20242025!$A65)</f>
        <v>1</v>
      </c>
      <c r="BB66" s="26"/>
      <c r="BC66" s="5">
        <f>COUNTIFS(DataRegularSeason20242025!$D$2:$D$1315,TotalTeamGames20242025!BC$1,DataRegularSeason20242025!$E$2:$E$1315,TotalTeamGames20242025!$A65)</f>
        <v>1</v>
      </c>
      <c r="BD66" s="26"/>
      <c r="BE66" s="5">
        <f>COUNTIFS(DataRegularSeason20242025!$D$2:$D$1315,TotalTeamGames20242025!BE$1,DataRegularSeason20242025!$E$2:$E$1315,TotalTeamGames20242025!$A65)</f>
        <v>1</v>
      </c>
      <c r="BF66" s="24"/>
      <c r="BG66" s="27">
        <f>COUNTIFS(DataRegularSeason20242025!$D$2:$D$1315,TotalTeamGames20242025!BG$1,DataRegularSeason20242025!$E$2:$E$1315,TotalTeamGames20242025!$A65)</f>
        <v>1</v>
      </c>
      <c r="BH66" s="26"/>
      <c r="BI66" s="5">
        <f>COUNTIFS(DataRegularSeason20242025!$D$2:$D$1315,TotalTeamGames20242025!BI$1,DataRegularSeason20242025!$E$2:$E$1315,TotalTeamGames20242025!$A65)</f>
        <v>1</v>
      </c>
      <c r="BJ66" s="26"/>
      <c r="BK66" s="5">
        <f>COUNTIFS(DataRegularSeason20242025!$D$2:$D$1315,TotalTeamGames20242025!BK$1,DataRegularSeason20242025!$E$2:$E$1315,TotalTeamGames20242025!$A65)</f>
        <v>1</v>
      </c>
      <c r="BL66" s="26"/>
      <c r="BM66" s="24"/>
      <c r="BN66" s="26"/>
      <c r="BO66" s="30">
        <f t="shared" si="0"/>
        <v>41</v>
      </c>
      <c r="BP66" s="43"/>
    </row>
    <row r="67" spans="1:68" x14ac:dyDescent="0.25">
      <c r="B67" s="22"/>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c r="BQ1" t="s">
        <v>85</v>
      </c>
    </row>
    <row r="2" spans="1:69"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9" x14ac:dyDescent="0.25">
      <c r="A3" s="50" t="s">
        <v>47</v>
      </c>
      <c r="B3" s="22" t="s">
        <v>81</v>
      </c>
      <c r="C3" s="21"/>
      <c r="D3" s="25"/>
      <c r="E3" s="21"/>
      <c r="F3" s="22">
        <f>COUNTIFS(DataRegularSeason20242025!$E$2:$E$1315,TotalTeamGames20242025!E$1,DataRegularSeason20242025!$D$2:$D$1315,TotalTeamGames20242025!$A3,DataRegularSeason20242025!$N$2:$N$1315,1)</f>
        <v>0</v>
      </c>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3">
        <f>BO3+BO4</f>
        <v>6</v>
      </c>
      <c r="BQ3" s="44">
        <f>82-BP3</f>
        <v>76</v>
      </c>
    </row>
    <row r="4" spans="1:69" x14ac:dyDescent="0.25">
      <c r="A4" s="45"/>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3"/>
      <c r="BQ4" s="44"/>
    </row>
    <row r="5" spans="1:69"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3">
        <f t="shared" ref="BP5" si="1">BO5+BO6</f>
        <v>7</v>
      </c>
      <c r="BQ5" s="44">
        <f t="shared" ref="BQ5" si="2">82-BP5</f>
        <v>75</v>
      </c>
    </row>
    <row r="6" spans="1:69" x14ac:dyDescent="0.25">
      <c r="A6" s="45"/>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3"/>
      <c r="BQ6" s="44"/>
    </row>
    <row r="7" spans="1:69"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3">
        <f t="shared" ref="BP7" si="3">BO7+BO8</f>
        <v>8</v>
      </c>
      <c r="BQ7" s="44">
        <f t="shared" ref="BQ7" si="4">82-BP7</f>
        <v>74</v>
      </c>
    </row>
    <row r="8" spans="1:69" x14ac:dyDescent="0.25">
      <c r="A8" s="45"/>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3"/>
      <c r="BQ8" s="44"/>
    </row>
    <row r="9" spans="1:69"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3">
        <f t="shared" ref="BP9" si="5">BO9+BO10</f>
        <v>5</v>
      </c>
      <c r="BQ9" s="44">
        <f t="shared" ref="BQ9" si="6">82-BP9</f>
        <v>77</v>
      </c>
    </row>
    <row r="10" spans="1:69" x14ac:dyDescent="0.25">
      <c r="A10" s="45"/>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3"/>
      <c r="BQ10" s="44"/>
    </row>
    <row r="11" spans="1:69"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3">
        <f t="shared" ref="BP11" si="7">BO11+BO12</f>
        <v>6</v>
      </c>
      <c r="BQ11" s="44">
        <f t="shared" ref="BQ11" si="8">82-BP11</f>
        <v>76</v>
      </c>
    </row>
    <row r="12" spans="1:69" x14ac:dyDescent="0.25">
      <c r="A12" s="45"/>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3"/>
      <c r="BQ12" s="44"/>
    </row>
    <row r="13" spans="1:69"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3">
        <f t="shared" ref="BP13" si="9">BO13+BO14</f>
        <v>6</v>
      </c>
      <c r="BQ13" s="44">
        <f t="shared" ref="BQ13" si="10">82-BP13</f>
        <v>76</v>
      </c>
    </row>
    <row r="14" spans="1:69" x14ac:dyDescent="0.25">
      <c r="A14" s="45"/>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3"/>
      <c r="BQ14" s="44"/>
    </row>
    <row r="15" spans="1:69"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3">
        <f t="shared" ref="BP15" si="11">BO15+BO16</f>
        <v>7</v>
      </c>
      <c r="BQ15" s="44">
        <f t="shared" ref="BQ15" si="12">82-BP15</f>
        <v>75</v>
      </c>
    </row>
    <row r="16" spans="1:69" x14ac:dyDescent="0.25">
      <c r="A16" s="45"/>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3"/>
      <c r="BQ16" s="44"/>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3">
        <f t="shared" ref="BP17" si="13">BO17+BO18</f>
        <v>7</v>
      </c>
      <c r="BQ17" s="44">
        <f t="shared" ref="BQ17" si="14">82-BP17</f>
        <v>75</v>
      </c>
    </row>
    <row r="18" spans="1:69" x14ac:dyDescent="0.25">
      <c r="A18" s="45"/>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3"/>
      <c r="BQ18" s="44"/>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3">
        <f t="shared" ref="BP19" si="15">BO19+BO20</f>
        <v>7</v>
      </c>
      <c r="BQ19" s="44">
        <f t="shared" ref="BQ19" si="16">82-BP19</f>
        <v>75</v>
      </c>
    </row>
    <row r="20" spans="1:69" x14ac:dyDescent="0.25">
      <c r="A20" s="45"/>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3"/>
      <c r="BQ20" s="44"/>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3">
        <f t="shared" ref="BP21" si="17">BO21+BO22</f>
        <v>6</v>
      </c>
      <c r="BQ21" s="44">
        <f t="shared" ref="BQ21" si="18">82-BP21</f>
        <v>76</v>
      </c>
    </row>
    <row r="22" spans="1:69" x14ac:dyDescent="0.25">
      <c r="A22" s="45"/>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3"/>
      <c r="BQ22" s="44"/>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3">
        <f t="shared" ref="BP23" si="19">BO23+BO24</f>
        <v>7</v>
      </c>
      <c r="BQ23" s="44">
        <f t="shared" ref="BQ23" si="20">82-BP23</f>
        <v>75</v>
      </c>
    </row>
    <row r="24" spans="1:69" x14ac:dyDescent="0.25">
      <c r="A24" s="45"/>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3"/>
      <c r="BQ24" s="44"/>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3">
        <f t="shared" ref="BP25" si="21">BO25+BO26</f>
        <v>8</v>
      </c>
      <c r="BQ25" s="44">
        <f t="shared" ref="BQ25" si="22">82-BP25</f>
        <v>74</v>
      </c>
    </row>
    <row r="26" spans="1:69" x14ac:dyDescent="0.25">
      <c r="A26" s="45"/>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3"/>
      <c r="BQ26" s="44"/>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1</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7</v>
      </c>
      <c r="BP27" s="43">
        <f t="shared" ref="BP27" si="23">BO27+BO28</f>
        <v>7</v>
      </c>
      <c r="BQ27" s="44">
        <f t="shared" ref="BQ27" si="24">82-BP27</f>
        <v>75</v>
      </c>
    </row>
    <row r="28" spans="1:69" x14ac:dyDescent="0.25">
      <c r="A28" s="45"/>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3"/>
      <c r="BQ28" s="44"/>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3">
        <f t="shared" ref="BP29" si="25">BO29+BO30</f>
        <v>6</v>
      </c>
      <c r="BQ29" s="44">
        <f t="shared" ref="BQ29" si="26">82-BP29</f>
        <v>76</v>
      </c>
    </row>
    <row r="30" spans="1:69" x14ac:dyDescent="0.25">
      <c r="A30" s="45"/>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3"/>
      <c r="BQ30" s="44"/>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3">
        <f t="shared" ref="BP31" si="27">BO31+BO32</f>
        <v>7</v>
      </c>
      <c r="BQ31" s="44">
        <f t="shared" ref="BQ31" si="28">82-BP31</f>
        <v>75</v>
      </c>
    </row>
    <row r="32" spans="1:69" x14ac:dyDescent="0.25">
      <c r="A32" s="45"/>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3"/>
      <c r="BQ32" s="44"/>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3">
        <f t="shared" ref="BP33" si="29">BO33+BO34</f>
        <v>9</v>
      </c>
      <c r="BQ33" s="44">
        <f t="shared" ref="BQ33" si="30">82-BP33</f>
        <v>73</v>
      </c>
    </row>
    <row r="34" spans="1:69" x14ac:dyDescent="0.25">
      <c r="A34" s="45"/>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3"/>
      <c r="BQ34" s="44"/>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3">
        <f t="shared" ref="BP35" si="31">BO35+BO36</f>
        <v>6</v>
      </c>
      <c r="BQ35" s="44">
        <f t="shared" ref="BQ35" si="32">82-BP35</f>
        <v>76</v>
      </c>
    </row>
    <row r="36" spans="1:69" x14ac:dyDescent="0.25">
      <c r="A36" s="45"/>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3"/>
      <c r="BQ36" s="44"/>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3">
        <f t="shared" ref="BP37" si="33">BO37+BO38</f>
        <v>6</v>
      </c>
      <c r="BQ37" s="44">
        <f t="shared" ref="BQ37" si="34">82-BP37</f>
        <v>76</v>
      </c>
    </row>
    <row r="38" spans="1:69" x14ac:dyDescent="0.25">
      <c r="A38" s="45"/>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3"/>
      <c r="BQ38" s="44"/>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3">
        <f t="shared" ref="BP39" si="35">BO39+BO40</f>
        <v>6</v>
      </c>
      <c r="BQ39" s="44">
        <f t="shared" ref="BQ39" si="36">82-BP39</f>
        <v>76</v>
      </c>
    </row>
    <row r="40" spans="1:69" x14ac:dyDescent="0.25">
      <c r="A40" s="45"/>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3"/>
      <c r="BQ40" s="44"/>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3">
        <f t="shared" ref="BP41" si="37">BO41+BO42</f>
        <v>6</v>
      </c>
      <c r="BQ41" s="44">
        <f t="shared" ref="BQ41" si="38">82-BP41</f>
        <v>76</v>
      </c>
    </row>
    <row r="42" spans="1:69" x14ac:dyDescent="0.25">
      <c r="A42" s="45"/>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3"/>
      <c r="BQ42" s="44"/>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1</v>
      </c>
      <c r="BO43" s="29">
        <f t="shared" si="0"/>
        <v>5</v>
      </c>
      <c r="BP43" s="43">
        <f t="shared" ref="BP43" si="39">BO43+BO44</f>
        <v>7</v>
      </c>
      <c r="BQ43" s="44">
        <f t="shared" ref="BQ43" si="40">82-BP43</f>
        <v>75</v>
      </c>
    </row>
    <row r="44" spans="1:69" x14ac:dyDescent="0.25">
      <c r="A44" s="45"/>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3"/>
      <c r="BQ44" s="44"/>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3">
        <f t="shared" ref="BP45" si="41">BO45+BO46</f>
        <v>8</v>
      </c>
      <c r="BQ45" s="44">
        <f t="shared" ref="BQ45" si="42">82-BP45</f>
        <v>74</v>
      </c>
    </row>
    <row r="46" spans="1:69" x14ac:dyDescent="0.25">
      <c r="A46" s="45"/>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3"/>
      <c r="BQ46" s="44"/>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3">
        <f t="shared" ref="BP47" si="43">BO47+BO48</f>
        <v>7</v>
      </c>
      <c r="BQ47" s="44">
        <f t="shared" ref="BQ47" si="44">82-BP47</f>
        <v>75</v>
      </c>
    </row>
    <row r="48" spans="1:69" x14ac:dyDescent="0.25">
      <c r="A48" s="45"/>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3"/>
      <c r="BQ48" s="44"/>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3">
        <f t="shared" ref="BP49" si="45">BO49+BO50</f>
        <v>7</v>
      </c>
      <c r="BQ49" s="44">
        <f t="shared" ref="BQ49" si="46">82-BP49</f>
        <v>75</v>
      </c>
    </row>
    <row r="50" spans="1:69" x14ac:dyDescent="0.25">
      <c r="A50" s="45"/>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3"/>
      <c r="BQ50" s="44"/>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3">
        <f t="shared" ref="BP51" si="47">BO51+BO52</f>
        <v>7</v>
      </c>
      <c r="BQ51" s="44">
        <f t="shared" ref="BQ51" si="48">82-BP51</f>
        <v>75</v>
      </c>
    </row>
    <row r="52" spans="1:69" x14ac:dyDescent="0.25">
      <c r="A52" s="45"/>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3"/>
      <c r="BQ52" s="44"/>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3">
        <f t="shared" ref="BP53" si="49">BO53+BO54</f>
        <v>6</v>
      </c>
      <c r="BQ53" s="44">
        <f t="shared" ref="BQ53" si="50">82-BP53</f>
        <v>76</v>
      </c>
    </row>
    <row r="54" spans="1:69" x14ac:dyDescent="0.25">
      <c r="A54" s="45"/>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3"/>
      <c r="BQ54" s="44"/>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3">
        <f t="shared" ref="BP55" si="51">BO55+BO56</f>
        <v>7</v>
      </c>
      <c r="BQ55" s="44">
        <f t="shared" ref="BQ55" si="52">82-BP55</f>
        <v>75</v>
      </c>
    </row>
    <row r="56" spans="1:69" x14ac:dyDescent="0.25">
      <c r="A56" s="45"/>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3"/>
      <c r="BQ56" s="44"/>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3">
        <f t="shared" ref="BP57" si="53">BO57+BO58</f>
        <v>7</v>
      </c>
      <c r="BQ57" s="44">
        <f t="shared" ref="BQ57" si="54">82-BP57</f>
        <v>75</v>
      </c>
    </row>
    <row r="58" spans="1:69" x14ac:dyDescent="0.25">
      <c r="A58" s="45"/>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3"/>
      <c r="BQ58" s="44"/>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3">
        <f t="shared" ref="BP59" si="55">BO59+BO60</f>
        <v>6</v>
      </c>
      <c r="BQ59" s="44">
        <f t="shared" ref="BQ59" si="56">82-BP59</f>
        <v>76</v>
      </c>
    </row>
    <row r="60" spans="1:69" x14ac:dyDescent="0.25">
      <c r="A60" s="45"/>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3"/>
      <c r="BQ60" s="44"/>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3">
        <f t="shared" ref="BP61" si="57">BO61+BO62</f>
        <v>7</v>
      </c>
      <c r="BQ61" s="44">
        <f t="shared" ref="BQ61" si="58">82-BP61</f>
        <v>75</v>
      </c>
    </row>
    <row r="62" spans="1:69" x14ac:dyDescent="0.25">
      <c r="A62" s="45"/>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1</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4</v>
      </c>
      <c r="BP62" s="43"/>
      <c r="BQ62" s="44"/>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3">
        <f t="shared" ref="BP63" si="59">BO63+BO64</f>
        <v>6</v>
      </c>
      <c r="BQ63" s="44">
        <f t="shared" ref="BQ63" si="60">82-BP63</f>
        <v>76</v>
      </c>
    </row>
    <row r="64" spans="1:69" x14ac:dyDescent="0.25">
      <c r="A64" s="45"/>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3"/>
      <c r="BQ64" s="44"/>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3">
        <f t="shared" ref="BP65" si="61">BO65+BO66</f>
        <v>6</v>
      </c>
      <c r="BQ65" s="44">
        <f t="shared" ref="BQ65" si="62">82-BP65</f>
        <v>76</v>
      </c>
    </row>
    <row r="66" spans="1:69" x14ac:dyDescent="0.25">
      <c r="A66" s="45"/>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1</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4</v>
      </c>
      <c r="BP66" s="43"/>
      <c r="BQ66" s="44"/>
    </row>
    <row r="67" spans="1:69" x14ac:dyDescent="0.25">
      <c r="BP67">
        <f>SUM(BP3:BP66)/2</f>
        <v>107</v>
      </c>
      <c r="BQ67">
        <f>SUM(BQ3:BQ66)/2</f>
        <v>1205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H3" sqref="H3"/>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5.8554687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c r="BQ1" t="s">
        <v>85</v>
      </c>
    </row>
    <row r="2" spans="1:72"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72" x14ac:dyDescent="0.25">
      <c r="A3" s="50" t="s">
        <v>47</v>
      </c>
      <c r="B3" s="22" t="s">
        <v>81</v>
      </c>
      <c r="C3" s="21"/>
      <c r="D3" s="25"/>
      <c r="E3" s="21"/>
      <c r="F3" s="22"/>
      <c r="G3" s="21"/>
      <c r="H3" s="22">
        <f>COUNTIFS(DataRegularSeason20242025!$E$2:$E$1315,WatchedGames20242025!G$1,DataRegularSeason20242025!$D$2:$D$1315,TotalTeamGames20242025!$A3,DataRegularSeason20242025!$N$2:$N$1315,1)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3">
        <f>BO3+BO4</f>
        <v>6</v>
      </c>
      <c r="BQ3" s="44">
        <f>82-BP3</f>
        <v>76</v>
      </c>
      <c r="BT3" s="1">
        <f>DataRegularSeason20242025!$A$3:$A$8</f>
        <v>45570</v>
      </c>
    </row>
    <row r="4" spans="1:72" x14ac:dyDescent="0.25">
      <c r="A4" s="45"/>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3"/>
      <c r="BQ4" s="44"/>
      <c r="BT4" t="e">
        <f>D</f>
        <v>#NAME?</v>
      </c>
    </row>
    <row r="5" spans="1:72"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3">
        <f t="shared" ref="BP5" si="1">BO5+BO6</f>
        <v>7</v>
      </c>
      <c r="BQ5" s="44">
        <f t="shared" ref="BQ5" si="2">82-BP5</f>
        <v>75</v>
      </c>
    </row>
    <row r="6" spans="1:72" x14ac:dyDescent="0.25">
      <c r="A6" s="45"/>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3"/>
      <c r="BQ6" s="44"/>
    </row>
    <row r="7" spans="1:72"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3">
        <f t="shared" ref="BP7" si="3">BO7+BO8</f>
        <v>8</v>
      </c>
      <c r="BQ7" s="44">
        <f t="shared" ref="BQ7" si="4">82-BP7</f>
        <v>74</v>
      </c>
    </row>
    <row r="8" spans="1:72" x14ac:dyDescent="0.25">
      <c r="A8" s="45"/>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3"/>
      <c r="BQ8" s="44"/>
    </row>
    <row r="9" spans="1:72"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3">
        <f t="shared" ref="BP9" si="5">BO9+BO10</f>
        <v>5</v>
      </c>
      <c r="BQ9" s="44">
        <f t="shared" ref="BQ9" si="6">82-BP9</f>
        <v>77</v>
      </c>
    </row>
    <row r="10" spans="1:72" x14ac:dyDescent="0.25">
      <c r="A10" s="45"/>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3"/>
      <c r="BQ10" s="44"/>
    </row>
    <row r="11" spans="1:72"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3">
        <f t="shared" ref="BP11" si="7">BO11+BO12</f>
        <v>6</v>
      </c>
      <c r="BQ11" s="44">
        <f t="shared" ref="BQ11" si="8">82-BP11</f>
        <v>76</v>
      </c>
    </row>
    <row r="12" spans="1:72" x14ac:dyDescent="0.25">
      <c r="A12" s="45"/>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3"/>
      <c r="BQ12" s="44"/>
    </row>
    <row r="13" spans="1:72"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3">
        <f t="shared" ref="BP13" si="9">BO13+BO14</f>
        <v>6</v>
      </c>
      <c r="BQ13" s="44">
        <f t="shared" ref="BQ13" si="10">82-BP13</f>
        <v>76</v>
      </c>
    </row>
    <row r="14" spans="1:72" x14ac:dyDescent="0.25">
      <c r="A14" s="45"/>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3"/>
      <c r="BQ14" s="44"/>
    </row>
    <row r="15" spans="1:72"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3">
        <f t="shared" ref="BP15" si="11">BO15+BO16</f>
        <v>7</v>
      </c>
      <c r="BQ15" s="44">
        <f t="shared" ref="BQ15" si="12">82-BP15</f>
        <v>75</v>
      </c>
    </row>
    <row r="16" spans="1:72" x14ac:dyDescent="0.25">
      <c r="A16" s="45"/>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3"/>
      <c r="BQ16" s="44"/>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3">
        <f t="shared" ref="BP17" si="13">BO17+BO18</f>
        <v>7</v>
      </c>
      <c r="BQ17" s="44">
        <f t="shared" ref="BQ17" si="14">82-BP17</f>
        <v>75</v>
      </c>
    </row>
    <row r="18" spans="1:69" x14ac:dyDescent="0.25">
      <c r="A18" s="45"/>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3"/>
      <c r="BQ18" s="44"/>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3">
        <f t="shared" ref="BP19" si="15">BO19+BO20</f>
        <v>7</v>
      </c>
      <c r="BQ19" s="44">
        <f t="shared" ref="BQ19" si="16">82-BP19</f>
        <v>75</v>
      </c>
    </row>
    <row r="20" spans="1:69" x14ac:dyDescent="0.25">
      <c r="A20" s="45"/>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3"/>
      <c r="BQ20" s="44"/>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3">
        <f t="shared" ref="BP21" si="17">BO21+BO22</f>
        <v>6</v>
      </c>
      <c r="BQ21" s="44">
        <f t="shared" ref="BQ21" si="18">82-BP21</f>
        <v>76</v>
      </c>
    </row>
    <row r="22" spans="1:69" x14ac:dyDescent="0.25">
      <c r="A22" s="45"/>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3"/>
      <c r="BQ22" s="44"/>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3">
        <f t="shared" ref="BP23" si="19">BO23+BO24</f>
        <v>7</v>
      </c>
      <c r="BQ23" s="44">
        <f t="shared" ref="BQ23" si="20">82-BP23</f>
        <v>75</v>
      </c>
    </row>
    <row r="24" spans="1:69" x14ac:dyDescent="0.25">
      <c r="A24" s="45"/>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3"/>
      <c r="BQ24" s="44"/>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3">
        <f t="shared" ref="BP25" si="21">BO25+BO26</f>
        <v>8</v>
      </c>
      <c r="BQ25" s="44">
        <f t="shared" ref="BQ25" si="22">82-BP25</f>
        <v>74</v>
      </c>
    </row>
    <row r="26" spans="1:69" x14ac:dyDescent="0.25">
      <c r="A26" s="45"/>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3"/>
      <c r="BQ26" s="44"/>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1</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7</v>
      </c>
      <c r="BP27" s="43">
        <f t="shared" ref="BP27" si="23">BO27+BO28</f>
        <v>7</v>
      </c>
      <c r="BQ27" s="44">
        <f t="shared" ref="BQ27" si="24">82-BP27</f>
        <v>75</v>
      </c>
    </row>
    <row r="28" spans="1:69" x14ac:dyDescent="0.25">
      <c r="A28" s="45"/>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3"/>
      <c r="BQ28" s="44"/>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3">
        <f t="shared" ref="BP29" si="25">BO29+BO30</f>
        <v>6</v>
      </c>
      <c r="BQ29" s="44">
        <f t="shared" ref="BQ29" si="26">82-BP29</f>
        <v>76</v>
      </c>
    </row>
    <row r="30" spans="1:69" x14ac:dyDescent="0.25">
      <c r="A30" s="45"/>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3"/>
      <c r="BQ30" s="44"/>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3">
        <f t="shared" ref="BP31" si="27">BO31+BO32</f>
        <v>7</v>
      </c>
      <c r="BQ31" s="44">
        <f t="shared" ref="BQ31" si="28">82-BP31</f>
        <v>75</v>
      </c>
    </row>
    <row r="32" spans="1:69" x14ac:dyDescent="0.25">
      <c r="A32" s="45"/>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3"/>
      <c r="BQ32" s="44"/>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3">
        <f t="shared" ref="BP33" si="29">BO33+BO34</f>
        <v>9</v>
      </c>
      <c r="BQ33" s="44">
        <f t="shared" ref="BQ33" si="30">82-BP33</f>
        <v>73</v>
      </c>
    </row>
    <row r="34" spans="1:69" x14ac:dyDescent="0.25">
      <c r="A34" s="45"/>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3"/>
      <c r="BQ34" s="44"/>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3">
        <f t="shared" ref="BP35" si="31">BO35+BO36</f>
        <v>6</v>
      </c>
      <c r="BQ35" s="44">
        <f t="shared" ref="BQ35" si="32">82-BP35</f>
        <v>76</v>
      </c>
    </row>
    <row r="36" spans="1:69" x14ac:dyDescent="0.25">
      <c r="A36" s="45"/>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3"/>
      <c r="BQ36" s="44"/>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3">
        <f t="shared" ref="BP37" si="33">BO37+BO38</f>
        <v>6</v>
      </c>
      <c r="BQ37" s="44">
        <f t="shared" ref="BQ37" si="34">82-BP37</f>
        <v>76</v>
      </c>
    </row>
    <row r="38" spans="1:69" x14ac:dyDescent="0.25">
      <c r="A38" s="45"/>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3"/>
      <c r="BQ38" s="44"/>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3">
        <f t="shared" ref="BP39" si="35">BO39+BO40</f>
        <v>6</v>
      </c>
      <c r="BQ39" s="44">
        <f t="shared" ref="BQ39" si="36">82-BP39</f>
        <v>76</v>
      </c>
    </row>
    <row r="40" spans="1:69" x14ac:dyDescent="0.25">
      <c r="A40" s="45"/>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3"/>
      <c r="BQ40" s="44"/>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3">
        <f t="shared" ref="BP41" si="37">BO41+BO42</f>
        <v>6</v>
      </c>
      <c r="BQ41" s="44">
        <f t="shared" ref="BQ41" si="38">82-BP41</f>
        <v>76</v>
      </c>
    </row>
    <row r="42" spans="1:69" x14ac:dyDescent="0.25">
      <c r="A42" s="45"/>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3"/>
      <c r="BQ42" s="44"/>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1</v>
      </c>
      <c r="BO43" s="29">
        <f t="shared" si="0"/>
        <v>5</v>
      </c>
      <c r="BP43" s="43">
        <f t="shared" ref="BP43" si="39">BO43+BO44</f>
        <v>7</v>
      </c>
      <c r="BQ43" s="44">
        <f t="shared" ref="BQ43" si="40">82-BP43</f>
        <v>75</v>
      </c>
    </row>
    <row r="44" spans="1:69" x14ac:dyDescent="0.25">
      <c r="A44" s="45"/>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3"/>
      <c r="BQ44" s="44"/>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3">
        <f t="shared" ref="BP45" si="41">BO45+BO46</f>
        <v>8</v>
      </c>
      <c r="BQ45" s="44">
        <f t="shared" ref="BQ45" si="42">82-BP45</f>
        <v>74</v>
      </c>
    </row>
    <row r="46" spans="1:69" x14ac:dyDescent="0.25">
      <c r="A46" s="45"/>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3"/>
      <c r="BQ46" s="44"/>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3">
        <f t="shared" ref="BP47" si="43">BO47+BO48</f>
        <v>7</v>
      </c>
      <c r="BQ47" s="44">
        <f t="shared" ref="BQ47" si="44">82-BP47</f>
        <v>75</v>
      </c>
    </row>
    <row r="48" spans="1:69" x14ac:dyDescent="0.25">
      <c r="A48" s="45"/>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3"/>
      <c r="BQ48" s="44"/>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3">
        <f t="shared" ref="BP49" si="45">BO49+BO50</f>
        <v>7</v>
      </c>
      <c r="BQ49" s="44">
        <f t="shared" ref="BQ49" si="46">82-BP49</f>
        <v>75</v>
      </c>
    </row>
    <row r="50" spans="1:69" x14ac:dyDescent="0.25">
      <c r="A50" s="45"/>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3"/>
      <c r="BQ50" s="44"/>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3">
        <f t="shared" ref="BP51" si="47">BO51+BO52</f>
        <v>7</v>
      </c>
      <c r="BQ51" s="44">
        <f t="shared" ref="BQ51" si="48">82-BP51</f>
        <v>75</v>
      </c>
    </row>
    <row r="52" spans="1:69" x14ac:dyDescent="0.25">
      <c r="A52" s="45"/>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3"/>
      <c r="BQ52" s="44"/>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3">
        <f t="shared" ref="BP53" si="49">BO53+BO54</f>
        <v>6</v>
      </c>
      <c r="BQ53" s="44">
        <f t="shared" ref="BQ53" si="50">82-BP53</f>
        <v>76</v>
      </c>
    </row>
    <row r="54" spans="1:69" x14ac:dyDescent="0.25">
      <c r="A54" s="45"/>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3"/>
      <c r="BQ54" s="44"/>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3">
        <f t="shared" ref="BP55" si="51">BO55+BO56</f>
        <v>7</v>
      </c>
      <c r="BQ55" s="44">
        <f t="shared" ref="BQ55" si="52">82-BP55</f>
        <v>75</v>
      </c>
    </row>
    <row r="56" spans="1:69" x14ac:dyDescent="0.25">
      <c r="A56" s="45"/>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3"/>
      <c r="BQ56" s="44"/>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3">
        <f t="shared" ref="BP57" si="53">BO57+BO58</f>
        <v>7</v>
      </c>
      <c r="BQ57" s="44">
        <f t="shared" ref="BQ57" si="54">82-BP57</f>
        <v>75</v>
      </c>
    </row>
    <row r="58" spans="1:69" x14ac:dyDescent="0.25">
      <c r="A58" s="45"/>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3"/>
      <c r="BQ58" s="44"/>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3">
        <f t="shared" ref="BP59" si="55">BO59+BO60</f>
        <v>6</v>
      </c>
      <c r="BQ59" s="44">
        <f t="shared" ref="BQ59" si="56">82-BP59</f>
        <v>76</v>
      </c>
    </row>
    <row r="60" spans="1:69" x14ac:dyDescent="0.25">
      <c r="A60" s="45"/>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3"/>
      <c r="BQ60" s="44"/>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3">
        <f t="shared" ref="BP61" si="57">BO61+BO62</f>
        <v>7</v>
      </c>
      <c r="BQ61" s="44">
        <f t="shared" ref="BQ61" si="58">82-BP61</f>
        <v>75</v>
      </c>
    </row>
    <row r="62" spans="1:69" x14ac:dyDescent="0.25">
      <c r="A62" s="45"/>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1</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4</v>
      </c>
      <c r="BP62" s="43"/>
      <c r="BQ62" s="44"/>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3">
        <f t="shared" ref="BP63" si="59">BO63+BO64</f>
        <v>6</v>
      </c>
      <c r="BQ63" s="44">
        <f t="shared" ref="BQ63" si="60">82-BP63</f>
        <v>76</v>
      </c>
    </row>
    <row r="64" spans="1:69" x14ac:dyDescent="0.25">
      <c r="A64" s="45"/>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3"/>
      <c r="BQ64" s="44"/>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3">
        <f t="shared" ref="BP65" si="61">BO65+BO66</f>
        <v>6</v>
      </c>
      <c r="BQ65" s="44">
        <f t="shared" ref="BQ65" si="62">82-BP65</f>
        <v>76</v>
      </c>
    </row>
    <row r="66" spans="1:69" x14ac:dyDescent="0.25">
      <c r="A66" s="45"/>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1</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4</v>
      </c>
      <c r="BP66" s="43"/>
      <c r="BQ66" s="44"/>
    </row>
    <row r="67" spans="1:69" x14ac:dyDescent="0.25">
      <c r="BP67">
        <f>SUM(BP3:BP66)/2</f>
        <v>107</v>
      </c>
      <c r="BQ67">
        <f>SUM(BQ3:BQ66)/2</f>
        <v>1205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tabSelected="1" topLeftCell="A10" workbookViewId="0">
      <pane xSplit="1" topLeftCell="B1" activePane="topRight" state="frozen"/>
      <selection pane="topRight" activeCell="BN14" sqref="BN14"/>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33" customWidth="1"/>
    <col min="6" max="36" width="3.140625" customWidth="1"/>
    <col min="37" max="37" width="3" customWidth="1"/>
    <col min="38" max="38" width="8.140625" style="33" bestFit="1"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34" customFormat="1" ht="64.5" customHeight="1" x14ac:dyDescent="0.25">
      <c r="A1" s="34" t="s">
        <v>42</v>
      </c>
      <c r="B1" s="34" t="s">
        <v>95</v>
      </c>
      <c r="C1" s="34" t="s">
        <v>96</v>
      </c>
      <c r="D1" s="34" t="s">
        <v>94</v>
      </c>
      <c r="E1" s="36" t="s">
        <v>1445</v>
      </c>
      <c r="F1" s="34" t="s">
        <v>61</v>
      </c>
      <c r="G1" s="34" t="s">
        <v>1427</v>
      </c>
      <c r="H1" s="34" t="s">
        <v>62</v>
      </c>
      <c r="I1" s="34" t="s">
        <v>1428</v>
      </c>
      <c r="J1" s="34" t="s">
        <v>63</v>
      </c>
      <c r="K1" s="34" t="s">
        <v>85</v>
      </c>
      <c r="L1" s="34" t="s">
        <v>64</v>
      </c>
      <c r="M1" s="34" t="s">
        <v>112</v>
      </c>
      <c r="N1" s="34" t="s">
        <v>113</v>
      </c>
      <c r="O1" s="34" t="s">
        <v>114</v>
      </c>
      <c r="P1" s="34" t="s">
        <v>65</v>
      </c>
      <c r="Q1" s="34" t="s">
        <v>118</v>
      </c>
      <c r="R1" s="34" t="s">
        <v>91</v>
      </c>
      <c r="S1" s="34" t="s">
        <v>92</v>
      </c>
      <c r="T1" s="34" t="s">
        <v>66</v>
      </c>
      <c r="U1" s="34" t="s">
        <v>115</v>
      </c>
      <c r="V1" s="34" t="s">
        <v>116</v>
      </c>
      <c r="W1" s="34" t="s">
        <v>117</v>
      </c>
      <c r="X1" s="34" t="s">
        <v>67</v>
      </c>
      <c r="Y1" s="34" t="s">
        <v>119</v>
      </c>
      <c r="Z1" s="34" t="s">
        <v>108</v>
      </c>
      <c r="AA1" s="34" t="s">
        <v>109</v>
      </c>
      <c r="AB1" s="34" t="s">
        <v>97</v>
      </c>
      <c r="AC1" s="34" t="s">
        <v>1434</v>
      </c>
      <c r="AD1" s="34" t="s">
        <v>1433</v>
      </c>
      <c r="AE1" s="34" t="s">
        <v>1435</v>
      </c>
      <c r="AF1" s="34" t="s">
        <v>1436</v>
      </c>
      <c r="AG1" s="34" t="s">
        <v>1437</v>
      </c>
      <c r="AH1" s="34" t="s">
        <v>1438</v>
      </c>
      <c r="AI1" s="34" t="s">
        <v>1439</v>
      </c>
      <c r="AJ1" s="34" t="s">
        <v>110</v>
      </c>
      <c r="AK1" s="34" t="s">
        <v>111</v>
      </c>
      <c r="AL1" s="36" t="s">
        <v>1431</v>
      </c>
      <c r="AM1" s="34" t="s">
        <v>1429</v>
      </c>
      <c r="AN1" s="34" t="s">
        <v>1430</v>
      </c>
      <c r="AO1" s="34" t="s">
        <v>1440</v>
      </c>
      <c r="AP1" s="34" t="s">
        <v>1470</v>
      </c>
      <c r="AQ1" s="34" t="s">
        <v>68</v>
      </c>
      <c r="AR1" s="34" t="s">
        <v>69</v>
      </c>
      <c r="AS1" s="34" t="s">
        <v>70</v>
      </c>
      <c r="AT1" s="34" t="s">
        <v>1469</v>
      </c>
      <c r="AU1" s="34" t="s">
        <v>71</v>
      </c>
      <c r="AV1" s="34" t="s">
        <v>76</v>
      </c>
      <c r="AW1" s="34" t="s">
        <v>72</v>
      </c>
      <c r="AX1" s="34" t="s">
        <v>73</v>
      </c>
      <c r="AY1" s="34" t="s">
        <v>74</v>
      </c>
      <c r="AZ1" s="34" t="s">
        <v>75</v>
      </c>
      <c r="BA1" s="34" t="s">
        <v>101</v>
      </c>
      <c r="BB1" s="34" t="s">
        <v>102</v>
      </c>
      <c r="BC1" s="34" t="s">
        <v>103</v>
      </c>
      <c r="BD1" s="34" t="s">
        <v>54</v>
      </c>
      <c r="BE1" s="34" t="s">
        <v>55</v>
      </c>
      <c r="BF1" s="34" t="s">
        <v>48</v>
      </c>
      <c r="BG1" s="34" t="s">
        <v>49</v>
      </c>
      <c r="BH1" s="34" t="s">
        <v>50</v>
      </c>
      <c r="BI1" s="34" t="s">
        <v>51</v>
      </c>
      <c r="BJ1" s="34" t="s">
        <v>52</v>
      </c>
      <c r="BK1" s="34" t="s">
        <v>53</v>
      </c>
      <c r="BU1" s="34" t="s">
        <v>1476</v>
      </c>
      <c r="BV1" s="34" t="s">
        <v>1477</v>
      </c>
    </row>
    <row r="2" spans="1:75"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5</v>
      </c>
      <c r="E2" s="33">
        <f>Table3[[#This Row],[Watched]]/Table3[[#This Row],[GP]]</f>
        <v>0.83333333333333337</v>
      </c>
      <c r="F2">
        <f>COUNTIFS(DataRegularSeason20242025!$N$3:$N$1315,1,DataRegularSeason20242025!$D$3:$D$1315,$A2)</f>
        <v>2</v>
      </c>
      <c r="G2">
        <f>41-Table3[[#This Row],[GP_A]]</f>
        <v>39</v>
      </c>
      <c r="H2">
        <f>COUNTIFS(DataRegularSeason20242025!$E$3:$E$1315,$A2,DataRegularSeason20242025!$N$3:$N$1315,1)</f>
        <v>4</v>
      </c>
      <c r="I2">
        <f>41-Table3[[#This Row],[GP_H]]</f>
        <v>37</v>
      </c>
      <c r="J2">
        <f>F2+H2</f>
        <v>6</v>
      </c>
      <c r="K2">
        <f>82-Table3[[#This Row],[GP]]</f>
        <v>76</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2</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6</v>
      </c>
      <c r="AC2">
        <f>Table3[[#This Row],[L_A]]+Table3[[#This Row],[L_H]]</f>
        <v>0</v>
      </c>
      <c r="AD2">
        <f>Table3[[#This Row],[RW_A]]+Table3[[#This Row],[RW_H]]</f>
        <v>4</v>
      </c>
      <c r="AE2">
        <f>Table3[[#This Row],[RL_A]]+Table3[[#This Row],[RL_H]]</f>
        <v>0</v>
      </c>
      <c r="AF2">
        <f>Table3[[#This Row],[OTW_A]]+Table3[[#This Row],[OTW_H]]</f>
        <v>2</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12</v>
      </c>
      <c r="AK2">
        <f>(3*(Table3[[#This Row],[RW_A]]+Table3[[#This Row],[RW_H]]))+(2*(Table3[[#This Row],[OTW_A]]+Table3[[#This Row],[SOW_A]]+Table3[[#This Row],[OTW_H]]+Table3[[#This Row],[SOW_H]]))+Table3[[#This Row],[OTL_A]]+Table3[[#This Row],[SOL_A]]+Table3[[#This Row],[OTL_H]]+Table3[[#This Row],[SOL_H]]</f>
        <v>16</v>
      </c>
      <c r="AL2" s="33">
        <f>Table3[[#This Row],[PTS]]/(2*Table3[[#This Row],[GP]])</f>
        <v>1</v>
      </c>
      <c r="AM2">
        <f>(2*Table3[[#This Row],[GR]])+Table3[[#This Row],[PTS]]</f>
        <v>164</v>
      </c>
      <c r="AN2">
        <f>(3*Table3[[#This Row],[GR]])+Table3[[#This Row],[PTS2]]</f>
        <v>244</v>
      </c>
      <c r="AO2" s="38" t="str">
        <f>_xlfn.CONCAT(TEXT(Table3[[#This Row],[W]], "0"), "-", TEXT(Table3[[#This Row],[RL]],"0"), "-", TEXT(Table3[[#This Row],[OTL]]+Table3[[#This Row],[SOL]], "0"))</f>
        <v>6-0-0</v>
      </c>
      <c r="AP2">
        <f>COUNTIFS(DataRegularSeason20242025!$D$3:$D$1315,Table3[[#This Row],[Teams]],DataRegularSeason20242025!$K$3:$K$1315,0)</f>
        <v>1</v>
      </c>
      <c r="AQ2">
        <f>SUMIF(DataRegularSeason20242025!$D$3:$D$1315,$A2, DataRegularSeason20242025!$J$3:$J$1315)</f>
        <v>9</v>
      </c>
      <c r="AR2">
        <f>SUMIF(DataRegularSeason20242025!$D$3:$D$1315,$A2, DataRegularSeason20242025!$K$3:$K$1315)</f>
        <v>2</v>
      </c>
      <c r="AS2">
        <f>AQ2-AR2</f>
        <v>7</v>
      </c>
      <c r="AT2">
        <f>COUNTIFS(DataRegularSeason20242025!$E$3:$E$1315,Table3[[#This Row],[Teams]],DataRegularSeason20242025!$J$3:$J$1315,0)</f>
        <v>0</v>
      </c>
      <c r="AU2">
        <f>SUMIF(DataRegularSeason20242025!$E$3:$E$1315,$A2,DataRegularSeason20242025!$K$3:$K$1315)</f>
        <v>18</v>
      </c>
      <c r="AV2">
        <f>SUMIF(DataRegularSeason20242025!$E$3:$E$1315,$A2,DataRegularSeason20242025!$J$3:$J$1315)</f>
        <v>8</v>
      </c>
      <c r="AW2">
        <f>AU2-AV2</f>
        <v>10</v>
      </c>
      <c r="AX2">
        <f>AQ2+AU2</f>
        <v>27</v>
      </c>
      <c r="AY2">
        <f>AR2+AV2</f>
        <v>10</v>
      </c>
      <c r="AZ2">
        <f>AX2-AY2</f>
        <v>17</v>
      </c>
      <c r="BA2" s="35">
        <f>Table3[[#This Row],[GF]]/Table3[[#This Row],[GP]]</f>
        <v>4.5</v>
      </c>
      <c r="BB2" s="35">
        <f>Table3[[#This Row],[GA]]/Table3[[#This Row],[GP]]</f>
        <v>1.6666666666666667</v>
      </c>
      <c r="BC2" s="35">
        <f>(Table3[[#This Row],[GF]]-Table3[[#This Row],[GA]])/Table3[[#This Row],[GP]]</f>
        <v>2.8333333333333335</v>
      </c>
      <c r="BD2">
        <f>COUNTIFS(DataRegularSeason20242025!$D$3:$D$1315,$A2,DataRegularSeason20242025!$H$3:$H$1315, $A2)</f>
        <v>1</v>
      </c>
      <c r="BE2">
        <f>COUNTIFS(DataRegularSeason20242025!$E$3:$E$1315,$A2,DataRegularSeason20242025!$H$3:$H$1315, $A2)</f>
        <v>4</v>
      </c>
      <c r="BF2">
        <f>BD2+BE2</f>
        <v>5</v>
      </c>
      <c r="BG2">
        <f>F2-BD2</f>
        <v>1</v>
      </c>
      <c r="BH2">
        <f>H2-BE2</f>
        <v>0</v>
      </c>
      <c r="BI2">
        <f>BG2+BH2</f>
        <v>1</v>
      </c>
      <c r="BN2" t="s">
        <v>1464</v>
      </c>
      <c r="BO2">
        <f>SUM($J$2:$J$33)/2</f>
        <v>107</v>
      </c>
      <c r="BS2" t="s">
        <v>63</v>
      </c>
      <c r="BT2" s="37" t="s">
        <v>1475</v>
      </c>
      <c r="BU2">
        <f>INDEX($J$2:$J$33,MATCH("CGY",$A$2:$A$33,0),1)</f>
        <v>6</v>
      </c>
    </row>
    <row r="3" spans="1:75" x14ac:dyDescent="0.25">
      <c r="A3" t="s">
        <v>24</v>
      </c>
      <c r="B3" t="s">
        <v>97</v>
      </c>
      <c r="C3" t="s">
        <v>100</v>
      </c>
      <c r="D3">
        <f>COUNTIFS(DataRegularSeason20242025!$D$3:$D$1315,$A3,DataRegularSeason20242025!$R$3:$R$1315,1,DataRegularSeason20242025!$N$3:$N$1315,1) + COUNTIFS(DataRegularSeason20242025!$E$3:$E$1315,$A3,DataRegularSeason20242025!$R$3:$R$1315,1,DataRegularSeason20242025!$N$3:$N$1315,1)</f>
        <v>6</v>
      </c>
      <c r="E3" s="33">
        <f>Table3[[#This Row],[Watched]]/Table3[[#This Row],[GP]]</f>
        <v>1</v>
      </c>
      <c r="F3">
        <f>COUNTIFS(DataRegularSeason20242025!$N$3:$N$1315,1,DataRegularSeason20242025!$D$3:$D$1315,$A3)</f>
        <v>3</v>
      </c>
      <c r="G3">
        <f>41-Table3[[#This Row],[GP_A]]</f>
        <v>38</v>
      </c>
      <c r="H3">
        <f>COUNTIFS(DataRegularSeason20242025!$E$3:$E$1315,$A3,DataRegularSeason20242025!$N$3:$N$1315,1)</f>
        <v>3</v>
      </c>
      <c r="I3">
        <f>41-Table3[[#This Row],[GP_H]]</f>
        <v>38</v>
      </c>
      <c r="J3">
        <f>F3+H3</f>
        <v>6</v>
      </c>
      <c r="K3">
        <f>82-Table3[[#This Row],[GP]]</f>
        <v>76</v>
      </c>
      <c r="L3">
        <f>COUNTIFS(DataRegularSeason20242025!$D$3:$D$1315,$A3, DataRegularSeason20242025!$L$3:$L$1315, $A3,DataRegularSeason20242025!$N$3:$N$1315,1)</f>
        <v>2</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0</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1</v>
      </c>
      <c r="X3">
        <f>H3-T3</f>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5</v>
      </c>
      <c r="AC3">
        <f>Table3[[#This Row],[L_A]]+Table3[[#This Row],[L_H]]</f>
        <v>1</v>
      </c>
      <c r="AD3">
        <f>Table3[[#This Row],[RW_A]]+Table3[[#This Row],[RW_H]]</f>
        <v>3</v>
      </c>
      <c r="AE3">
        <f>Table3[[#This Row],[RL_A]]+Table3[[#This Row],[RL_H]]</f>
        <v>0</v>
      </c>
      <c r="AF3">
        <f>Table3[[#This Row],[OTW_A]]+Table3[[#This Row],[OTW_H]]</f>
        <v>1</v>
      </c>
      <c r="AG3">
        <f>Table3[[#This Row],[OTL_A]]+Table3[[#This Row],[OTL_H]]</f>
        <v>1</v>
      </c>
      <c r="AH3">
        <f>Table3[[#This Row],[SOW_A]]+Table3[[#This Row],[SOW_H]]</f>
        <v>1</v>
      </c>
      <c r="AI3">
        <f>Table3[[#This Row],[SOL_A]]+Table3[[#This Row],[SOL_H]]</f>
        <v>0</v>
      </c>
      <c r="AJ3">
        <f>(2*(Table3[[#This Row],[W_A]]+Table3[[#This Row],[W_H]]))+Table3[[#This Row],[OTL_A]]+Table3[[#This Row],[SOL_A]]+Table3[[#This Row],[OTL_H]]+Table3[[#This Row],[SOL_H]]</f>
        <v>11</v>
      </c>
      <c r="AK3">
        <f>(3*(Table3[[#This Row],[RW_A]]+Table3[[#This Row],[RW_H]]))+(2*(Table3[[#This Row],[OTW_A]]+Table3[[#This Row],[SOW_A]]+Table3[[#This Row],[OTW_H]]+Table3[[#This Row],[SOW_H]]))+Table3[[#This Row],[OTL_A]]+Table3[[#This Row],[SOL_A]]+Table3[[#This Row],[OTL_H]]+Table3[[#This Row],[SOL_H]]</f>
        <v>14</v>
      </c>
      <c r="AL3" s="33">
        <f>Table3[[#This Row],[PTS]]/(2*Table3[[#This Row],[GP]])</f>
        <v>0.91666666666666663</v>
      </c>
      <c r="AM3">
        <f>(2*Table3[[#This Row],[GR]])+Table3[[#This Row],[PTS]]</f>
        <v>163</v>
      </c>
      <c r="AN3">
        <f>(3*Table3[[#This Row],[GR]])+Table3[[#This Row],[PTS2]]</f>
        <v>242</v>
      </c>
      <c r="AO3" s="38" t="str">
        <f>_xlfn.CONCAT(TEXT(Table3[[#This Row],[W]], "0"), "-", TEXT(Table3[[#This Row],[RL]],"0"), "-", TEXT(Table3[[#This Row],[OTL]]+Table3[[#This Row],[SOL]], "0"))</f>
        <v>5-0-1</v>
      </c>
      <c r="AP3">
        <f>COUNTIFS(DataRegularSeason20242025!$D$3:$D$1315,Table3[[#This Row],[Teams]],DataRegularSeason20242025!$K$3:$K$1315,0)</f>
        <v>0</v>
      </c>
      <c r="AQ3">
        <f>SUMIF(DataRegularSeason20242025!$D$3:$D$1315,$A3, DataRegularSeason20242025!$J$3:$J$1315)</f>
        <v>11</v>
      </c>
      <c r="AR3">
        <f>SUMIF(DataRegularSeason20242025!$D$3:$D$1315,$A3, DataRegularSeason20242025!$K$3:$K$1315)</f>
        <v>8</v>
      </c>
      <c r="AS3">
        <f>AQ3-AR3</f>
        <v>3</v>
      </c>
      <c r="AT3">
        <f>COUNTIFS(DataRegularSeason20242025!$E$3:$E$1315,Table3[[#This Row],[Teams]],DataRegularSeason20242025!$J$3:$J$1315,0)</f>
        <v>0</v>
      </c>
      <c r="AU3">
        <f>SUMIF(DataRegularSeason20242025!$E$3:$E$1315,$A3,DataRegularSeason20242025!$K$3:$K$1315)</f>
        <v>13</v>
      </c>
      <c r="AV3">
        <f>SUMIF(DataRegularSeason20242025!$E$3:$E$1315,$A3,DataRegularSeason20242025!$J$3:$J$1315)</f>
        <v>7</v>
      </c>
      <c r="AW3">
        <f>AU3-AV3</f>
        <v>6</v>
      </c>
      <c r="AX3">
        <f>AQ3+AU3</f>
        <v>24</v>
      </c>
      <c r="AY3">
        <f>AR3+AV3</f>
        <v>15</v>
      </c>
      <c r="AZ3">
        <f>AX3-AY3</f>
        <v>9</v>
      </c>
      <c r="BA3" s="35">
        <f>Table3[[#This Row],[GF]]/Table3[[#This Row],[GP]]</f>
        <v>4</v>
      </c>
      <c r="BB3" s="35">
        <f>Table3[[#This Row],[GA]]/Table3[[#This Row],[GP]]</f>
        <v>2.5</v>
      </c>
      <c r="BC3" s="35">
        <f>(Table3[[#This Row],[GF]]-Table3[[#This Row],[GA]])/Table3[[#This Row],[GP]]</f>
        <v>1.5</v>
      </c>
      <c r="BD3">
        <f>COUNTIFS(DataRegularSeason20242025!$D$3:$D$1315,$A3,DataRegularSeason20242025!$H$3:$H$1315, $A3)</f>
        <v>2</v>
      </c>
      <c r="BE3">
        <f>COUNTIFS(DataRegularSeason20242025!$E$3:$E$1315,$A3,DataRegularSeason20242025!$H$3:$H$1315, $A3)</f>
        <v>3</v>
      </c>
      <c r="BF3">
        <f>BD3+BE3</f>
        <v>5</v>
      </c>
      <c r="BG3">
        <f>F3-BD3</f>
        <v>1</v>
      </c>
      <c r="BH3">
        <f>H3-BE3</f>
        <v>0</v>
      </c>
      <c r="BI3">
        <f>BG3+BH3</f>
        <v>1</v>
      </c>
      <c r="BN3" t="s">
        <v>1462</v>
      </c>
      <c r="BO3">
        <f>SUM($D$2:$D$33)/2</f>
        <v>50</v>
      </c>
      <c r="BS3" t="s">
        <v>97</v>
      </c>
      <c r="BT3" s="39">
        <v>2.5</v>
      </c>
      <c r="BU3">
        <f>INDEX($AB$2:$AB$33,MATCH("CGY",$A$2:$A$33,0),1)</f>
        <v>5</v>
      </c>
      <c r="BW3" s="39">
        <f>BT3*BU3</f>
        <v>12.5</v>
      </c>
    </row>
    <row r="4" spans="1:75" x14ac:dyDescent="0.25">
      <c r="A4" t="s">
        <v>20</v>
      </c>
      <c r="B4" t="s">
        <v>98</v>
      </c>
      <c r="C4" t="s">
        <v>99</v>
      </c>
      <c r="D4">
        <f>COUNTIFS(DataRegularSeason20242025!$D$3:$D$1315,$A4,DataRegularSeason20242025!$R$3:$R$1315,1,DataRegularSeason20242025!$N$3:$N$1315,1) + COUNTIFS(DataRegularSeason20242025!$E$3:$E$1315,$A4,DataRegularSeason20242025!$R$3:$R$1315,1,DataRegularSeason20242025!$N$3:$N$1315,1)</f>
        <v>3</v>
      </c>
      <c r="E4" s="33">
        <f>Table3[[#This Row],[Watched]]/Table3[[#This Row],[GP]]</f>
        <v>0.5</v>
      </c>
      <c r="F4">
        <f>COUNTIFS(DataRegularSeason20242025!$N$3:$N$1315,1,DataRegularSeason20242025!$D$3:$D$1315,$A4)</f>
        <v>4</v>
      </c>
      <c r="G4">
        <f>41-Table3[[#This Row],[GP_A]]</f>
        <v>37</v>
      </c>
      <c r="H4">
        <f>COUNTIFS(DataRegularSeason20242025!$E$3:$E$1315,$A4,DataRegularSeason20242025!$N$3:$N$1315,1)</f>
        <v>2</v>
      </c>
      <c r="I4">
        <f>41-Table3[[#This Row],[GP_H]]</f>
        <v>39</v>
      </c>
      <c r="J4">
        <f>F4+H4</f>
        <v>6</v>
      </c>
      <c r="K4">
        <f>82-Table3[[#This Row],[GP]]</f>
        <v>76</v>
      </c>
      <c r="L4">
        <f>COUNTIFS(DataRegularSeason20242025!$D$3:$D$1315,$A4, DataRegularSeason20242025!$L$3:$L$1315, $A4,DataRegularSeason20242025!$N$3:$N$1315,1)</f>
        <v>4</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v>
      </c>
      <c r="U4">
        <f>COUNTIFS(DataRegularSeason20242025!$E$3:$E$1315,$A4, DataRegularSeason20242025!$L$3:$L$1315, $A4,DataRegularSeason20242025!$N$3:$N$1315,1,DataRegularSeason20242025!$M$3:$M$1315,"REG")</f>
        <v>1</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0</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5</v>
      </c>
      <c r="AC4">
        <f>Table3[[#This Row],[L_A]]+Table3[[#This Row],[L_H]]</f>
        <v>1</v>
      </c>
      <c r="AD4">
        <f>Table3[[#This Row],[RW_A]]+Table3[[#This Row],[RW_H]]</f>
        <v>5</v>
      </c>
      <c r="AE4">
        <f>Table3[[#This Row],[RL_A]]+Table3[[#This Row],[RL_H]]</f>
        <v>0</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11</v>
      </c>
      <c r="AK4">
        <f>(3*(Table3[[#This Row],[RW_A]]+Table3[[#This Row],[RW_H]]))+(2*(Table3[[#This Row],[OTW_A]]+Table3[[#This Row],[SOW_A]]+Table3[[#This Row],[OTW_H]]+Table3[[#This Row],[SOW_H]]))+Table3[[#This Row],[OTL_A]]+Table3[[#This Row],[SOL_A]]+Table3[[#This Row],[OTL_H]]+Table3[[#This Row],[SOL_H]]</f>
        <v>16</v>
      </c>
      <c r="AL4" s="33">
        <f>Table3[[#This Row],[PTS]]/(2*Table3[[#This Row],[GP]])</f>
        <v>0.91666666666666663</v>
      </c>
      <c r="AM4">
        <f>(2*Table3[[#This Row],[GR]])+Table3[[#This Row],[PTS]]</f>
        <v>163</v>
      </c>
      <c r="AN4">
        <f>(3*Table3[[#This Row],[GR]])+Table3[[#This Row],[PTS2]]</f>
        <v>244</v>
      </c>
      <c r="AO4" s="38" t="str">
        <f>_xlfn.CONCAT(TEXT(Table3[[#This Row],[W]], "0"), "-", TEXT(Table3[[#This Row],[RL]],"0"), "-", TEXT(Table3[[#This Row],[OTL]]+Table3[[#This Row],[SOL]], "0"))</f>
        <v>5-0-1</v>
      </c>
      <c r="AP4">
        <f>COUNTIFS(DataRegularSeason20242025!$D$3:$D$1315,Table3[[#This Row],[Teams]],DataRegularSeason20242025!$K$3:$K$1315,0)</f>
        <v>1</v>
      </c>
      <c r="AQ4">
        <f>SUMIF(DataRegularSeason20242025!$D$3:$D$1315,$A4, DataRegularSeason20242025!$J$3:$J$1315)</f>
        <v>22</v>
      </c>
      <c r="AR4">
        <f>SUMIF(DataRegularSeason20242025!$D$3:$D$1315,$A4, DataRegularSeason20242025!$K$3:$K$1315)</f>
        <v>5</v>
      </c>
      <c r="AS4">
        <f>AQ4-AR4</f>
        <v>17</v>
      </c>
      <c r="AT4">
        <f>COUNTIFS(DataRegularSeason20242025!$E$3:$E$1315,Table3[[#This Row],[Teams]],DataRegularSeason20242025!$J$3:$J$1315,0)</f>
        <v>0</v>
      </c>
      <c r="AU4">
        <f>SUMIF(DataRegularSeason20242025!$E$3:$E$1315,$A4,DataRegularSeason20242025!$K$3:$K$1315)</f>
        <v>9</v>
      </c>
      <c r="AV4">
        <f>SUMIF(DataRegularSeason20242025!$E$3:$E$1315,$A4,DataRegularSeason20242025!$J$3:$J$1315)</f>
        <v>7</v>
      </c>
      <c r="AW4">
        <f>AU4-AV4</f>
        <v>2</v>
      </c>
      <c r="AX4">
        <f>AQ4+AU4</f>
        <v>31</v>
      </c>
      <c r="AY4">
        <f>AR4+AV4</f>
        <v>12</v>
      </c>
      <c r="AZ4">
        <f>AX4-AY4</f>
        <v>19</v>
      </c>
      <c r="BA4" s="35">
        <f>Table3[[#This Row],[GF]]/Table3[[#This Row],[GP]]</f>
        <v>5.166666666666667</v>
      </c>
      <c r="BB4" s="35">
        <f>Table3[[#This Row],[GA]]/Table3[[#This Row],[GP]]</f>
        <v>2</v>
      </c>
      <c r="BC4" s="35">
        <f>(Table3[[#This Row],[GF]]-Table3[[#This Row],[GA]])/Table3[[#This Row],[GP]]</f>
        <v>3.1666666666666665</v>
      </c>
      <c r="BD4">
        <f>COUNTIFS(DataRegularSeason20242025!$D$3:$D$1315,$A4,DataRegularSeason20242025!$H$3:$H$1315, $A4)</f>
        <v>3</v>
      </c>
      <c r="BE4">
        <f>COUNTIFS(DataRegularSeason20242025!$E$3:$E$1315,$A4,DataRegularSeason20242025!$H$3:$H$1315, $A4)</f>
        <v>2</v>
      </c>
      <c r="BF4">
        <f>BD4+BE4</f>
        <v>5</v>
      </c>
      <c r="BG4">
        <f>F4-BD4</f>
        <v>1</v>
      </c>
      <c r="BH4">
        <f>H4-BE4</f>
        <v>0</v>
      </c>
      <c r="BI4">
        <f>BG4+BH4</f>
        <v>1</v>
      </c>
      <c r="BN4" t="s">
        <v>1463</v>
      </c>
      <c r="BO4">
        <f>$BO$2-$BO$3</f>
        <v>57</v>
      </c>
      <c r="BS4" t="s">
        <v>1434</v>
      </c>
      <c r="BT4" s="39">
        <v>1</v>
      </c>
      <c r="BU4">
        <f>INDEX($AC$2:$AC$33,MATCH("CGY",$A$2:$A$33,0),1)</f>
        <v>1</v>
      </c>
      <c r="BW4" s="39">
        <f>BT4*BU4</f>
        <v>1</v>
      </c>
    </row>
    <row r="5" spans="1:75"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2</v>
      </c>
      <c r="E5" s="33">
        <f>Table3[[#This Row],[Watched]]/Table3[[#This Row],[GP]]</f>
        <v>0.33333333333333331</v>
      </c>
      <c r="F5">
        <f>COUNTIFS(DataRegularSeason20242025!$N$3:$N$1315,1,DataRegularSeason20242025!$D$3:$D$1315,$A5)</f>
        <v>4</v>
      </c>
      <c r="G5">
        <f>41-Table3[[#This Row],[GP_A]]</f>
        <v>37</v>
      </c>
      <c r="H5">
        <f>COUNTIFS(DataRegularSeason20242025!$E$3:$E$1315,$A5,DataRegularSeason20242025!$N$3:$N$1315,1)</f>
        <v>2</v>
      </c>
      <c r="I5">
        <f>41-Table3[[#This Row],[GP_H]]</f>
        <v>39</v>
      </c>
      <c r="J5">
        <f>F5+H5</f>
        <v>6</v>
      </c>
      <c r="K5">
        <f>82-Table3[[#This Row],[GP]]</f>
        <v>76</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0</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4</v>
      </c>
      <c r="AC5">
        <f>Table3[[#This Row],[L_A]]+Table3[[#This Row],[L_H]]</f>
        <v>2</v>
      </c>
      <c r="AD5">
        <f>Table3[[#This Row],[RW_A]]+Table3[[#This Row],[RW_H]]</f>
        <v>4</v>
      </c>
      <c r="AE5">
        <f>Table3[[#This Row],[RL_A]]+Table3[[#This Row],[RL_H]]</f>
        <v>0</v>
      </c>
      <c r="AF5">
        <f>Table3[[#This Row],[OTW_A]]+Table3[[#This Row],[OTW_H]]</f>
        <v>0</v>
      </c>
      <c r="AG5">
        <f>Table3[[#This Row],[OTL_A]]+Table3[[#This Row],[OTL_H]]</f>
        <v>1</v>
      </c>
      <c r="AH5">
        <f>Table3[[#This Row],[SOW_A]]+Table3[[#This Row],[SOW_H]]</f>
        <v>0</v>
      </c>
      <c r="AI5">
        <f>Table3[[#This Row],[SOL_A]]+Table3[[#This Row],[SOL_H]]</f>
        <v>1</v>
      </c>
      <c r="AJ5">
        <f>(2*(Table3[[#This Row],[W_A]]+Table3[[#This Row],[W_H]]))+Table3[[#This Row],[OTL_A]]+Table3[[#This Row],[SOL_A]]+Table3[[#This Row],[OTL_H]]+Table3[[#This Row],[SOL_H]]</f>
        <v>10</v>
      </c>
      <c r="AK5">
        <f>(3*(Table3[[#This Row],[RW_A]]+Table3[[#This Row],[RW_H]]))+(2*(Table3[[#This Row],[OTW_A]]+Table3[[#This Row],[SOW_A]]+Table3[[#This Row],[OTW_H]]+Table3[[#This Row],[SOW_H]]))+Table3[[#This Row],[OTL_A]]+Table3[[#This Row],[SOL_A]]+Table3[[#This Row],[OTL_H]]+Table3[[#This Row],[SOL_H]]</f>
        <v>14</v>
      </c>
      <c r="AL5" s="33">
        <f>Table3[[#This Row],[PTS]]/(2*Table3[[#This Row],[GP]])</f>
        <v>0.83333333333333337</v>
      </c>
      <c r="AM5">
        <f>(2*Table3[[#This Row],[GR]])+Table3[[#This Row],[PTS]]</f>
        <v>162</v>
      </c>
      <c r="AN5">
        <f>(3*Table3[[#This Row],[GR]])+Table3[[#This Row],[PTS2]]</f>
        <v>242</v>
      </c>
      <c r="AO5" s="38" t="str">
        <f>_xlfn.CONCAT(TEXT(Table3[[#This Row],[W]], "0"), "-", TEXT(Table3[[#This Row],[RL]],"0"), "-", TEXT(Table3[[#This Row],[OTL]]+Table3[[#This Row],[SOL]], "0"))</f>
        <v>4-0-2</v>
      </c>
      <c r="AP5">
        <f>COUNTIFS(DataRegularSeason20242025!$D$3:$D$1315,Table3[[#This Row],[Teams]],DataRegularSeason20242025!$K$3:$K$1315,0)</f>
        <v>0</v>
      </c>
      <c r="AQ5">
        <f>SUMIF(DataRegularSeason20242025!$D$3:$D$1315,$A5, DataRegularSeason20242025!$J$3:$J$1315)</f>
        <v>13</v>
      </c>
      <c r="AR5">
        <f>SUMIF(DataRegularSeason20242025!$D$3:$D$1315,$A5, DataRegularSeason20242025!$K$3:$K$1315)</f>
        <v>5</v>
      </c>
      <c r="AS5">
        <f>AQ5-AR5</f>
        <v>8</v>
      </c>
      <c r="AT5">
        <f>COUNTIFS(DataRegularSeason20242025!$E$3:$E$1315,Table3[[#This Row],[Teams]],DataRegularSeason20242025!$J$3:$J$1315,0)</f>
        <v>0</v>
      </c>
      <c r="AU5">
        <f>SUMIF(DataRegularSeason20242025!$E$3:$E$1315,$A5,DataRegularSeason20242025!$K$3:$K$1315)</f>
        <v>7</v>
      </c>
      <c r="AV5">
        <f>SUMIF(DataRegularSeason20242025!$E$3:$E$1315,$A5,DataRegularSeason20242025!$J$3:$J$1315)</f>
        <v>7</v>
      </c>
      <c r="AW5">
        <f>AU5-AV5</f>
        <v>0</v>
      </c>
      <c r="AX5">
        <f>AQ5+AU5</f>
        <v>20</v>
      </c>
      <c r="AY5">
        <f>AR5+AV5</f>
        <v>12</v>
      </c>
      <c r="AZ5">
        <f>AX5-AY5</f>
        <v>8</v>
      </c>
      <c r="BA5" s="35">
        <f>Table3[[#This Row],[GF]]/Table3[[#This Row],[GP]]</f>
        <v>3.3333333333333335</v>
      </c>
      <c r="BB5" s="35">
        <f>Table3[[#This Row],[GA]]/Table3[[#This Row],[GP]]</f>
        <v>2</v>
      </c>
      <c r="BC5" s="35">
        <f>(Table3[[#This Row],[GF]]-Table3[[#This Row],[GA]])/Table3[[#This Row],[GP]]</f>
        <v>1.3333333333333333</v>
      </c>
      <c r="BD5">
        <f>COUNTIFS(DataRegularSeason20242025!$D$3:$D$1315,$A5,DataRegularSeason20242025!$H$3:$H$1315, $A5)</f>
        <v>1</v>
      </c>
      <c r="BE5">
        <f>COUNTIFS(DataRegularSeason20242025!$E$3:$E$1315,$A5,DataRegularSeason20242025!$H$3:$H$1315, $A5)</f>
        <v>2</v>
      </c>
      <c r="BF5">
        <f>BD5+BE5</f>
        <v>3</v>
      </c>
      <c r="BG5">
        <f>F5-BD5</f>
        <v>3</v>
      </c>
      <c r="BH5">
        <f>H5-BE5</f>
        <v>0</v>
      </c>
      <c r="BI5">
        <f>BG5+BH5</f>
        <v>3</v>
      </c>
      <c r="BN5" t="s">
        <v>1465</v>
      </c>
      <c r="BO5">
        <f>SUM($AX$2:$AX$33)</f>
        <v>684</v>
      </c>
      <c r="BS5" t="s">
        <v>73</v>
      </c>
      <c r="BT5" s="39">
        <v>0.25</v>
      </c>
      <c r="BU5">
        <f>INDEX($AX$2:$AX$33,MATCH("CGY",$A$2:$A$33,0),1)</f>
        <v>24</v>
      </c>
      <c r="BV5">
        <f>BU5/BU2</f>
        <v>4</v>
      </c>
      <c r="BW5" s="39">
        <f>BT5*BU5</f>
        <v>6</v>
      </c>
    </row>
    <row r="6" spans="1:75"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2</v>
      </c>
      <c r="E6" s="33">
        <f>Table3[[#This Row],[Watched]]/Table3[[#This Row],[GP]]</f>
        <v>0.33333333333333331</v>
      </c>
      <c r="F6">
        <f>COUNTIFS(DataRegularSeason20242025!$N$3:$N$1315,1,DataRegularSeason20242025!$D$3:$D$1315,$A6)</f>
        <v>2</v>
      </c>
      <c r="G6">
        <f>41-Table3[[#This Row],[GP_A]]</f>
        <v>39</v>
      </c>
      <c r="H6">
        <f>COUNTIFS(DataRegularSeason20242025!$E$3:$E$1315,$A6,DataRegularSeason20242025!$N$3:$N$1315,1)</f>
        <v>4</v>
      </c>
      <c r="I6">
        <f>41-Table3[[#This Row],[GP_H]]</f>
        <v>37</v>
      </c>
      <c r="J6">
        <f>F6+H6</f>
        <v>6</v>
      </c>
      <c r="K6">
        <f>82-Table3[[#This Row],[GP]]</f>
        <v>76</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0</v>
      </c>
      <c r="Q6">
        <f>COUNTIFS(DataRegularSeason20242025!$D$3:$D$1315,$A6, DataRegularSeason20242025!$S$3:$S$1315, $A6,DataRegularSeason20242025!$M$3:$M$1315,"REG")</f>
        <v>0</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3</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5</v>
      </c>
      <c r="AC6">
        <f>Table3[[#This Row],[L_A]]+Table3[[#This Row],[L_H]]</f>
        <v>1</v>
      </c>
      <c r="AD6">
        <f>Table3[[#This Row],[RW_A]]+Table3[[#This Row],[RW_H]]</f>
        <v>4</v>
      </c>
      <c r="AE6">
        <f>Table3[[#This Row],[RL_A]]+Table3[[#This Row],[RL_H]]</f>
        <v>1</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10</v>
      </c>
      <c r="AK6">
        <f>(3*(Table3[[#This Row],[RW_A]]+Table3[[#This Row],[RW_H]]))+(2*(Table3[[#This Row],[OTW_A]]+Table3[[#This Row],[SOW_A]]+Table3[[#This Row],[OTW_H]]+Table3[[#This Row],[SOW_H]]))+Table3[[#This Row],[OTL_A]]+Table3[[#This Row],[SOL_A]]+Table3[[#This Row],[OTL_H]]+Table3[[#This Row],[SOL_H]]</f>
        <v>14</v>
      </c>
      <c r="AL6" s="33">
        <f>Table3[[#This Row],[PTS]]/(2*Table3[[#This Row],[GP]])</f>
        <v>0.83333333333333337</v>
      </c>
      <c r="AM6">
        <f>(2*Table3[[#This Row],[GR]])+Table3[[#This Row],[PTS]]</f>
        <v>162</v>
      </c>
      <c r="AN6">
        <f>(3*Table3[[#This Row],[GR]])+Table3[[#This Row],[PTS2]]</f>
        <v>242</v>
      </c>
      <c r="AO6" s="38" t="str">
        <f>_xlfn.CONCAT(TEXT(Table3[[#This Row],[W]], "0"), "-", TEXT(Table3[[#This Row],[RL]],"0"), "-", TEXT(Table3[[#This Row],[OTL]]+Table3[[#This Row],[SOL]], "0"))</f>
        <v>5-1-0</v>
      </c>
      <c r="AP6">
        <f>COUNTIFS(DataRegularSeason20242025!$D$3:$D$1315,Table3[[#This Row],[Teams]],DataRegularSeason20242025!$K$3:$K$1315,0)</f>
        <v>0</v>
      </c>
      <c r="AQ6">
        <f>SUMIF(DataRegularSeason20242025!$D$3:$D$1315,$A6, DataRegularSeason20242025!$J$3:$J$1315)</f>
        <v>10</v>
      </c>
      <c r="AR6">
        <f>SUMIF(DataRegularSeason20242025!$D$3:$D$1315,$A6, DataRegularSeason20242025!$K$3:$K$1315)</f>
        <v>6</v>
      </c>
      <c r="AS6">
        <f>AQ6-AR6</f>
        <v>4</v>
      </c>
      <c r="AT6">
        <f>COUNTIFS(DataRegularSeason20242025!$E$3:$E$1315,Table3[[#This Row],[Teams]],DataRegularSeason20242025!$J$3:$J$1315,0)</f>
        <v>0</v>
      </c>
      <c r="AU6">
        <f>SUMIF(DataRegularSeason20242025!$E$3:$E$1315,$A6,DataRegularSeason20242025!$K$3:$K$1315)</f>
        <v>16</v>
      </c>
      <c r="AV6">
        <f>SUMIF(DataRegularSeason20242025!$E$3:$E$1315,$A6,DataRegularSeason20242025!$J$3:$J$1315)</f>
        <v>12</v>
      </c>
      <c r="AW6">
        <f>AU6-AV6</f>
        <v>4</v>
      </c>
      <c r="AX6">
        <f>AQ6+AU6</f>
        <v>26</v>
      </c>
      <c r="AY6">
        <f>AR6+AV6</f>
        <v>18</v>
      </c>
      <c r="AZ6">
        <f>AX6-AY6</f>
        <v>8</v>
      </c>
      <c r="BA6" s="35">
        <f>Table3[[#This Row],[GF]]/Table3[[#This Row],[GP]]</f>
        <v>4.333333333333333</v>
      </c>
      <c r="BB6" s="35">
        <f>Table3[[#This Row],[GA]]/Table3[[#This Row],[GP]]</f>
        <v>3</v>
      </c>
      <c r="BC6" s="35">
        <f>(Table3[[#This Row],[GF]]-Table3[[#This Row],[GA]])/Table3[[#This Row],[GP]]</f>
        <v>1.3333333333333333</v>
      </c>
      <c r="BD6">
        <f>COUNTIFS(DataRegularSeason20242025!$D$3:$D$1315,$A6,DataRegularSeason20242025!$H$3:$H$1315, $A6)</f>
        <v>1</v>
      </c>
      <c r="BE6">
        <f>COUNTIFS(DataRegularSeason20242025!$E$3:$E$1315,$A6,DataRegularSeason20242025!$H$3:$H$1315, $A6)</f>
        <v>1</v>
      </c>
      <c r="BF6">
        <f>BD6+BE6</f>
        <v>2</v>
      </c>
      <c r="BG6">
        <f>F6-BD6</f>
        <v>1</v>
      </c>
      <c r="BH6">
        <f>H6-BE6</f>
        <v>3</v>
      </c>
      <c r="BI6">
        <f>BG6+BH6</f>
        <v>4</v>
      </c>
      <c r="BN6" t="s">
        <v>1466</v>
      </c>
      <c r="BO6">
        <f>SUM($AP$2:$AP$33)+SUM($AT$2:$AT$33)</f>
        <v>13</v>
      </c>
      <c r="BS6" t="s">
        <v>74</v>
      </c>
      <c r="BT6" s="39">
        <v>0.1</v>
      </c>
      <c r="BU6">
        <f>INDEX($AY$2:$AY$33,MATCH("CGY",$A$2:$A$33,0),1)</f>
        <v>15</v>
      </c>
      <c r="BV6">
        <f>BU6/BU2</f>
        <v>2.5</v>
      </c>
      <c r="BW6" s="39">
        <f>BT6*BU6</f>
        <v>1.5</v>
      </c>
    </row>
    <row r="7" spans="1:75"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v>
      </c>
      <c r="E7" s="33">
        <f>Table3[[#This Row],[Watched]]/Table3[[#This Row],[GP]]</f>
        <v>0.14285714285714285</v>
      </c>
      <c r="F7">
        <f>COUNTIFS(DataRegularSeason20242025!$N$3:$N$1315,1,DataRegularSeason20242025!$D$3:$D$1315,$A7)</f>
        <v>3</v>
      </c>
      <c r="G7">
        <f>41-Table3[[#This Row],[GP_A]]</f>
        <v>38</v>
      </c>
      <c r="H7">
        <f>COUNTIFS(DataRegularSeason20242025!$E$3:$E$1315,$A7,DataRegularSeason20242025!$N$3:$N$1315,1)</f>
        <v>4</v>
      </c>
      <c r="I7">
        <f>41-Table3[[#This Row],[GP_H]]</f>
        <v>37</v>
      </c>
      <c r="J7">
        <f>F7+H7</f>
        <v>7</v>
      </c>
      <c r="K7">
        <f>82-Table3[[#This Row],[GP]]</f>
        <v>75</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0</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4</v>
      </c>
      <c r="AE7">
        <f>Table3[[#This Row],[RL_A]]+Table3[[#This Row],[RL_H]]</f>
        <v>2</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33">
        <f>Table3[[#This Row],[PTS]]/(2*Table3[[#This Row],[GP]])</f>
        <v>0.7142857142857143</v>
      </c>
      <c r="AM7">
        <f>(2*Table3[[#This Row],[GR]])+Table3[[#This Row],[PTS]]</f>
        <v>160</v>
      </c>
      <c r="AN7">
        <f>(3*Table3[[#This Row],[GR]])+Table3[[#This Row],[PTS2]]</f>
        <v>239</v>
      </c>
      <c r="AO7" s="38" t="str">
        <f>_xlfn.CONCAT(TEXT(Table3[[#This Row],[W]], "0"), "-", TEXT(Table3[[#This Row],[RL]],"0"), "-", TEXT(Table3[[#This Row],[OTL]]+Table3[[#This Row],[SOL]], "0"))</f>
        <v>5-2-0</v>
      </c>
      <c r="AP7">
        <f>COUNTIFS(DataRegularSeason20242025!$D$3:$D$1315,Table3[[#This Row],[Teams]],DataRegularSeason20242025!$K$3:$K$1315,0)</f>
        <v>0</v>
      </c>
      <c r="AQ7">
        <f>SUMIF(DataRegularSeason20242025!$D$3:$D$1315,$A7, DataRegularSeason20242025!$J$3:$J$1315)</f>
        <v>8</v>
      </c>
      <c r="AR7">
        <f>SUMIF(DataRegularSeason20242025!$D$3:$D$1315,$A7, DataRegularSeason20242025!$K$3:$K$1315)</f>
        <v>10</v>
      </c>
      <c r="AS7">
        <f>AQ7-AR7</f>
        <v>-2</v>
      </c>
      <c r="AT7">
        <f>COUNTIFS(DataRegularSeason20242025!$E$3:$E$1315,Table3[[#This Row],[Teams]],DataRegularSeason20242025!$J$3:$J$1315,0)</f>
        <v>2</v>
      </c>
      <c r="AU7">
        <f>SUMIF(DataRegularSeason20242025!$E$3:$E$1315,$A7,DataRegularSeason20242025!$K$3:$K$1315)</f>
        <v>12</v>
      </c>
      <c r="AV7">
        <f>SUMIF(DataRegularSeason20242025!$E$3:$E$1315,$A7,DataRegularSeason20242025!$J$3:$J$1315)</f>
        <v>3</v>
      </c>
      <c r="AW7">
        <f>AU7-AV7</f>
        <v>9</v>
      </c>
      <c r="AX7">
        <f>AQ7+AU7</f>
        <v>20</v>
      </c>
      <c r="AY7">
        <f>AR7+AV7</f>
        <v>13</v>
      </c>
      <c r="AZ7">
        <f>AX7-AY7</f>
        <v>7</v>
      </c>
      <c r="BA7" s="35">
        <f>Table3[[#This Row],[GF]]/Table3[[#This Row],[GP]]</f>
        <v>2.8571428571428572</v>
      </c>
      <c r="BB7" s="35">
        <f>Table3[[#This Row],[GA]]/Table3[[#This Row],[GP]]</f>
        <v>1.8571428571428572</v>
      </c>
      <c r="BC7" s="35">
        <f>(Table3[[#This Row],[GF]]-Table3[[#This Row],[GA]])/Table3[[#This Row],[GP]]</f>
        <v>1</v>
      </c>
      <c r="BD7">
        <f>COUNTIFS(DataRegularSeason20242025!$D$3:$D$1315,$A7,DataRegularSeason20242025!$H$3:$H$1315, $A7)</f>
        <v>1</v>
      </c>
      <c r="BE7">
        <f>COUNTIFS(DataRegularSeason20242025!$E$3:$E$1315,$A7,DataRegularSeason20242025!$H$3:$H$1315, $A7)</f>
        <v>3</v>
      </c>
      <c r="BF7">
        <f>BD7+BE7</f>
        <v>4</v>
      </c>
      <c r="BG7">
        <f>F7-BD7</f>
        <v>2</v>
      </c>
      <c r="BH7">
        <f>H7-BE7</f>
        <v>1</v>
      </c>
      <c r="BI7">
        <f>BG7+BH7</f>
        <v>3</v>
      </c>
      <c r="BN7" t="s">
        <v>1467</v>
      </c>
      <c r="BO7">
        <f>SUM($AF$2:$AF$33)</f>
        <v>19</v>
      </c>
      <c r="BV7" s="41">
        <f>MAX(BT4,BT3*INDEX($AL$2:$AL$33,MATCH("CGY",$A$2:$A$33,0),1))+(BT5*BV5)+(BT6*BV6)</f>
        <v>3.5416666666666665</v>
      </c>
      <c r="BW7" s="40">
        <f>SUM(BW3:BW6)</f>
        <v>21</v>
      </c>
    </row>
    <row r="8" spans="1:75" x14ac:dyDescent="0.25">
      <c r="A8" t="s">
        <v>43</v>
      </c>
      <c r="B8" t="s">
        <v>98</v>
      </c>
      <c r="C8" t="s">
        <v>81</v>
      </c>
      <c r="D8">
        <f>COUNTIFS(DataRegularSeason20242025!$D$3:$D$1315,$A8,DataRegularSeason20242025!$R$3:$R$1315,1,DataRegularSeason20242025!$N$3:$N$1315,1) + COUNTIFS(DataRegularSeason20242025!$E$3:$E$1315,$A8,DataRegularSeason20242025!$R$3:$R$1315,1,DataRegularSeason20242025!$N$3:$N$1315,1)</f>
        <v>4</v>
      </c>
      <c r="E8" s="33">
        <f>Table3[[#This Row],[Watched]]/Table3[[#This Row],[GP]]</f>
        <v>0.66666666666666663</v>
      </c>
      <c r="F8">
        <f>COUNTIFS(DataRegularSeason20242025!$N$3:$N$1315,1,DataRegularSeason20242025!$D$3:$D$1315,$A8)</f>
        <v>4</v>
      </c>
      <c r="G8">
        <f>41-Table3[[#This Row],[GP_A]]</f>
        <v>37</v>
      </c>
      <c r="H8">
        <f>COUNTIFS(DataRegularSeason20242025!$E$3:$E$1315,$A8,DataRegularSeason20242025!$N$3:$N$1315,1)</f>
        <v>2</v>
      </c>
      <c r="I8">
        <f>41-Table3[[#This Row],[GP_H]]</f>
        <v>39</v>
      </c>
      <c r="J8">
        <f>F8+H8</f>
        <v>6</v>
      </c>
      <c r="K8">
        <f>82-Table3[[#This Row],[GP]]</f>
        <v>76</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0</v>
      </c>
      <c r="Y8">
        <f>COUNTIFS(DataRegularSeason20242025!$E$3:$E$1315,$A8, DataRegularSeason20242025!$S$3:$S$1315, $A8,DataRegularSeason20242025!$M$3:$M$1315,"REG")</f>
        <v>0</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2</v>
      </c>
      <c r="AD8">
        <f>Table3[[#This Row],[RW_A]]+Table3[[#This Row],[RW_H]]</f>
        <v>4</v>
      </c>
      <c r="AE8">
        <f>Table3[[#This Row],[RL_A]]+Table3[[#This Row],[RL_H]]</f>
        <v>2</v>
      </c>
      <c r="AF8">
        <f>Table3[[#This Row],[OTW_A]]+Table3[[#This Row],[OTW_H]]</f>
        <v>0</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8</v>
      </c>
      <c r="AK8">
        <f>(3*(Table3[[#This Row],[RW_A]]+Table3[[#This Row],[RW_H]]))+(2*(Table3[[#This Row],[OTW_A]]+Table3[[#This Row],[SOW_A]]+Table3[[#This Row],[OTW_H]]+Table3[[#This Row],[SOW_H]]))+Table3[[#This Row],[OTL_A]]+Table3[[#This Row],[SOL_A]]+Table3[[#This Row],[OTL_H]]+Table3[[#This Row],[SOL_H]]</f>
        <v>12</v>
      </c>
      <c r="AL8" s="33">
        <f>Table3[[#This Row],[PTS]]/(2*Table3[[#This Row],[GP]])</f>
        <v>0.66666666666666663</v>
      </c>
      <c r="AM8">
        <f>(2*Table3[[#This Row],[GR]])+Table3[[#This Row],[PTS]]</f>
        <v>160</v>
      </c>
      <c r="AN8">
        <f>(3*Table3[[#This Row],[GR]])+Table3[[#This Row],[PTS2]]</f>
        <v>240</v>
      </c>
      <c r="AO8" s="38" t="str">
        <f>_xlfn.CONCAT(TEXT(Table3[[#This Row],[W]], "0"), "-", TEXT(Table3[[#This Row],[RL]],"0"), "-", TEXT(Table3[[#This Row],[OTL]]+Table3[[#This Row],[SOL]], "0"))</f>
        <v>4-2-0</v>
      </c>
      <c r="AP8">
        <f>COUNTIFS(DataRegularSeason20242025!$D$3:$D$1315,Table3[[#This Row],[Teams]],DataRegularSeason20242025!$K$3:$K$1315,0)</f>
        <v>0</v>
      </c>
      <c r="AQ8">
        <f>SUMIF(DataRegularSeason20242025!$D$3:$D$1315,$A8, DataRegularSeason20242025!$J$3:$J$1315)</f>
        <v>18</v>
      </c>
      <c r="AR8">
        <f>SUMIF(DataRegularSeason20242025!$D$3:$D$1315,$A8, DataRegularSeason20242025!$K$3:$K$1315)</f>
        <v>16</v>
      </c>
      <c r="AS8">
        <f>AQ8-AR8</f>
        <v>2</v>
      </c>
      <c r="AT8">
        <f>COUNTIFS(DataRegularSeason20242025!$E$3:$E$1315,Table3[[#This Row],[Teams]],DataRegularSeason20242025!$J$3:$J$1315,0)</f>
        <v>0</v>
      </c>
      <c r="AU8">
        <f>SUMIF(DataRegularSeason20242025!$E$3:$E$1315,$A8,DataRegularSeason20242025!$K$3:$K$1315)</f>
        <v>8</v>
      </c>
      <c r="AV8">
        <f>SUMIF(DataRegularSeason20242025!$E$3:$E$1315,$A8,DataRegularSeason20242025!$J$3:$J$1315)</f>
        <v>4</v>
      </c>
      <c r="AW8">
        <f>AU8-AV8</f>
        <v>4</v>
      </c>
      <c r="AX8">
        <f>AQ8+AU8</f>
        <v>26</v>
      </c>
      <c r="AY8">
        <f>AR8+AV8</f>
        <v>20</v>
      </c>
      <c r="AZ8">
        <f>AX8-AY8</f>
        <v>6</v>
      </c>
      <c r="BA8" s="35">
        <f>Table3[[#This Row],[GF]]/Table3[[#This Row],[GP]]</f>
        <v>4.333333333333333</v>
      </c>
      <c r="BB8" s="35">
        <f>Table3[[#This Row],[GA]]/Table3[[#This Row],[GP]]</f>
        <v>3.3333333333333335</v>
      </c>
      <c r="BC8" s="35">
        <f>(Table3[[#This Row],[GF]]-Table3[[#This Row],[GA]])/Table3[[#This Row],[GP]]</f>
        <v>1</v>
      </c>
      <c r="BD8">
        <f>COUNTIFS(DataRegularSeason20242025!$D$3:$D$1315,$A8,DataRegularSeason20242025!$H$3:$H$1315, $A8)</f>
        <v>2</v>
      </c>
      <c r="BE8">
        <f>COUNTIFS(DataRegularSeason20242025!$E$3:$E$1315,$A8,DataRegularSeason20242025!$H$3:$H$1315, $A8)</f>
        <v>3</v>
      </c>
      <c r="BF8">
        <f>BD8+BE8</f>
        <v>5</v>
      </c>
      <c r="BG8">
        <f>F8-BD8</f>
        <v>2</v>
      </c>
      <c r="BH8">
        <f>H8-BE8</f>
        <v>-1</v>
      </c>
      <c r="BI8">
        <f>BG8+BH8</f>
        <v>1</v>
      </c>
      <c r="BN8" t="s">
        <v>1468</v>
      </c>
      <c r="BO8">
        <f>SUM($AH$2:$AH$33)</f>
        <v>5</v>
      </c>
      <c r="BU8" t="s">
        <v>1478</v>
      </c>
      <c r="BV8" s="41">
        <f>BV7*82</f>
        <v>290.41666666666663</v>
      </c>
      <c r="BW8" s="39">
        <f>BW7+((82-BU2)*BV7)</f>
        <v>290.16666666666663</v>
      </c>
    </row>
    <row r="9" spans="1:75"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3</v>
      </c>
      <c r="E9" s="33">
        <f>Table3[[#This Row],[Watched]]/Table3[[#This Row],[GP]]</f>
        <v>0.5</v>
      </c>
      <c r="F9">
        <f>COUNTIFS(DataRegularSeason20242025!$N$3:$N$1315,1,DataRegularSeason20242025!$D$3:$D$1315,$A9)</f>
        <v>4</v>
      </c>
      <c r="G9">
        <f>41-Table3[[#This Row],[GP_A]]</f>
        <v>37</v>
      </c>
      <c r="H9">
        <f>COUNTIFS(DataRegularSeason20242025!$E$3:$E$1315,$A9,DataRegularSeason20242025!$N$3:$N$1315,1)</f>
        <v>2</v>
      </c>
      <c r="I9">
        <f>41-Table3[[#This Row],[GP_H]]</f>
        <v>39</v>
      </c>
      <c r="J9">
        <f>F9+H9</f>
        <v>6</v>
      </c>
      <c r="K9">
        <f>82-Table3[[#This Row],[GP]]</f>
        <v>76</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0</v>
      </c>
      <c r="U9">
        <f>COUNTIFS(DataRegularSeason20242025!$E$3:$E$1315,$A9, DataRegularSeason20242025!$L$3:$L$1315, $A9,DataRegularSeason20242025!$N$3:$N$1315,1,DataRegularSeason20242025!$M$3:$M$1315,"REG")</f>
        <v>0</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0</v>
      </c>
      <c r="Z9">
        <f>COUNTIFS(DataRegularSeason20242025!$E$3:$E$1315,$A9, DataRegularSeason20242025!$S$3:$S$1315, $A9,DataRegularSeason20242025!$M$3:$M$1315,"OT")</f>
        <v>1</v>
      </c>
      <c r="AA9">
        <f>COUNTIFS(DataRegularSeason20242025!$E$3:$E$1315,$A9, DataRegularSeason20242025!$S$3:$S$1315, $A9,DataRegularSeason20242025!$M$3:$M$1315,"SO")</f>
        <v>1</v>
      </c>
      <c r="AB9">
        <f>Table3[[#This Row],[W_A]]+Table3[[#This Row],[W_H]]</f>
        <v>3</v>
      </c>
      <c r="AC9">
        <f>Table3[[#This Row],[L_A]]+Table3[[#This Row],[L_H]]</f>
        <v>3</v>
      </c>
      <c r="AD9">
        <f>Table3[[#This Row],[RW_A]]+Table3[[#This Row],[RW_H]]</f>
        <v>2</v>
      </c>
      <c r="AE9">
        <f>Table3[[#This Row],[RL_A]]+Table3[[#This Row],[RL_H]]</f>
        <v>1</v>
      </c>
      <c r="AF9">
        <f>Table3[[#This Row],[OTW_A]]+Table3[[#This Row],[OTW_H]]</f>
        <v>1</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8</v>
      </c>
      <c r="AK9">
        <f>(3*(Table3[[#This Row],[RW_A]]+Table3[[#This Row],[RW_H]]))+(2*(Table3[[#This Row],[OTW_A]]+Table3[[#This Row],[SOW_A]]+Table3[[#This Row],[OTW_H]]+Table3[[#This Row],[SOW_H]]))+Table3[[#This Row],[OTL_A]]+Table3[[#This Row],[SOL_A]]+Table3[[#This Row],[OTL_H]]+Table3[[#This Row],[SOL_H]]</f>
        <v>10</v>
      </c>
      <c r="AL9" s="33">
        <f>Table3[[#This Row],[PTS]]/(2*Table3[[#This Row],[GP]])</f>
        <v>0.66666666666666663</v>
      </c>
      <c r="AM9">
        <f>(2*Table3[[#This Row],[GR]])+Table3[[#This Row],[PTS]]</f>
        <v>160</v>
      </c>
      <c r="AN9">
        <f>(3*Table3[[#This Row],[GR]])+Table3[[#This Row],[PTS2]]</f>
        <v>238</v>
      </c>
      <c r="AO9" s="38" t="str">
        <f>_xlfn.CONCAT(TEXT(Table3[[#This Row],[W]], "0"), "-", TEXT(Table3[[#This Row],[RL]],"0"), "-", TEXT(Table3[[#This Row],[OTL]]+Table3[[#This Row],[SOL]], "0"))</f>
        <v>3-1-2</v>
      </c>
      <c r="AP9">
        <f>COUNTIFS(DataRegularSeason20242025!$D$3:$D$1315,Table3[[#This Row],[Teams]],DataRegularSeason20242025!$K$3:$K$1315,0)</f>
        <v>1</v>
      </c>
      <c r="AQ9">
        <f>SUMIF(DataRegularSeason20242025!$D$3:$D$1315,$A9, DataRegularSeason20242025!$J$3:$J$1315)</f>
        <v>13</v>
      </c>
      <c r="AR9">
        <f>SUMIF(DataRegularSeason20242025!$D$3:$D$1315,$A9, DataRegularSeason20242025!$K$3:$K$1315)</f>
        <v>9</v>
      </c>
      <c r="AS9">
        <f>AQ9-AR9</f>
        <v>4</v>
      </c>
      <c r="AT9">
        <f>COUNTIFS(DataRegularSeason20242025!$E$3:$E$1315,Table3[[#This Row],[Teams]],DataRegularSeason20242025!$J$3:$J$1315,0)</f>
        <v>0</v>
      </c>
      <c r="AU9">
        <f>SUMIF(DataRegularSeason20242025!$E$3:$E$1315,$A9,DataRegularSeason20242025!$K$3:$K$1315)</f>
        <v>7</v>
      </c>
      <c r="AV9">
        <f>SUMIF(DataRegularSeason20242025!$E$3:$E$1315,$A9,DataRegularSeason20242025!$J$3:$J$1315)</f>
        <v>9</v>
      </c>
      <c r="AW9">
        <f>AU9-AV9</f>
        <v>-2</v>
      </c>
      <c r="AX9">
        <f>AQ9+AU9</f>
        <v>20</v>
      </c>
      <c r="AY9">
        <f>AR9+AV9</f>
        <v>18</v>
      </c>
      <c r="AZ9">
        <f>AX9-AY9</f>
        <v>2</v>
      </c>
      <c r="BA9" s="35">
        <f>Table3[[#This Row],[GF]]/Table3[[#This Row],[GP]]</f>
        <v>3.3333333333333335</v>
      </c>
      <c r="BB9" s="35">
        <f>Table3[[#This Row],[GA]]/Table3[[#This Row],[GP]]</f>
        <v>3</v>
      </c>
      <c r="BC9" s="35">
        <f>(Table3[[#This Row],[GF]]-Table3[[#This Row],[GA]])/Table3[[#This Row],[GP]]</f>
        <v>0.33333333333333331</v>
      </c>
      <c r="BD9">
        <f>COUNTIFS(DataRegularSeason20242025!$D$3:$D$1315,$A9,DataRegularSeason20242025!$H$3:$H$1315, $A9)</f>
        <v>3</v>
      </c>
      <c r="BE9">
        <f>COUNTIFS(DataRegularSeason20242025!$E$3:$E$1315,$A9,DataRegularSeason20242025!$H$3:$H$1315, $A9)</f>
        <v>2</v>
      </c>
      <c r="BF9">
        <f>BD9+BE9</f>
        <v>5</v>
      </c>
      <c r="BG9">
        <f>F9-BD9</f>
        <v>1</v>
      </c>
      <c r="BH9">
        <f>H9-BE9</f>
        <v>0</v>
      </c>
      <c r="BI9">
        <f>BG9+BH9</f>
        <v>1</v>
      </c>
      <c r="BN9" t="s">
        <v>1471</v>
      </c>
      <c r="BO9" s="1">
        <f>_xlfn.MINIFS(DataRegularSeason20242025!$B$3:$B$1315,DataRegularSeason20242025!$N$3:$N$1315,1)</f>
        <v>45570</v>
      </c>
    </row>
    <row r="10" spans="1:75" x14ac:dyDescent="0.25">
      <c r="A10" t="s">
        <v>30</v>
      </c>
      <c r="B10" t="s">
        <v>98</v>
      </c>
      <c r="C10" t="s">
        <v>81</v>
      </c>
      <c r="D10">
        <f>COUNTIFS(DataRegularSeason20242025!$D$3:$D$1315,$A10,DataRegularSeason20242025!$R$3:$R$1315,1,DataRegularSeason20242025!$N$3:$N$1315,1) + COUNTIFS(DataRegularSeason20242025!$E$3:$E$1315,$A10,DataRegularSeason20242025!$R$3:$R$1315,1,DataRegularSeason20242025!$N$3:$N$1315,1)</f>
        <v>1</v>
      </c>
      <c r="E10" s="33">
        <f>Table3[[#This Row],[Watched]]/Table3[[#This Row],[GP]]</f>
        <v>0.16666666666666666</v>
      </c>
      <c r="F10">
        <f>COUNTIFS(DataRegularSeason20242025!$N$3:$N$1315,1,DataRegularSeason20242025!$D$3:$D$1315,$A10)</f>
        <v>2</v>
      </c>
      <c r="G10">
        <f>41-Table3[[#This Row],[GP_A]]</f>
        <v>39</v>
      </c>
      <c r="H10">
        <f>COUNTIFS(DataRegularSeason20242025!$E$3:$E$1315,$A10,DataRegularSeason20242025!$N$3:$N$1315,1)</f>
        <v>4</v>
      </c>
      <c r="I10">
        <f>41-Table3[[#This Row],[GP_H]]</f>
        <v>37</v>
      </c>
      <c r="J10">
        <f>F10+H10</f>
        <v>6</v>
      </c>
      <c r="K10">
        <f>82-Table3[[#This Row],[GP]]</f>
        <v>76</v>
      </c>
      <c r="L10">
        <f>COUNTIFS(DataRegularSeason20242025!$D$3:$D$1315,$A10, DataRegularSeason20242025!$L$3:$L$1315, $A10,DataRegularSeason20242025!$N$3:$N$1315,1)</f>
        <v>1</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1</v>
      </c>
      <c r="Q10">
        <f>COUNTIFS(DataRegularSeason20242025!$D$3:$D$1315,$A10, DataRegularSeason20242025!$S$3:$S$1315, $A10,DataRegularSeason20242025!$M$3:$M$1315,"REG")</f>
        <v>1</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2</v>
      </c>
      <c r="AD10">
        <f>Table3[[#This Row],[RW_A]]+Table3[[#This Row],[RW_H]]</f>
        <v>3</v>
      </c>
      <c r="AE10">
        <f>Table3[[#This Row],[RL_A]]+Table3[[#This Row],[RL_H]]</f>
        <v>2</v>
      </c>
      <c r="AF10">
        <f>Table3[[#This Row],[OTW_A]]+Table3[[#This Row],[OTW_H]]</f>
        <v>1</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11</v>
      </c>
      <c r="AL10" s="33">
        <f>Table3[[#This Row],[PTS]]/(2*Table3[[#This Row],[GP]])</f>
        <v>0.66666666666666663</v>
      </c>
      <c r="AM10">
        <f>(2*Table3[[#This Row],[GR]])+Table3[[#This Row],[PTS]]</f>
        <v>160</v>
      </c>
      <c r="AN10">
        <f>(3*Table3[[#This Row],[GR]])+Table3[[#This Row],[PTS2]]</f>
        <v>239</v>
      </c>
      <c r="AO10" s="38" t="str">
        <f>_xlfn.CONCAT(TEXT(Table3[[#This Row],[W]], "0"), "-", TEXT(Table3[[#This Row],[RL]],"0"), "-", TEXT(Table3[[#This Row],[OTL]]+Table3[[#This Row],[SOL]], "0"))</f>
        <v>4-2-0</v>
      </c>
      <c r="AP10">
        <f>COUNTIFS(DataRegularSeason20242025!$D$3:$D$1315,Table3[[#This Row],[Teams]],DataRegularSeason20242025!$K$3:$K$1315,0)</f>
        <v>1</v>
      </c>
      <c r="AQ10">
        <f>SUMIF(DataRegularSeason20242025!$D$3:$D$1315,$A10, DataRegularSeason20242025!$J$3:$J$1315)</f>
        <v>5</v>
      </c>
      <c r="AR10">
        <f>SUMIF(DataRegularSeason20242025!$D$3:$D$1315,$A10, DataRegularSeason20242025!$K$3:$K$1315)</f>
        <v>4</v>
      </c>
      <c r="AS10">
        <f>AQ10-AR10</f>
        <v>1</v>
      </c>
      <c r="AT10">
        <f>COUNTIFS(DataRegularSeason20242025!$E$3:$E$1315,Table3[[#This Row],[Teams]],DataRegularSeason20242025!$J$3:$J$1315,0)</f>
        <v>0</v>
      </c>
      <c r="AU10">
        <f>SUMIF(DataRegularSeason20242025!$E$3:$E$1315,$A10,DataRegularSeason20242025!$K$3:$K$1315)</f>
        <v>17</v>
      </c>
      <c r="AV10">
        <f>SUMIF(DataRegularSeason20242025!$E$3:$E$1315,$A10,DataRegularSeason20242025!$J$3:$J$1315)</f>
        <v>15</v>
      </c>
      <c r="AW10">
        <f>AU10-AV10</f>
        <v>2</v>
      </c>
      <c r="AX10">
        <f>AQ10+AU10</f>
        <v>22</v>
      </c>
      <c r="AY10">
        <f>AR10+AV10</f>
        <v>19</v>
      </c>
      <c r="AZ10">
        <f>AX10-AY10</f>
        <v>3</v>
      </c>
      <c r="BA10" s="35">
        <f>Table3[[#This Row],[GF]]/Table3[[#This Row],[GP]]</f>
        <v>3.6666666666666665</v>
      </c>
      <c r="BB10" s="35">
        <f>Table3[[#This Row],[GA]]/Table3[[#This Row],[GP]]</f>
        <v>3.1666666666666665</v>
      </c>
      <c r="BC10" s="35">
        <f>(Table3[[#This Row],[GF]]-Table3[[#This Row],[GA]])/Table3[[#This Row],[GP]]</f>
        <v>0.5</v>
      </c>
      <c r="BD10">
        <f>COUNTIFS(DataRegularSeason20242025!$D$3:$D$1315,$A10,DataRegularSeason20242025!$H$3:$H$1315, $A10)</f>
        <v>1</v>
      </c>
      <c r="BE10">
        <f>COUNTIFS(DataRegularSeason20242025!$E$3:$E$1315,$A10,DataRegularSeason20242025!$H$3:$H$1315, $A10)</f>
        <v>1</v>
      </c>
      <c r="BF10">
        <f>BD10+BE10</f>
        <v>2</v>
      </c>
      <c r="BG10">
        <f>F10-BD10</f>
        <v>1</v>
      </c>
      <c r="BH10">
        <f>H10-BE10</f>
        <v>3</v>
      </c>
      <c r="BI10">
        <f>BG10+BH10</f>
        <v>4</v>
      </c>
      <c r="BN10" t="s">
        <v>1472</v>
      </c>
      <c r="BO10" s="1">
        <f>_xlfn.MAXIFS(DataRegularSeason20242025!$B$3:$B$1315,DataRegularSeason20242025!$N$3:$N$1315,1)</f>
        <v>45588</v>
      </c>
    </row>
    <row r="11" spans="1:75" x14ac:dyDescent="0.25">
      <c r="A11" t="s">
        <v>44</v>
      </c>
      <c r="B11" t="s">
        <v>98</v>
      </c>
      <c r="C11" t="s">
        <v>99</v>
      </c>
      <c r="D11">
        <f>COUNTIFS(DataRegularSeason20242025!$D$3:$D$1315,$A11,DataRegularSeason20242025!$R$3:$R$1315,1,DataRegularSeason20242025!$N$3:$N$1315,1) + COUNTIFS(DataRegularSeason20242025!$E$3:$E$1315,$A11,DataRegularSeason20242025!$R$3:$R$1315,1,DataRegularSeason20242025!$N$3:$N$1315,1)</f>
        <v>3</v>
      </c>
      <c r="E11" s="33">
        <f>Table3[[#This Row],[Watched]]/Table3[[#This Row],[GP]]</f>
        <v>0.6</v>
      </c>
      <c r="F11">
        <f>COUNTIFS(DataRegularSeason20242025!$N$3:$N$1315,1,DataRegularSeason20242025!$D$3:$D$1315,$A11)</f>
        <v>3</v>
      </c>
      <c r="G11">
        <f>41-Table3[[#This Row],[GP_A]]</f>
        <v>38</v>
      </c>
      <c r="H11">
        <f>COUNTIFS(DataRegularSeason20242025!$E$3:$E$1315,$A11,DataRegularSeason20242025!$N$3:$N$1315,1)</f>
        <v>2</v>
      </c>
      <c r="I11">
        <f>41-Table3[[#This Row],[GP_H]]</f>
        <v>39</v>
      </c>
      <c r="J11">
        <f>F11+H11</f>
        <v>5</v>
      </c>
      <c r="K11">
        <f>82-Table3[[#This Row],[GP]]</f>
        <v>77</v>
      </c>
      <c r="L11">
        <f>COUNTIFS(DataRegularSeason20242025!$D$3:$D$1315,$A11, DataRegularSeason20242025!$L$3:$L$1315, $A11,DataRegularSeason20242025!$N$3:$N$1315,1)</f>
        <v>2</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3</v>
      </c>
      <c r="AC11">
        <f>Table3[[#This Row],[L_A]]+Table3[[#This Row],[L_H]]</f>
        <v>2</v>
      </c>
      <c r="AD11">
        <f>Table3[[#This Row],[RW_A]]+Table3[[#This Row],[RW_H]]</f>
        <v>2</v>
      </c>
      <c r="AE11">
        <f>Table3[[#This Row],[RL_A]]+Table3[[#This Row],[RL_H]]</f>
        <v>2</v>
      </c>
      <c r="AF11">
        <f>Table3[[#This Row],[OTW_A]]+Table3[[#This Row],[OTW_H]]</f>
        <v>1</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6</v>
      </c>
      <c r="AK11">
        <f>(3*(Table3[[#This Row],[RW_A]]+Table3[[#This Row],[RW_H]]))+(2*(Table3[[#This Row],[OTW_A]]+Table3[[#This Row],[SOW_A]]+Table3[[#This Row],[OTW_H]]+Table3[[#This Row],[SOW_H]]))+Table3[[#This Row],[OTL_A]]+Table3[[#This Row],[SOL_A]]+Table3[[#This Row],[OTL_H]]+Table3[[#This Row],[SOL_H]]</f>
        <v>8</v>
      </c>
      <c r="AL11" s="33">
        <f>Table3[[#This Row],[PTS]]/(2*Table3[[#This Row],[GP]])</f>
        <v>0.6</v>
      </c>
      <c r="AM11">
        <f>(2*Table3[[#This Row],[GR]])+Table3[[#This Row],[PTS]]</f>
        <v>160</v>
      </c>
      <c r="AN11">
        <f>(3*Table3[[#This Row],[GR]])+Table3[[#This Row],[PTS2]]</f>
        <v>239</v>
      </c>
      <c r="AO11" s="38" t="str">
        <f>_xlfn.CONCAT(TEXT(Table3[[#This Row],[W]], "0"), "-", TEXT(Table3[[#This Row],[RL]],"0"), "-", TEXT(Table3[[#This Row],[OTL]]+Table3[[#This Row],[SOL]], "0"))</f>
        <v>3-2-0</v>
      </c>
      <c r="AP11">
        <f>COUNTIFS(DataRegularSeason20242025!$D$3:$D$1315,Table3[[#This Row],[Teams]],DataRegularSeason20242025!$K$3:$K$1315,0)</f>
        <v>0</v>
      </c>
      <c r="AQ11">
        <f>SUMIF(DataRegularSeason20242025!$D$3:$D$1315,$A11, DataRegularSeason20242025!$J$3:$J$1315)</f>
        <v>10</v>
      </c>
      <c r="AR11">
        <f>SUMIF(DataRegularSeason20242025!$D$3:$D$1315,$A11, DataRegularSeason20242025!$K$3:$K$1315)</f>
        <v>7</v>
      </c>
      <c r="AS11">
        <f>AQ11-AR11</f>
        <v>3</v>
      </c>
      <c r="AT11">
        <f>COUNTIFS(DataRegularSeason20242025!$E$3:$E$1315,Table3[[#This Row],[Teams]],DataRegularSeason20242025!$J$3:$J$1315,0)</f>
        <v>0</v>
      </c>
      <c r="AU11">
        <f>SUMIF(DataRegularSeason20242025!$E$3:$E$1315,$A11,DataRegularSeason20242025!$K$3:$K$1315)</f>
        <v>5</v>
      </c>
      <c r="AV11">
        <f>SUMIF(DataRegularSeason20242025!$E$3:$E$1315,$A11,DataRegularSeason20242025!$J$3:$J$1315)</f>
        <v>6</v>
      </c>
      <c r="AW11">
        <f>AU11-AV11</f>
        <v>-1</v>
      </c>
      <c r="AX11">
        <f>AQ11+AU11</f>
        <v>15</v>
      </c>
      <c r="AY11">
        <f>AR11+AV11</f>
        <v>13</v>
      </c>
      <c r="AZ11">
        <f>AX11-AY11</f>
        <v>2</v>
      </c>
      <c r="BA11" s="35">
        <f>Table3[[#This Row],[GF]]/Table3[[#This Row],[GP]]</f>
        <v>3</v>
      </c>
      <c r="BB11" s="35">
        <f>Table3[[#This Row],[GA]]/Table3[[#This Row],[GP]]</f>
        <v>2.6</v>
      </c>
      <c r="BC11" s="35">
        <f>(Table3[[#This Row],[GF]]-Table3[[#This Row],[GA]])/Table3[[#This Row],[GP]]</f>
        <v>0.4</v>
      </c>
      <c r="BD11">
        <f>COUNTIFS(DataRegularSeason20242025!$D$3:$D$1315,$A11,DataRegularSeason20242025!$H$3:$H$1315, $A11)</f>
        <v>2</v>
      </c>
      <c r="BE11">
        <f>COUNTIFS(DataRegularSeason20242025!$E$3:$E$1315,$A11,DataRegularSeason20242025!$H$3:$H$1315, $A11)</f>
        <v>1</v>
      </c>
      <c r="BF11">
        <f>BD11+BE11</f>
        <v>3</v>
      </c>
      <c r="BG11">
        <f>F11-BD11</f>
        <v>1</v>
      </c>
      <c r="BH11">
        <f>H11-BE11</f>
        <v>1</v>
      </c>
      <c r="BI11">
        <f>BG11+BH11</f>
        <v>2</v>
      </c>
      <c r="BN11" t="s">
        <v>1473</v>
      </c>
      <c r="BO11">
        <f>$BO$2/($BO$10-$BO$9)</f>
        <v>5.9444444444444446</v>
      </c>
    </row>
    <row r="12" spans="1:75" x14ac:dyDescent="0.25">
      <c r="A12" t="s">
        <v>15</v>
      </c>
      <c r="B12" t="s">
        <v>97</v>
      </c>
      <c r="C12" t="s">
        <v>95</v>
      </c>
      <c r="D12">
        <f>COUNTIFS(DataRegularSeason20242025!$D$3:$D$1315,$A12,DataRegularSeason20242025!$R$3:$R$1315,1,DataRegularSeason20242025!$N$3:$N$1315,1) + COUNTIFS(DataRegularSeason20242025!$E$3:$E$1315,$A12,DataRegularSeason20242025!$R$3:$R$1315,1,DataRegularSeason20242025!$N$3:$N$1315,1)</f>
        <v>5</v>
      </c>
      <c r="E12" s="33">
        <f>Table3[[#This Row],[Watched]]/Table3[[#This Row],[GP]]</f>
        <v>0.7142857142857143</v>
      </c>
      <c r="F12">
        <f>COUNTIFS(DataRegularSeason20242025!$N$3:$N$1315,1,DataRegularSeason20242025!$D$3:$D$1315,$A12)</f>
        <v>4</v>
      </c>
      <c r="G12">
        <f>41-Table3[[#This Row],[GP_A]]</f>
        <v>37</v>
      </c>
      <c r="H12">
        <f>COUNTIFS(DataRegularSeason20242025!$E$3:$E$1315,$A12,DataRegularSeason20242025!$N$3:$N$1315,1)</f>
        <v>3</v>
      </c>
      <c r="I12">
        <f>41-Table3[[#This Row],[GP_H]]</f>
        <v>38</v>
      </c>
      <c r="J12">
        <f>F12+H12</f>
        <v>7</v>
      </c>
      <c r="K12">
        <f>82-Table3[[#This Row],[GP]]</f>
        <v>75</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0</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1</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4</v>
      </c>
      <c r="AC12">
        <f>Table3[[#This Row],[L_A]]+Table3[[#This Row],[L_H]]</f>
        <v>3</v>
      </c>
      <c r="AD12">
        <f>Table3[[#This Row],[RW_A]]+Table3[[#This Row],[RW_H]]</f>
        <v>1</v>
      </c>
      <c r="AE12">
        <f>Table3[[#This Row],[RL_A]]+Table3[[#This Row],[RL_H]]</f>
        <v>2</v>
      </c>
      <c r="AF12">
        <f>Table3[[#This Row],[OTW_A]]+Table3[[#This Row],[OTW_H]]</f>
        <v>3</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9</v>
      </c>
      <c r="AK12">
        <f>(3*(Table3[[#This Row],[RW_A]]+Table3[[#This Row],[RW_H]]))+(2*(Table3[[#This Row],[OTW_A]]+Table3[[#This Row],[SOW_A]]+Table3[[#This Row],[OTW_H]]+Table3[[#This Row],[SOW_H]]))+Table3[[#This Row],[OTL_A]]+Table3[[#This Row],[SOL_A]]+Table3[[#This Row],[OTL_H]]+Table3[[#This Row],[SOL_H]]</f>
        <v>10</v>
      </c>
      <c r="AL12" s="33">
        <f>Table3[[#This Row],[PTS]]/(2*Table3[[#This Row],[GP]])</f>
        <v>0.6428571428571429</v>
      </c>
      <c r="AM12">
        <f>(2*Table3[[#This Row],[GR]])+Table3[[#This Row],[PTS]]</f>
        <v>159</v>
      </c>
      <c r="AN12">
        <f>(3*Table3[[#This Row],[GR]])+Table3[[#This Row],[PTS2]]</f>
        <v>235</v>
      </c>
      <c r="AO12" s="38" t="str">
        <f>_xlfn.CONCAT(TEXT(Table3[[#This Row],[W]], "0"), "-", TEXT(Table3[[#This Row],[RL]],"0"), "-", TEXT(Table3[[#This Row],[OTL]]+Table3[[#This Row],[SOL]], "0"))</f>
        <v>4-2-1</v>
      </c>
      <c r="AP12">
        <f>COUNTIFS(DataRegularSeason20242025!$D$3:$D$1315,Table3[[#This Row],[Teams]],DataRegularSeason20242025!$K$3:$K$1315,0)</f>
        <v>0</v>
      </c>
      <c r="AQ12">
        <f>SUMIF(DataRegularSeason20242025!$D$3:$D$1315,$A12, DataRegularSeason20242025!$J$3:$J$1315)</f>
        <v>15</v>
      </c>
      <c r="AR12">
        <f>SUMIF(DataRegularSeason20242025!$D$3:$D$1315,$A12, DataRegularSeason20242025!$K$3:$K$1315)</f>
        <v>17</v>
      </c>
      <c r="AS12">
        <f>AQ12-AR12</f>
        <v>-2</v>
      </c>
      <c r="AT12">
        <f>COUNTIFS(DataRegularSeason20242025!$E$3:$E$1315,Table3[[#This Row],[Teams]],DataRegularSeason20242025!$J$3:$J$1315,0)</f>
        <v>0</v>
      </c>
      <c r="AU12">
        <f>SUMIF(DataRegularSeason20242025!$E$3:$E$1315,$A12,DataRegularSeason20242025!$K$3:$K$1315)</f>
        <v>7</v>
      </c>
      <c r="AV12">
        <f>SUMIF(DataRegularSeason20242025!$E$3:$E$1315,$A12,DataRegularSeason20242025!$J$3:$J$1315)</f>
        <v>7</v>
      </c>
      <c r="AW12">
        <f>AU12-AV12</f>
        <v>0</v>
      </c>
      <c r="AX12">
        <f>AQ12+AU12</f>
        <v>22</v>
      </c>
      <c r="AY12">
        <f>AR12+AV12</f>
        <v>24</v>
      </c>
      <c r="AZ12">
        <f>AX12-AY12</f>
        <v>-2</v>
      </c>
      <c r="BA12" s="35">
        <f>Table3[[#This Row],[GF]]/Table3[[#This Row],[GP]]</f>
        <v>3.1428571428571428</v>
      </c>
      <c r="BB12" s="35">
        <f>Table3[[#This Row],[GA]]/Table3[[#This Row],[GP]]</f>
        <v>3.4285714285714284</v>
      </c>
      <c r="BC12" s="35">
        <f>(Table3[[#This Row],[GF]]-Table3[[#This Row],[GA]])/Table3[[#This Row],[GP]]</f>
        <v>-0.2857142857142857</v>
      </c>
      <c r="BD12">
        <f>COUNTIFS(DataRegularSeason20242025!$D$3:$D$1315,$A12,DataRegularSeason20242025!$H$3:$H$1315, $A12)</f>
        <v>1</v>
      </c>
      <c r="BE12">
        <f>COUNTIFS(DataRegularSeason20242025!$E$3:$E$1315,$A12,DataRegularSeason20242025!$H$3:$H$1315, $A12)</f>
        <v>3</v>
      </c>
      <c r="BF12">
        <f>BD12+BE12</f>
        <v>4</v>
      </c>
      <c r="BG12">
        <f>F12-BD12</f>
        <v>3</v>
      </c>
      <c r="BH12">
        <f>H12-BE12</f>
        <v>0</v>
      </c>
      <c r="BI12">
        <f>BG12+BH12</f>
        <v>3</v>
      </c>
      <c r="BN12" t="s">
        <v>1474</v>
      </c>
      <c r="BO12">
        <f>$BO$3/($BO$10-$BO$9)</f>
        <v>2.7777777777777777</v>
      </c>
    </row>
    <row r="13" spans="1:75" x14ac:dyDescent="0.25">
      <c r="A13" t="s">
        <v>27</v>
      </c>
      <c r="B13" t="s">
        <v>97</v>
      </c>
      <c r="C13" t="s">
        <v>100</v>
      </c>
      <c r="D13">
        <f>COUNTIFS(DataRegularSeason20242025!$D$3:$D$1315,$A13,DataRegularSeason20242025!$R$3:$R$1315,1,DataRegularSeason20242025!$N$3:$N$1315,1) + COUNTIFS(DataRegularSeason20242025!$E$3:$E$1315,$A13,DataRegularSeason20242025!$R$3:$R$1315,1,DataRegularSeason20242025!$N$3:$N$1315,1)</f>
        <v>2</v>
      </c>
      <c r="E13" s="33">
        <f>Table3[[#This Row],[Watched]]/Table3[[#This Row],[GP]]</f>
        <v>0.2857142857142857</v>
      </c>
      <c r="F13">
        <f>COUNTIFS(DataRegularSeason20242025!$N$3:$N$1315,1,DataRegularSeason20242025!$D$3:$D$1315,$A13)</f>
        <v>3</v>
      </c>
      <c r="G13">
        <f>41-Table3[[#This Row],[GP_A]]</f>
        <v>38</v>
      </c>
      <c r="H13">
        <f>COUNTIFS(DataRegularSeason20242025!$E$3:$E$1315,$A13,DataRegularSeason20242025!$N$3:$N$1315,1)</f>
        <v>4</v>
      </c>
      <c r="I13">
        <f>41-Table3[[#This Row],[GP_H]]</f>
        <v>37</v>
      </c>
      <c r="J13">
        <f>F13+H13</f>
        <v>7</v>
      </c>
      <c r="K13">
        <f>82-Table3[[#This Row],[GP]]</f>
        <v>75</v>
      </c>
      <c r="L13">
        <f>COUNTIFS(DataRegularSeason20242025!$D$3:$D$1315,$A13, DataRegularSeason20242025!$L$3:$L$1315, $A13,DataRegularSeason20242025!$N$3:$N$1315,1)</f>
        <v>0</v>
      </c>
      <c r="M13">
        <f>COUNTIFS(DataRegularSeason20242025!$D$3:$D$1315,$A13, DataRegularSeason20242025!$L$3:$L$1315, $A13,DataRegularSeason20242025!$N$3:$N$1315,1,DataRegularSeason20242025!$M$3:$M$1315,"REG")</f>
        <v>0</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3</v>
      </c>
      <c r="Q13">
        <f>COUNTIFS(DataRegularSeason20242025!$D$3:$D$1315,$A13, DataRegularSeason20242025!$S$3:$S$1315, $A13,DataRegularSeason20242025!$M$3:$M$1315,"REG")</f>
        <v>2</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3</v>
      </c>
      <c r="AD13">
        <f>Table3[[#This Row],[RW_A]]+Table3[[#This Row],[RW_H]]</f>
        <v>4</v>
      </c>
      <c r="AE13">
        <f>Table3[[#This Row],[RL_A]]+Table3[[#This Row],[RL_H]]</f>
        <v>2</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9</v>
      </c>
      <c r="AK13">
        <f>(3*(Table3[[#This Row],[RW_A]]+Table3[[#This Row],[RW_H]]))+(2*(Table3[[#This Row],[OTW_A]]+Table3[[#This Row],[SOW_A]]+Table3[[#This Row],[OTW_H]]+Table3[[#This Row],[SOW_H]]))+Table3[[#This Row],[OTL_A]]+Table3[[#This Row],[SOL_A]]+Table3[[#This Row],[OTL_H]]+Table3[[#This Row],[SOL_H]]</f>
        <v>13</v>
      </c>
      <c r="AL13" s="33">
        <f>Table3[[#This Row],[PTS]]/(2*Table3[[#This Row],[GP]])</f>
        <v>0.6428571428571429</v>
      </c>
      <c r="AM13">
        <f>(2*Table3[[#This Row],[GR]])+Table3[[#This Row],[PTS]]</f>
        <v>159</v>
      </c>
      <c r="AN13">
        <f>(3*Table3[[#This Row],[GR]])+Table3[[#This Row],[PTS2]]</f>
        <v>238</v>
      </c>
      <c r="AO13" s="38" t="str">
        <f>_xlfn.CONCAT(TEXT(Table3[[#This Row],[W]], "0"), "-", TEXT(Table3[[#This Row],[RL]],"0"), "-", TEXT(Table3[[#This Row],[OTL]]+Table3[[#This Row],[SOL]], "0"))</f>
        <v>4-2-1</v>
      </c>
      <c r="AP13">
        <f>COUNTIFS(DataRegularSeason20242025!$D$3:$D$1315,Table3[[#This Row],[Teams]],DataRegularSeason20242025!$K$3:$K$1315,0)</f>
        <v>0</v>
      </c>
      <c r="AQ13">
        <f>SUMIF(DataRegularSeason20242025!$D$3:$D$1315,$A13, DataRegularSeason20242025!$J$3:$J$1315)</f>
        <v>8</v>
      </c>
      <c r="AR13">
        <f>SUMIF(DataRegularSeason20242025!$D$3:$D$1315,$A13, DataRegularSeason20242025!$K$3:$K$1315)</f>
        <v>12</v>
      </c>
      <c r="AS13">
        <f>AQ13-AR13</f>
        <v>-4</v>
      </c>
      <c r="AT13">
        <f>COUNTIFS(DataRegularSeason20242025!$E$3:$E$1315,Table3[[#This Row],[Teams]],DataRegularSeason20242025!$J$3:$J$1315,0)</f>
        <v>0</v>
      </c>
      <c r="AU13">
        <f>SUMIF(DataRegularSeason20242025!$E$3:$E$1315,$A13,DataRegularSeason20242025!$K$3:$K$1315)</f>
        <v>21</v>
      </c>
      <c r="AV13">
        <f>SUMIF(DataRegularSeason20242025!$E$3:$E$1315,$A13,DataRegularSeason20242025!$J$3:$J$1315)</f>
        <v>9</v>
      </c>
      <c r="AW13">
        <f>AU13-AV13</f>
        <v>12</v>
      </c>
      <c r="AX13">
        <f>AQ13+AU13</f>
        <v>29</v>
      </c>
      <c r="AY13">
        <f>AR13+AV13</f>
        <v>21</v>
      </c>
      <c r="AZ13">
        <f>AX13-AY13</f>
        <v>8</v>
      </c>
      <c r="BA13" s="35">
        <f>Table3[[#This Row],[GF]]/Table3[[#This Row],[GP]]</f>
        <v>4.1428571428571432</v>
      </c>
      <c r="BB13" s="35">
        <f>Table3[[#This Row],[GA]]/Table3[[#This Row],[GP]]</f>
        <v>3</v>
      </c>
      <c r="BC13" s="35">
        <f>(Table3[[#This Row],[GF]]-Table3[[#This Row],[GA]])/Table3[[#This Row],[GP]]</f>
        <v>1.1428571428571428</v>
      </c>
      <c r="BD13">
        <f>COUNTIFS(DataRegularSeason20242025!$D$3:$D$1315,$A13,DataRegularSeason20242025!$H$3:$H$1315, $A13)</f>
        <v>2</v>
      </c>
      <c r="BE13">
        <f>COUNTIFS(DataRegularSeason20242025!$E$3:$E$1315,$A13,DataRegularSeason20242025!$H$3:$H$1315, $A13)</f>
        <v>3</v>
      </c>
      <c r="BF13">
        <f>BD13+BE13</f>
        <v>5</v>
      </c>
      <c r="BG13">
        <f>F13-BD13</f>
        <v>1</v>
      </c>
      <c r="BH13">
        <f>H13-BE13</f>
        <v>1</v>
      </c>
      <c r="BI13">
        <f>BG13+BH13</f>
        <v>2</v>
      </c>
      <c r="BN13" t="s">
        <v>1482</v>
      </c>
      <c r="BO13">
        <f>(BO5/BO2)/2</f>
        <v>3.1962616822429908</v>
      </c>
    </row>
    <row r="14" spans="1:75" x14ac:dyDescent="0.25">
      <c r="A14" t="s">
        <v>47</v>
      </c>
      <c r="B14" t="s">
        <v>97</v>
      </c>
      <c r="C14" t="s">
        <v>100</v>
      </c>
      <c r="D14">
        <f>COUNTIFS(DataRegularSeason20242025!$D$3:$D$1315,$A14,DataRegularSeason20242025!$R$3:$R$1315,1,DataRegularSeason20242025!$N$3:$N$1315,1) + COUNTIFS(DataRegularSeason20242025!$E$3:$E$1315,$A14,DataRegularSeason20242025!$R$3:$R$1315,1,DataRegularSeason20242025!$N$3:$N$1315,1)</f>
        <v>2</v>
      </c>
      <c r="E14" s="33">
        <f>Table3[[#This Row],[Watched]]/Table3[[#This Row],[GP]]</f>
        <v>0.33333333333333331</v>
      </c>
      <c r="F14">
        <f>COUNTIFS(DataRegularSeason20242025!$N$3:$N$1315,1,DataRegularSeason20242025!$D$3:$D$1315,$A14)</f>
        <v>3</v>
      </c>
      <c r="G14">
        <f>41-Table3[[#This Row],[GP_A]]</f>
        <v>38</v>
      </c>
      <c r="H14">
        <f>COUNTIFS(DataRegularSeason20242025!$E$3:$E$1315,$A14,DataRegularSeason20242025!$N$3:$N$1315,1)</f>
        <v>3</v>
      </c>
      <c r="I14">
        <f>41-Table3[[#This Row],[GP_H]]</f>
        <v>38</v>
      </c>
      <c r="J14">
        <f>F14+H14</f>
        <v>6</v>
      </c>
      <c r="K14">
        <f>82-Table3[[#This Row],[GP]]</f>
        <v>76</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3</v>
      </c>
      <c r="AC14">
        <f>Table3[[#This Row],[L_A]]+Table3[[#This Row],[L_H]]</f>
        <v>3</v>
      </c>
      <c r="AD14">
        <f>Table3[[#This Row],[RW_A]]+Table3[[#This Row],[RW_H]]</f>
        <v>2</v>
      </c>
      <c r="AE14">
        <f>Table3[[#This Row],[RL_A]]+Table3[[#This Row],[RL_H]]</f>
        <v>2</v>
      </c>
      <c r="AF14">
        <f>Table3[[#This Row],[OTW_A]]+Table3[[#This Row],[OTW_H]]</f>
        <v>1</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7</v>
      </c>
      <c r="AK14">
        <f>(3*(Table3[[#This Row],[RW_A]]+Table3[[#This Row],[RW_H]]))+(2*(Table3[[#This Row],[OTW_A]]+Table3[[#This Row],[SOW_A]]+Table3[[#This Row],[OTW_H]]+Table3[[#This Row],[SOW_H]]))+Table3[[#This Row],[OTL_A]]+Table3[[#This Row],[SOL_A]]+Table3[[#This Row],[OTL_H]]+Table3[[#This Row],[SOL_H]]</f>
        <v>9</v>
      </c>
      <c r="AL14" s="33">
        <f>Table3[[#This Row],[PTS]]/(2*Table3[[#This Row],[GP]])</f>
        <v>0.58333333333333337</v>
      </c>
      <c r="AM14">
        <f>(2*Table3[[#This Row],[GR]])+Table3[[#This Row],[PTS]]</f>
        <v>159</v>
      </c>
      <c r="AN14">
        <f>(3*Table3[[#This Row],[GR]])+Table3[[#This Row],[PTS2]]</f>
        <v>237</v>
      </c>
      <c r="AO14" s="38" t="str">
        <f>_xlfn.CONCAT(TEXT(Table3[[#This Row],[W]], "0"), "-", TEXT(Table3[[#This Row],[RL]],"0"), "-", TEXT(Table3[[#This Row],[OTL]]+Table3[[#This Row],[SOL]], "0"))</f>
        <v>3-2-1</v>
      </c>
      <c r="AP14">
        <f>COUNTIFS(DataRegularSeason20242025!$D$3:$D$1315,Table3[[#This Row],[Teams]],DataRegularSeason20242025!$K$3:$K$1315,0)</f>
        <v>1</v>
      </c>
      <c r="AQ14">
        <f>SUMIF(DataRegularSeason20242025!$D$3:$D$1315,$A14, DataRegularSeason20242025!$J$3:$J$1315)</f>
        <v>6</v>
      </c>
      <c r="AR14">
        <f>SUMIF(DataRegularSeason20242025!$D$3:$D$1315,$A14, DataRegularSeason20242025!$K$3:$K$1315)</f>
        <v>7</v>
      </c>
      <c r="AS14">
        <f>AQ14-AR14</f>
        <v>-1</v>
      </c>
      <c r="AT14">
        <f>COUNTIFS(DataRegularSeason20242025!$E$3:$E$1315,Table3[[#This Row],[Teams]],DataRegularSeason20242025!$J$3:$J$1315,0)</f>
        <v>0</v>
      </c>
      <c r="AU14">
        <f>SUMIF(DataRegularSeason20242025!$E$3:$E$1315,$A14,DataRegularSeason20242025!$K$3:$K$1315)</f>
        <v>9</v>
      </c>
      <c r="AV14">
        <f>SUMIF(DataRegularSeason20242025!$E$3:$E$1315,$A14,DataRegularSeason20242025!$J$3:$J$1315)</f>
        <v>9</v>
      </c>
      <c r="AW14">
        <f>AU14-AV14</f>
        <v>0</v>
      </c>
      <c r="AX14">
        <f>AQ14+AU14</f>
        <v>15</v>
      </c>
      <c r="AY14">
        <f>AR14+AV14</f>
        <v>16</v>
      </c>
      <c r="AZ14">
        <f>AX14-AY14</f>
        <v>-1</v>
      </c>
      <c r="BA14" s="35">
        <f>Table3[[#This Row],[GF]]/Table3[[#This Row],[GP]]</f>
        <v>2.5</v>
      </c>
      <c r="BB14" s="35">
        <f>Table3[[#This Row],[GA]]/Table3[[#This Row],[GP]]</f>
        <v>2.6666666666666665</v>
      </c>
      <c r="BC14" s="35">
        <f>(Table3[[#This Row],[GF]]-Table3[[#This Row],[GA]])/Table3[[#This Row],[GP]]</f>
        <v>-0.16666666666666666</v>
      </c>
      <c r="BD14">
        <f>COUNTIFS(DataRegularSeason20242025!$D$3:$D$1315,$A14,DataRegularSeason20242025!$H$3:$H$1315, $A14)</f>
        <v>1</v>
      </c>
      <c r="BE14">
        <f>COUNTIFS(DataRegularSeason20242025!$E$3:$E$1315,$A14,DataRegularSeason20242025!$H$3:$H$1315, $A14)</f>
        <v>1</v>
      </c>
      <c r="BF14">
        <f>BD14+BE14</f>
        <v>2</v>
      </c>
      <c r="BG14">
        <f>F14-BD14</f>
        <v>2</v>
      </c>
      <c r="BH14">
        <f>H14-BE14</f>
        <v>2</v>
      </c>
      <c r="BI14">
        <f>BG14+BH14</f>
        <v>4</v>
      </c>
      <c r="BJ14" s="8">
        <f>(BG14+BD14)</f>
        <v>3</v>
      </c>
      <c r="BK14" s="8"/>
    </row>
    <row r="15" spans="1:75"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2</v>
      </c>
      <c r="E15" s="33">
        <f>Table3[[#This Row],[Watched]]/Table3[[#This Row],[GP]]</f>
        <v>0.2857142857142857</v>
      </c>
      <c r="F15">
        <f>COUNTIFS(DataRegularSeason20242025!$N$3:$N$1315,1,DataRegularSeason20242025!$D$3:$D$1315,$A15)</f>
        <v>7</v>
      </c>
      <c r="G15">
        <f>41-Table3[[#This Row],[GP_A]]</f>
        <v>34</v>
      </c>
      <c r="H15">
        <f>COUNTIFS(DataRegularSeason20242025!$E$3:$E$1315,$A15,DataRegularSeason20242025!$N$3:$N$1315,1)</f>
        <v>0</v>
      </c>
      <c r="I15">
        <f>41-Table3[[#This Row],[GP_H]]</f>
        <v>41</v>
      </c>
      <c r="J15">
        <f>F15+H15</f>
        <v>7</v>
      </c>
      <c r="K15">
        <f>82-Table3[[#This Row],[GP]]</f>
        <v>75</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2</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0</v>
      </c>
      <c r="U15">
        <f>COUNTIFS(DataRegularSeason20242025!$E$3:$E$1315,$A15, DataRegularSeason20242025!$L$3:$L$1315, $A15,DataRegularSeason20242025!$N$3:$N$1315,1,DataRegularSeason20242025!$M$3:$M$1315,"REG")</f>
        <v>0</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0</v>
      </c>
      <c r="Y15">
        <f>COUNTIFS(DataRegularSeason20242025!$E$3:$E$1315,$A15, DataRegularSeason20242025!$S$3:$S$1315, $A15,DataRegularSeason20242025!$M$3:$M$1315,"REG")</f>
        <v>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3</v>
      </c>
      <c r="AC15">
        <f>Table3[[#This Row],[L_A]]+Table3[[#This Row],[L_H]]</f>
        <v>4</v>
      </c>
      <c r="AD15">
        <f>Table3[[#This Row],[RW_A]]+Table3[[#This Row],[RW_H]]</f>
        <v>3</v>
      </c>
      <c r="AE15">
        <f>Table3[[#This Row],[RL_A]]+Table3[[#This Row],[RL_H]]</f>
        <v>2</v>
      </c>
      <c r="AF15">
        <f>Table3[[#This Row],[OTW_A]]+Table3[[#This Row],[OTW_H]]</f>
        <v>0</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8</v>
      </c>
      <c r="AK15">
        <f>(3*(Table3[[#This Row],[RW_A]]+Table3[[#This Row],[RW_H]]))+(2*(Table3[[#This Row],[OTW_A]]+Table3[[#This Row],[SOW_A]]+Table3[[#This Row],[OTW_H]]+Table3[[#This Row],[SOW_H]]))+Table3[[#This Row],[OTL_A]]+Table3[[#This Row],[SOL_A]]+Table3[[#This Row],[OTL_H]]+Table3[[#This Row],[SOL_H]]</f>
        <v>11</v>
      </c>
      <c r="AL15" s="33">
        <f>Table3[[#This Row],[PTS]]/(2*Table3[[#This Row],[GP]])</f>
        <v>0.5714285714285714</v>
      </c>
      <c r="AM15">
        <f>(2*Table3[[#This Row],[GR]])+Table3[[#This Row],[PTS]]</f>
        <v>158</v>
      </c>
      <c r="AN15">
        <f>(3*Table3[[#This Row],[GR]])+Table3[[#This Row],[PTS2]]</f>
        <v>236</v>
      </c>
      <c r="AO15" s="38" t="str">
        <f>_xlfn.CONCAT(TEXT(Table3[[#This Row],[W]], "0"), "-", TEXT(Table3[[#This Row],[RL]],"0"), "-", TEXT(Table3[[#This Row],[OTL]]+Table3[[#This Row],[SOL]], "0"))</f>
        <v>3-2-2</v>
      </c>
      <c r="AP15">
        <f>COUNTIFS(DataRegularSeason20242025!$D$3:$D$1315,Table3[[#This Row],[Teams]],DataRegularSeason20242025!$K$3:$K$1315,0)</f>
        <v>0</v>
      </c>
      <c r="AQ15">
        <f>SUMIF(DataRegularSeason20242025!$D$3:$D$1315,$A15, DataRegularSeason20242025!$J$3:$J$1315)</f>
        <v>22</v>
      </c>
      <c r="AR15">
        <f>SUMIF(DataRegularSeason20242025!$D$3:$D$1315,$A15, DataRegularSeason20242025!$K$3:$K$1315)</f>
        <v>25</v>
      </c>
      <c r="AS15">
        <f>AQ15-AR15</f>
        <v>-3</v>
      </c>
      <c r="AT15">
        <f>COUNTIFS(DataRegularSeason20242025!$E$3:$E$1315,Table3[[#This Row],[Teams]],DataRegularSeason20242025!$J$3:$J$1315,0)</f>
        <v>0</v>
      </c>
      <c r="AU15">
        <f>SUMIF(DataRegularSeason20242025!$E$3:$E$1315,$A15,DataRegularSeason20242025!$K$3:$K$1315)</f>
        <v>0</v>
      </c>
      <c r="AV15">
        <f>SUMIF(DataRegularSeason20242025!$E$3:$E$1315,$A15,DataRegularSeason20242025!$J$3:$J$1315)</f>
        <v>0</v>
      </c>
      <c r="AW15">
        <f>AU15-AV15</f>
        <v>0</v>
      </c>
      <c r="AX15">
        <f>AQ15+AU15</f>
        <v>22</v>
      </c>
      <c r="AY15">
        <f>AR15+AV15</f>
        <v>25</v>
      </c>
      <c r="AZ15">
        <f>AX15-AY15</f>
        <v>-3</v>
      </c>
      <c r="BA15" s="35">
        <f>Table3[[#This Row],[GF]]/Table3[[#This Row],[GP]]</f>
        <v>3.1428571428571428</v>
      </c>
      <c r="BB15" s="35">
        <f>Table3[[#This Row],[GA]]/Table3[[#This Row],[GP]]</f>
        <v>3.5714285714285716</v>
      </c>
      <c r="BC15" s="35">
        <f>(Table3[[#This Row],[GF]]-Table3[[#This Row],[GA]])/Table3[[#This Row],[GP]]</f>
        <v>-0.42857142857142855</v>
      </c>
      <c r="BD15">
        <f>COUNTIFS(DataRegularSeason20242025!$D$3:$D$1315,$A15,DataRegularSeason20242025!$H$3:$H$1315, $A15)</f>
        <v>3</v>
      </c>
      <c r="BE15">
        <f>COUNTIFS(DataRegularSeason20242025!$E$3:$E$1315,$A15,DataRegularSeason20242025!$H$3:$H$1315, $A15)</f>
        <v>0</v>
      </c>
      <c r="BF15">
        <f>BD15+BE15</f>
        <v>3</v>
      </c>
      <c r="BG15">
        <f>F15-BD15</f>
        <v>4</v>
      </c>
      <c r="BH15">
        <f>H15-BE15</f>
        <v>0</v>
      </c>
      <c r="BI15">
        <f>BG15+BH15</f>
        <v>4</v>
      </c>
      <c r="BN15">
        <f>LARGE($AJ$2:$AJ$33,1)</f>
        <v>12</v>
      </c>
    </row>
    <row r="16" spans="1:75" x14ac:dyDescent="0.25">
      <c r="A16" t="s">
        <v>12</v>
      </c>
      <c r="B16" t="s">
        <v>97</v>
      </c>
      <c r="C16" t="s">
        <v>100</v>
      </c>
      <c r="D16">
        <f>COUNTIFS(DataRegularSeason20242025!$D$3:$D$1315,$A16,DataRegularSeason20242025!$R$3:$R$1315,1,DataRegularSeason20242025!$N$3:$N$1315,1) + COUNTIFS(DataRegularSeason20242025!$E$3:$E$1315,$A16,DataRegularSeason20242025!$R$3:$R$1315,1,DataRegularSeason20242025!$N$3:$N$1315,1)</f>
        <v>2</v>
      </c>
      <c r="E16" s="33">
        <f>Table3[[#This Row],[Watched]]/Table3[[#This Row],[GP]]</f>
        <v>0.2857142857142857</v>
      </c>
      <c r="F16">
        <f>COUNTIFS(DataRegularSeason20242025!$N$3:$N$1315,1,DataRegularSeason20242025!$D$3:$D$1315,$A16)</f>
        <v>3</v>
      </c>
      <c r="G16">
        <f>41-Table3[[#This Row],[GP_A]]</f>
        <v>38</v>
      </c>
      <c r="H16">
        <f>COUNTIFS(DataRegularSeason20242025!$E$3:$E$1315,$A16,DataRegularSeason20242025!$N$3:$N$1315,1)</f>
        <v>4</v>
      </c>
      <c r="I16">
        <f>41-Table3[[#This Row],[GP_H]]</f>
        <v>37</v>
      </c>
      <c r="J16">
        <f>F16+H16</f>
        <v>7</v>
      </c>
      <c r="K16">
        <f>82-Table3[[#This Row],[GP]]</f>
        <v>75</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F16-L16</f>
        <v>1</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4</v>
      </c>
      <c r="AC16">
        <f>Table3[[#This Row],[L_A]]+Table3[[#This Row],[L_H]]</f>
        <v>3</v>
      </c>
      <c r="AD16">
        <f>Table3[[#This Row],[RW_A]]+Table3[[#This Row],[RW_H]]</f>
        <v>2</v>
      </c>
      <c r="AE16">
        <f>Table3[[#This Row],[RL_A]]+Table3[[#This Row],[RL_H]]</f>
        <v>3</v>
      </c>
      <c r="AF16">
        <f>Table3[[#This Row],[OTW_A]]+Table3[[#This Row],[OTW_H]]</f>
        <v>1</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8</v>
      </c>
      <c r="AK16">
        <f>(3*(Table3[[#This Row],[RW_A]]+Table3[[#This Row],[RW_H]]))+(2*(Table3[[#This Row],[OTW_A]]+Table3[[#This Row],[SOW_A]]+Table3[[#This Row],[OTW_H]]+Table3[[#This Row],[SOW_H]]))+Table3[[#This Row],[OTL_A]]+Table3[[#This Row],[SOL_A]]+Table3[[#This Row],[OTL_H]]+Table3[[#This Row],[SOL_H]]</f>
        <v>10</v>
      </c>
      <c r="AL16" s="33">
        <f>Table3[[#This Row],[PTS]]/(2*Table3[[#This Row],[GP]])</f>
        <v>0.5714285714285714</v>
      </c>
      <c r="AM16">
        <f>(2*Table3[[#This Row],[GR]])+Table3[[#This Row],[PTS]]</f>
        <v>158</v>
      </c>
      <c r="AN16">
        <f>(3*Table3[[#This Row],[GR]])+Table3[[#This Row],[PTS2]]</f>
        <v>235</v>
      </c>
      <c r="AO16" s="38" t="str">
        <f>_xlfn.CONCAT(TEXT(Table3[[#This Row],[W]], "0"), "-", TEXT(Table3[[#This Row],[RL]],"0"), "-", TEXT(Table3[[#This Row],[OTL]]+Table3[[#This Row],[SOL]], "0"))</f>
        <v>4-3-0</v>
      </c>
      <c r="AP16">
        <f>COUNTIFS(DataRegularSeason20242025!$D$3:$D$1315,Table3[[#This Row],[Teams]],DataRegularSeason20242025!$K$3:$K$1315,0)</f>
        <v>0</v>
      </c>
      <c r="AQ16">
        <f>SUMIF(DataRegularSeason20242025!$D$3:$D$1315,$A16, DataRegularSeason20242025!$J$3:$J$1315)</f>
        <v>12</v>
      </c>
      <c r="AR16">
        <f>SUMIF(DataRegularSeason20242025!$D$3:$D$1315,$A16, DataRegularSeason20242025!$K$3:$K$1315)</f>
        <v>9</v>
      </c>
      <c r="AS16">
        <f>AQ16-AR16</f>
        <v>3</v>
      </c>
      <c r="AT16">
        <f>COUNTIFS(DataRegularSeason20242025!$E$3:$E$1315,Table3[[#This Row],[Teams]],DataRegularSeason20242025!$J$3:$J$1315,0)</f>
        <v>0</v>
      </c>
      <c r="AU16">
        <f>SUMIF(DataRegularSeason20242025!$E$3:$E$1315,$A16,DataRegularSeason20242025!$K$3:$K$1315)</f>
        <v>12</v>
      </c>
      <c r="AV16">
        <f>SUMIF(DataRegularSeason20242025!$E$3:$E$1315,$A16,DataRegularSeason20242025!$J$3:$J$1315)</f>
        <v>11</v>
      </c>
      <c r="AW16">
        <f>AU16-AV16</f>
        <v>1</v>
      </c>
      <c r="AX16">
        <f>AQ16+AU16</f>
        <v>24</v>
      </c>
      <c r="AY16">
        <f>AR16+AV16</f>
        <v>20</v>
      </c>
      <c r="AZ16">
        <f>AX16-AY16</f>
        <v>4</v>
      </c>
      <c r="BA16" s="35">
        <f>Table3[[#This Row],[GF]]/Table3[[#This Row],[GP]]</f>
        <v>3.4285714285714284</v>
      </c>
      <c r="BB16" s="35">
        <f>Table3[[#This Row],[GA]]/Table3[[#This Row],[GP]]</f>
        <v>2.8571428571428572</v>
      </c>
      <c r="BC16" s="35">
        <f>(Table3[[#This Row],[GF]]-Table3[[#This Row],[GA]])/Table3[[#This Row],[GP]]</f>
        <v>0.5714285714285714</v>
      </c>
      <c r="BD16">
        <f>COUNTIFS(DataRegularSeason20242025!$D$3:$D$1315,$A16,DataRegularSeason20242025!$H$3:$H$1315, $A16)</f>
        <v>0</v>
      </c>
      <c r="BE16">
        <f>COUNTIFS(DataRegularSeason20242025!$E$3:$E$1315,$A16,DataRegularSeason20242025!$H$3:$H$1315, $A16)</f>
        <v>1</v>
      </c>
      <c r="BF16">
        <f>BD16+BE16</f>
        <v>1</v>
      </c>
      <c r="BG16">
        <f>F16-BD16</f>
        <v>3</v>
      </c>
      <c r="BH16">
        <f>H16-BE16</f>
        <v>3</v>
      </c>
      <c r="BI16">
        <f>BG16+BH16</f>
        <v>6</v>
      </c>
    </row>
    <row r="17" spans="1:61" x14ac:dyDescent="0.25">
      <c r="A17" t="s">
        <v>13</v>
      </c>
      <c r="B17" t="s">
        <v>97</v>
      </c>
      <c r="C17" t="s">
        <v>95</v>
      </c>
      <c r="D17">
        <f>COUNTIFS(DataRegularSeason20242025!$D$3:$D$1315,$A17,DataRegularSeason20242025!$R$3:$R$1315,1,DataRegularSeason20242025!$N$3:$N$1315,1) + COUNTIFS(DataRegularSeason20242025!$E$3:$E$1315,$A17,DataRegularSeason20242025!$R$3:$R$1315,1,DataRegularSeason20242025!$N$3:$N$1315,1)</f>
        <v>2</v>
      </c>
      <c r="E17" s="33">
        <f>Table3[[#This Row],[Watched]]/Table3[[#This Row],[GP]]</f>
        <v>0.2857142857142857</v>
      </c>
      <c r="F17">
        <f>COUNTIFS(DataRegularSeason20242025!$N$3:$N$1315,1,DataRegularSeason20242025!$D$3:$D$1315,$A17)</f>
        <v>3</v>
      </c>
      <c r="G17">
        <f>41-Table3[[#This Row],[GP_A]]</f>
        <v>38</v>
      </c>
      <c r="H17">
        <f>COUNTIFS(DataRegularSeason20242025!$E$3:$E$1315,$A17,DataRegularSeason20242025!$N$3:$N$1315,1)</f>
        <v>4</v>
      </c>
      <c r="I17">
        <f>41-Table3[[#This Row],[GP_H]]</f>
        <v>37</v>
      </c>
      <c r="J17">
        <f>F17+H17</f>
        <v>7</v>
      </c>
      <c r="K17">
        <f>82-Table3[[#This Row],[GP]]</f>
        <v>75</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4</v>
      </c>
      <c r="AC17">
        <f>Table3[[#This Row],[L_A]]+Table3[[#This Row],[L_H]]</f>
        <v>3</v>
      </c>
      <c r="AD17">
        <f>Table3[[#This Row],[RW_A]]+Table3[[#This Row],[RW_H]]</f>
        <v>2</v>
      </c>
      <c r="AE17">
        <f>Table3[[#This Row],[RL_A]]+Table3[[#This Row],[RL_H]]</f>
        <v>3</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8</v>
      </c>
      <c r="AK17">
        <f>(3*(Table3[[#This Row],[RW_A]]+Table3[[#This Row],[RW_H]]))+(2*(Table3[[#This Row],[OTW_A]]+Table3[[#This Row],[SOW_A]]+Table3[[#This Row],[OTW_H]]+Table3[[#This Row],[SOW_H]]))+Table3[[#This Row],[OTL_A]]+Table3[[#This Row],[SOL_A]]+Table3[[#This Row],[OTL_H]]+Table3[[#This Row],[SOL_H]]</f>
        <v>10</v>
      </c>
      <c r="AL17" s="33">
        <f>Table3[[#This Row],[PTS]]/(2*Table3[[#This Row],[GP]])</f>
        <v>0.5714285714285714</v>
      </c>
      <c r="AM17">
        <f>(2*Table3[[#This Row],[GR]])+Table3[[#This Row],[PTS]]</f>
        <v>158</v>
      </c>
      <c r="AN17">
        <f>(3*Table3[[#This Row],[GR]])+Table3[[#This Row],[PTS2]]</f>
        <v>235</v>
      </c>
      <c r="AO17" s="38" t="str">
        <f>_xlfn.CONCAT(TEXT(Table3[[#This Row],[W]], "0"), "-", TEXT(Table3[[#This Row],[RL]],"0"), "-", TEXT(Table3[[#This Row],[OTL]]+Table3[[#This Row],[SOL]], "0"))</f>
        <v>4-3-0</v>
      </c>
      <c r="AP17">
        <f>COUNTIFS(DataRegularSeason20242025!$D$3:$D$1315,Table3[[#This Row],[Teams]],DataRegularSeason20242025!$K$3:$K$1315,0)</f>
        <v>0</v>
      </c>
      <c r="AQ17">
        <f>SUMIF(DataRegularSeason20242025!$D$3:$D$1315,$A17, DataRegularSeason20242025!$J$3:$J$1315)</f>
        <v>11</v>
      </c>
      <c r="AR17">
        <f>SUMIF(DataRegularSeason20242025!$D$3:$D$1315,$A17, DataRegularSeason20242025!$K$3:$K$1315)</f>
        <v>10</v>
      </c>
      <c r="AS17">
        <f>AQ17-AR17</f>
        <v>1</v>
      </c>
      <c r="AT17">
        <f>COUNTIFS(DataRegularSeason20242025!$E$3:$E$1315,Table3[[#This Row],[Teams]],DataRegularSeason20242025!$J$3:$J$1315,0)</f>
        <v>1</v>
      </c>
      <c r="AU17">
        <f>SUMIF(DataRegularSeason20242025!$E$3:$E$1315,$A17,DataRegularSeason20242025!$K$3:$K$1315)</f>
        <v>8</v>
      </c>
      <c r="AV17">
        <f>SUMIF(DataRegularSeason20242025!$E$3:$E$1315,$A17,DataRegularSeason20242025!$J$3:$J$1315)</f>
        <v>10</v>
      </c>
      <c r="AW17">
        <f>AU17-AV17</f>
        <v>-2</v>
      </c>
      <c r="AX17">
        <f>AQ17+AU17</f>
        <v>19</v>
      </c>
      <c r="AY17">
        <f>AR17+AV17</f>
        <v>20</v>
      </c>
      <c r="AZ17">
        <f>AX17-AY17</f>
        <v>-1</v>
      </c>
      <c r="BA17" s="35">
        <f>Table3[[#This Row],[GF]]/Table3[[#This Row],[GP]]</f>
        <v>2.7142857142857144</v>
      </c>
      <c r="BB17" s="35">
        <f>Table3[[#This Row],[GA]]/Table3[[#This Row],[GP]]</f>
        <v>2.8571428571428572</v>
      </c>
      <c r="BC17" s="35">
        <f>(Table3[[#This Row],[GF]]-Table3[[#This Row],[GA]])/Table3[[#This Row],[GP]]</f>
        <v>-0.14285714285714285</v>
      </c>
      <c r="BD17">
        <f>COUNTIFS(DataRegularSeason20242025!$D$3:$D$1315,$A17,DataRegularSeason20242025!$H$3:$H$1315, $A17)</f>
        <v>3</v>
      </c>
      <c r="BE17">
        <f>COUNTIFS(DataRegularSeason20242025!$E$3:$E$1315,$A17,DataRegularSeason20242025!$H$3:$H$1315, $A17)</f>
        <v>3</v>
      </c>
      <c r="BF17">
        <f>BD17+BE17</f>
        <v>6</v>
      </c>
      <c r="BG17">
        <f>F17-BD17</f>
        <v>0</v>
      </c>
      <c r="BH17">
        <f>H17-BE17</f>
        <v>1</v>
      </c>
      <c r="BI17">
        <f>BG17+BH17</f>
        <v>1</v>
      </c>
    </row>
    <row r="18" spans="1:61" x14ac:dyDescent="0.25">
      <c r="A18" t="s">
        <v>18</v>
      </c>
      <c r="B18" t="s">
        <v>98</v>
      </c>
      <c r="C18" t="s">
        <v>81</v>
      </c>
      <c r="D18">
        <f>COUNTIFS(DataRegularSeason20242025!$D$3:$D$1315,$A18,DataRegularSeason20242025!$R$3:$R$1315,1,DataRegularSeason20242025!$N$3:$N$1315,1) + COUNTIFS(DataRegularSeason20242025!$E$3:$E$1315,$A18,DataRegularSeason20242025!$R$3:$R$1315,1,DataRegularSeason20242025!$N$3:$N$1315,1)</f>
        <v>1</v>
      </c>
      <c r="E18" s="33">
        <f>Table3[[#This Row],[Watched]]/Table3[[#This Row],[GP]]</f>
        <v>0.14285714285714285</v>
      </c>
      <c r="F18">
        <f>COUNTIFS(DataRegularSeason20242025!$N$3:$N$1315,1,DataRegularSeason20242025!$D$3:$D$1315,$A18)</f>
        <v>3</v>
      </c>
      <c r="G18">
        <f>41-Table3[[#This Row],[GP_A]]</f>
        <v>38</v>
      </c>
      <c r="H18">
        <f>COUNTIFS(DataRegularSeason20242025!$E$3:$E$1315,$A18,DataRegularSeason20242025!$N$3:$N$1315,1)</f>
        <v>4</v>
      </c>
      <c r="I18">
        <f>41-Table3[[#This Row],[GP_H]]</f>
        <v>37</v>
      </c>
      <c r="J18">
        <f>F18+H18</f>
        <v>7</v>
      </c>
      <c r="K18">
        <f>82-Table3[[#This Row],[GP]]</f>
        <v>75</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2</v>
      </c>
      <c r="Q18">
        <f>COUNTIFS(DataRegularSeason20242025!$D$3:$D$1315,$A18, DataRegularSeason20242025!$S$3:$S$1315, $A18,DataRegularSeason20242025!$M$3:$M$1315,"REG")</f>
        <v>2</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1</v>
      </c>
      <c r="Y18">
        <f>COUNTIFS(DataRegularSeason20242025!$E$3:$E$1315,$A18, DataRegularSeason20242025!$S$3:$S$1315, $A18,DataRegularSeason20242025!$M$3:$M$1315,"REG")</f>
        <v>1</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4</v>
      </c>
      <c r="AC18">
        <f>Table3[[#This Row],[L_A]]+Table3[[#This Row],[L_H]]</f>
        <v>3</v>
      </c>
      <c r="AD18">
        <f>Table3[[#This Row],[RW_A]]+Table3[[#This Row],[RW_H]]</f>
        <v>4</v>
      </c>
      <c r="AE18">
        <f>Table3[[#This Row],[RL_A]]+Table3[[#This Row],[RL_H]]</f>
        <v>3</v>
      </c>
      <c r="AF18">
        <f>Table3[[#This Row],[OTW_A]]+Table3[[#This Row],[OTW_H]]</f>
        <v>0</v>
      </c>
      <c r="AG18">
        <f>Table3[[#This Row],[OTL_A]]+Table3[[#This Row],[OTL_H]]</f>
        <v>0</v>
      </c>
      <c r="AH18">
        <f>Table3[[#This Row],[SOW_A]]+Table3[[#This Row],[SOW_H]]</f>
        <v>0</v>
      </c>
      <c r="AI18">
        <f>Table3[[#This Row],[SOL_A]]+Table3[[#This Row],[SOL_H]]</f>
        <v>0</v>
      </c>
      <c r="AJ18">
        <f>(2*(Table3[[#This Row],[W_A]]+Table3[[#This Row],[W_H]]))+Table3[[#This Row],[OTL_A]]+Table3[[#This Row],[SOL_A]]+Table3[[#This Row],[OTL_H]]+Table3[[#This Row],[SOL_H]]</f>
        <v>8</v>
      </c>
      <c r="AK18">
        <f>(3*(Table3[[#This Row],[RW_A]]+Table3[[#This Row],[RW_H]]))+(2*(Table3[[#This Row],[OTW_A]]+Table3[[#This Row],[SOW_A]]+Table3[[#This Row],[OTW_H]]+Table3[[#This Row],[SOW_H]]))+Table3[[#This Row],[OTL_A]]+Table3[[#This Row],[SOL_A]]+Table3[[#This Row],[OTL_H]]+Table3[[#This Row],[SOL_H]]</f>
        <v>12</v>
      </c>
      <c r="AL18" s="33">
        <f>Table3[[#This Row],[PTS]]/(2*Table3[[#This Row],[GP]])</f>
        <v>0.5714285714285714</v>
      </c>
      <c r="AM18">
        <f>(2*Table3[[#This Row],[GR]])+Table3[[#This Row],[PTS]]</f>
        <v>158</v>
      </c>
      <c r="AN18">
        <f>(3*Table3[[#This Row],[GR]])+Table3[[#This Row],[PTS2]]</f>
        <v>237</v>
      </c>
      <c r="AO18" s="38" t="str">
        <f>_xlfn.CONCAT(TEXT(Table3[[#This Row],[W]], "0"), "-", TEXT(Table3[[#This Row],[RL]],"0"), "-", TEXT(Table3[[#This Row],[OTL]]+Table3[[#This Row],[SOL]], "0"))</f>
        <v>4-3-0</v>
      </c>
      <c r="AP18">
        <f>COUNTIFS(DataRegularSeason20242025!$D$3:$D$1315,Table3[[#This Row],[Teams]],DataRegularSeason20242025!$K$3:$K$1315,0)</f>
        <v>0</v>
      </c>
      <c r="AQ18">
        <f>SUMIF(DataRegularSeason20242025!$D$3:$D$1315,$A18, DataRegularSeason20242025!$J$3:$J$1315)</f>
        <v>6</v>
      </c>
      <c r="AR18">
        <f>SUMIF(DataRegularSeason20242025!$D$3:$D$1315,$A18, DataRegularSeason20242025!$K$3:$K$1315)</f>
        <v>9</v>
      </c>
      <c r="AS18">
        <f>AQ18-AR18</f>
        <v>-3</v>
      </c>
      <c r="AT18">
        <f>COUNTIFS(DataRegularSeason20242025!$E$3:$E$1315,Table3[[#This Row],[Teams]],DataRegularSeason20242025!$J$3:$J$1315,0)</f>
        <v>0</v>
      </c>
      <c r="AU18">
        <f>SUMIF(DataRegularSeason20242025!$E$3:$E$1315,$A18,DataRegularSeason20242025!$K$3:$K$1315)</f>
        <v>16</v>
      </c>
      <c r="AV18">
        <f>SUMIF(DataRegularSeason20242025!$E$3:$E$1315,$A18,DataRegularSeason20242025!$J$3:$J$1315)</f>
        <v>10</v>
      </c>
      <c r="AW18">
        <f>AU18-AV18</f>
        <v>6</v>
      </c>
      <c r="AX18">
        <f>AQ18+AU18</f>
        <v>22</v>
      </c>
      <c r="AY18">
        <f>AR18+AV18</f>
        <v>19</v>
      </c>
      <c r="AZ18">
        <f>AX18-AY18</f>
        <v>3</v>
      </c>
      <c r="BA18" s="35">
        <f>Table3[[#This Row],[GF]]/Table3[[#This Row],[GP]]</f>
        <v>3.1428571428571428</v>
      </c>
      <c r="BB18" s="35">
        <f>Table3[[#This Row],[GA]]/Table3[[#This Row],[GP]]</f>
        <v>2.7142857142857144</v>
      </c>
      <c r="BC18" s="35">
        <f>(Table3[[#This Row],[GF]]-Table3[[#This Row],[GA]])/Table3[[#This Row],[GP]]</f>
        <v>0.42857142857142855</v>
      </c>
      <c r="BD18">
        <f>COUNTIFS(DataRegularSeason20242025!$D$3:$D$1315,$A18,DataRegularSeason20242025!$H$3:$H$1315, $A18)</f>
        <v>3</v>
      </c>
      <c r="BE18">
        <f>COUNTIFS(DataRegularSeason20242025!$E$3:$E$1315,$A18,DataRegularSeason20242025!$H$3:$H$1315, $A18)</f>
        <v>3</v>
      </c>
      <c r="BF18">
        <f>BD18+BE18</f>
        <v>6</v>
      </c>
      <c r="BG18">
        <f>F18-BD18</f>
        <v>0</v>
      </c>
      <c r="BH18">
        <f>H18-BE18</f>
        <v>1</v>
      </c>
      <c r="BI18">
        <f>BG18+BH18</f>
        <v>1</v>
      </c>
    </row>
    <row r="19" spans="1:61" x14ac:dyDescent="0.25">
      <c r="A19" t="s">
        <v>33</v>
      </c>
      <c r="B19" t="s">
        <v>98</v>
      </c>
      <c r="C19" t="s">
        <v>99</v>
      </c>
      <c r="D19">
        <f>COUNTIFS(DataRegularSeason20242025!$D$3:$D$1315,$A19,DataRegularSeason20242025!$R$3:$R$1315,1,DataRegularSeason20242025!$N$3:$N$1315,1) + COUNTIFS(DataRegularSeason20242025!$E$3:$E$1315,$A19,DataRegularSeason20242025!$R$3:$R$1315,1,DataRegularSeason20242025!$N$3:$N$1315,1)</f>
        <v>3</v>
      </c>
      <c r="E19" s="33">
        <f>Table3[[#This Row],[Watched]]/Table3[[#This Row],[GP]]</f>
        <v>0.5</v>
      </c>
      <c r="F19">
        <f>COUNTIFS(DataRegularSeason20242025!$N$3:$N$1315,1,DataRegularSeason20242025!$D$3:$D$1315,$A19)</f>
        <v>3</v>
      </c>
      <c r="G19">
        <f>41-Table3[[#This Row],[GP_A]]</f>
        <v>38</v>
      </c>
      <c r="H19">
        <f>COUNTIFS(DataRegularSeason20242025!$E$3:$E$1315,$A19,DataRegularSeason20242025!$N$3:$N$1315,1)</f>
        <v>3</v>
      </c>
      <c r="I19">
        <f>41-Table3[[#This Row],[GP_H]]</f>
        <v>38</v>
      </c>
      <c r="J19">
        <f>F19+H19</f>
        <v>6</v>
      </c>
      <c r="K19">
        <f>82-Table3[[#This Row],[GP]]</f>
        <v>76</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2</v>
      </c>
      <c r="Q19">
        <f>COUNTIFS(DataRegularSeason20242025!$D$3:$D$1315,$A19, DataRegularSeason20242025!$S$3:$S$1315, $A19,DataRegularSeason20242025!$M$3:$M$1315,"REG")</f>
        <v>1</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1</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1</v>
      </c>
      <c r="X19">
        <f>H19-T19</f>
        <v>2</v>
      </c>
      <c r="Y19">
        <f>COUNTIFS(DataRegularSeason20242025!$E$3:$E$1315,$A19, DataRegularSeason20242025!$S$3:$S$1315, $A19,DataRegularSeason20242025!$M$3:$M$1315,"REG")</f>
        <v>1</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2</v>
      </c>
      <c r="AC19">
        <f>Table3[[#This Row],[L_A]]+Table3[[#This Row],[L_H]]</f>
        <v>4</v>
      </c>
      <c r="AD19">
        <f>Table3[[#This Row],[RW_A]]+Table3[[#This Row],[RW_H]]</f>
        <v>1</v>
      </c>
      <c r="AE19">
        <f>Table3[[#This Row],[RL_A]]+Table3[[#This Row],[RL_H]]</f>
        <v>2</v>
      </c>
      <c r="AF19">
        <f>Table3[[#This Row],[OTW_A]]+Table3[[#This Row],[OTW_H]]</f>
        <v>0</v>
      </c>
      <c r="AG19">
        <f>Table3[[#This Row],[OTL_A]]+Table3[[#This Row],[OTL_H]]</f>
        <v>2</v>
      </c>
      <c r="AH19">
        <f>Table3[[#This Row],[SOW_A]]+Table3[[#This Row],[SOW_H]]</f>
        <v>1</v>
      </c>
      <c r="AI19">
        <f>Table3[[#This Row],[SOL_A]]+Table3[[#This Row],[SOL_H]]</f>
        <v>0</v>
      </c>
      <c r="AJ19">
        <f>(2*(Table3[[#This Row],[W_A]]+Table3[[#This Row],[W_H]]))+Table3[[#This Row],[OTL_A]]+Table3[[#This Row],[SOL_A]]+Table3[[#This Row],[OTL_H]]+Table3[[#This Row],[SOL_H]]</f>
        <v>6</v>
      </c>
      <c r="AK19">
        <f>(3*(Table3[[#This Row],[RW_A]]+Table3[[#This Row],[RW_H]]))+(2*(Table3[[#This Row],[OTW_A]]+Table3[[#This Row],[SOW_A]]+Table3[[#This Row],[OTW_H]]+Table3[[#This Row],[SOW_H]]))+Table3[[#This Row],[OTL_A]]+Table3[[#This Row],[SOL_A]]+Table3[[#This Row],[OTL_H]]+Table3[[#This Row],[SOL_H]]</f>
        <v>7</v>
      </c>
      <c r="AL19" s="33">
        <f>Table3[[#This Row],[PTS]]/(2*Table3[[#This Row],[GP]])</f>
        <v>0.5</v>
      </c>
      <c r="AM19">
        <f>(2*Table3[[#This Row],[GR]])+Table3[[#This Row],[PTS]]</f>
        <v>158</v>
      </c>
      <c r="AN19">
        <f>(3*Table3[[#This Row],[GR]])+Table3[[#This Row],[PTS2]]</f>
        <v>235</v>
      </c>
      <c r="AO19" s="38" t="str">
        <f>_xlfn.CONCAT(TEXT(Table3[[#This Row],[W]], "0"), "-", TEXT(Table3[[#This Row],[RL]],"0"), "-", TEXT(Table3[[#This Row],[OTL]]+Table3[[#This Row],[SOL]], "0"))</f>
        <v>2-2-2</v>
      </c>
      <c r="AP19">
        <f>COUNTIFS(DataRegularSeason20242025!$D$3:$D$1315,Table3[[#This Row],[Teams]],DataRegularSeason20242025!$K$3:$K$1315,0)</f>
        <v>0</v>
      </c>
      <c r="AQ19">
        <f>SUMIF(DataRegularSeason20242025!$D$3:$D$1315,$A19, DataRegularSeason20242025!$J$3:$J$1315)</f>
        <v>6</v>
      </c>
      <c r="AR19">
        <f>SUMIF(DataRegularSeason20242025!$D$3:$D$1315,$A19, DataRegularSeason20242025!$K$3:$K$1315)</f>
        <v>6</v>
      </c>
      <c r="AS19">
        <f>AQ19-AR19</f>
        <v>0</v>
      </c>
      <c r="AT19">
        <f>COUNTIFS(DataRegularSeason20242025!$E$3:$E$1315,Table3[[#This Row],[Teams]],DataRegularSeason20242025!$J$3:$J$1315,0)</f>
        <v>0</v>
      </c>
      <c r="AU19">
        <f>SUMIF(DataRegularSeason20242025!$E$3:$E$1315,$A19,DataRegularSeason20242025!$K$3:$K$1315)</f>
        <v>8</v>
      </c>
      <c r="AV19">
        <f>SUMIF(DataRegularSeason20242025!$E$3:$E$1315,$A19,DataRegularSeason20242025!$J$3:$J$1315)</f>
        <v>9</v>
      </c>
      <c r="AW19">
        <f>AU19-AV19</f>
        <v>-1</v>
      </c>
      <c r="AX19">
        <f>AQ19+AU19</f>
        <v>14</v>
      </c>
      <c r="AY19">
        <f>AR19+AV19</f>
        <v>15</v>
      </c>
      <c r="AZ19">
        <f>AX19-AY19</f>
        <v>-1</v>
      </c>
      <c r="BA19" s="35">
        <f>Table3[[#This Row],[GF]]/Table3[[#This Row],[GP]]</f>
        <v>2.3333333333333335</v>
      </c>
      <c r="BB19" s="35">
        <f>Table3[[#This Row],[GA]]/Table3[[#This Row],[GP]]</f>
        <v>2.5</v>
      </c>
      <c r="BC19" s="35">
        <f>(Table3[[#This Row],[GF]]-Table3[[#This Row],[GA]])/Table3[[#This Row],[GP]]</f>
        <v>-0.16666666666666666</v>
      </c>
      <c r="BD19">
        <f>COUNTIFS(DataRegularSeason20242025!$D$3:$D$1315,$A19,DataRegularSeason20242025!$H$3:$H$1315, $A19)</f>
        <v>1</v>
      </c>
      <c r="BE19">
        <f>COUNTIFS(DataRegularSeason20242025!$E$3:$E$1315,$A19,DataRegularSeason20242025!$H$3:$H$1315, $A19)</f>
        <v>3</v>
      </c>
      <c r="BF19">
        <f>BD19+BE19</f>
        <v>4</v>
      </c>
      <c r="BG19">
        <f>F19-BD19</f>
        <v>2</v>
      </c>
      <c r="BH19">
        <f>H19-BE19</f>
        <v>0</v>
      </c>
      <c r="BI19">
        <f>BG19+BH19</f>
        <v>2</v>
      </c>
    </row>
    <row r="20" spans="1:61"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v>
      </c>
      <c r="E20" s="33">
        <f>Table3[[#This Row],[Watched]]/Table3[[#This Row],[GP]]</f>
        <v>0.5</v>
      </c>
      <c r="F20">
        <f>COUNTIFS(DataRegularSeason20242025!$N$3:$N$1315,1,DataRegularSeason20242025!$D$3:$D$1315,$A20)</f>
        <v>3</v>
      </c>
      <c r="G20">
        <f>41-Table3[[#This Row],[GP_A]]</f>
        <v>38</v>
      </c>
      <c r="H20">
        <f>COUNTIFS(DataRegularSeason20242025!$E$3:$E$1315,$A20,DataRegularSeason20242025!$N$3:$N$1315,1)</f>
        <v>3</v>
      </c>
      <c r="I20">
        <f>41-Table3[[#This Row],[GP_H]]</f>
        <v>38</v>
      </c>
      <c r="J20">
        <f>F20+H20</f>
        <v>6</v>
      </c>
      <c r="K20">
        <f>82-Table3[[#This Row],[GP]]</f>
        <v>76</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1</v>
      </c>
      <c r="Q20">
        <f>COUNTIFS(DataRegularSeason20242025!$D$3:$D$1315,$A20, DataRegularSeason20242025!$S$3:$S$1315, $A20,DataRegularSeason20242025!$M$3:$M$1315,"REG")</f>
        <v>1</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2</v>
      </c>
      <c r="Y20">
        <f>COUNTIFS(DataRegularSeason20242025!$E$3:$E$1315,$A20, DataRegularSeason20242025!$S$3:$S$1315, $A20,DataRegularSeason20242025!$M$3:$M$1315,"REG")</f>
        <v>2</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3</v>
      </c>
      <c r="AC20">
        <f>Table3[[#This Row],[L_A]]+Table3[[#This Row],[L_H]]</f>
        <v>3</v>
      </c>
      <c r="AD20">
        <f>Table3[[#This Row],[RW_A]]+Table3[[#This Row],[RW_H]]</f>
        <v>3</v>
      </c>
      <c r="AE20">
        <f>Table3[[#This Row],[RL_A]]+Table3[[#This Row],[RL_H]]</f>
        <v>3</v>
      </c>
      <c r="AF20">
        <f>Table3[[#This Row],[OTW_A]]+Table3[[#This Row],[OTW_H]]</f>
        <v>0</v>
      </c>
      <c r="AG20">
        <f>Table3[[#This Row],[OTL_A]]+Table3[[#This Row],[OTL_H]]</f>
        <v>0</v>
      </c>
      <c r="AH20">
        <f>Table3[[#This Row],[SOW_A]]+Table3[[#This Row],[SOW_H]]</f>
        <v>0</v>
      </c>
      <c r="AI20">
        <f>Table3[[#This Row],[SOL_A]]+Table3[[#This Row],[SOL_H]]</f>
        <v>0</v>
      </c>
      <c r="AJ20">
        <f>(2*(Table3[[#This Row],[W_A]]+Table3[[#This Row],[W_H]]))+Table3[[#This Row],[OTL_A]]+Table3[[#This Row],[SOL_A]]+Table3[[#This Row],[OTL_H]]+Table3[[#This Row],[SOL_H]]</f>
        <v>6</v>
      </c>
      <c r="AK20">
        <f>(3*(Table3[[#This Row],[RW_A]]+Table3[[#This Row],[RW_H]]))+(2*(Table3[[#This Row],[OTW_A]]+Table3[[#This Row],[SOW_A]]+Table3[[#This Row],[OTW_H]]+Table3[[#This Row],[SOW_H]]))+Table3[[#This Row],[OTL_A]]+Table3[[#This Row],[SOL_A]]+Table3[[#This Row],[OTL_H]]+Table3[[#This Row],[SOL_H]]</f>
        <v>9</v>
      </c>
      <c r="AL20" s="33">
        <f>Table3[[#This Row],[PTS]]/(2*Table3[[#This Row],[GP]])</f>
        <v>0.5</v>
      </c>
      <c r="AM20">
        <f>(2*Table3[[#This Row],[GR]])+Table3[[#This Row],[PTS]]</f>
        <v>158</v>
      </c>
      <c r="AN20">
        <f>(3*Table3[[#This Row],[GR]])+Table3[[#This Row],[PTS2]]</f>
        <v>237</v>
      </c>
      <c r="AO20" s="38" t="str">
        <f>_xlfn.CONCAT(TEXT(Table3[[#This Row],[W]], "0"), "-", TEXT(Table3[[#This Row],[RL]],"0"), "-", TEXT(Table3[[#This Row],[OTL]]+Table3[[#This Row],[SOL]], "0"))</f>
        <v>3-3-0</v>
      </c>
      <c r="AP20">
        <f>COUNTIFS(DataRegularSeason20242025!$D$3:$D$1315,Table3[[#This Row],[Teams]],DataRegularSeason20242025!$K$3:$K$1315,0)</f>
        <v>1</v>
      </c>
      <c r="AQ20">
        <f>SUMIF(DataRegularSeason20242025!$D$3:$D$1315,$A20, DataRegularSeason20242025!$J$3:$J$1315)</f>
        <v>7</v>
      </c>
      <c r="AR20">
        <f>SUMIF(DataRegularSeason20242025!$D$3:$D$1315,$A20, DataRegularSeason20242025!$K$3:$K$1315)</f>
        <v>6</v>
      </c>
      <c r="AS20">
        <f>AQ20-AR20</f>
        <v>1</v>
      </c>
      <c r="AT20">
        <f>COUNTIFS(DataRegularSeason20242025!$E$3:$E$1315,Table3[[#This Row],[Teams]],DataRegularSeason20242025!$J$3:$J$1315,0)</f>
        <v>1</v>
      </c>
      <c r="AU20">
        <f>SUMIF(DataRegularSeason20242025!$E$3:$E$1315,$A20,DataRegularSeason20242025!$K$3:$K$1315)</f>
        <v>8</v>
      </c>
      <c r="AV20">
        <f>SUMIF(DataRegularSeason20242025!$E$3:$E$1315,$A20,DataRegularSeason20242025!$J$3:$J$1315)</f>
        <v>11</v>
      </c>
      <c r="AW20">
        <f>AU20-AV20</f>
        <v>-3</v>
      </c>
      <c r="AX20">
        <f>AQ20+AU20</f>
        <v>15</v>
      </c>
      <c r="AY20">
        <f>AR20+AV20</f>
        <v>17</v>
      </c>
      <c r="AZ20">
        <f>AX20-AY20</f>
        <v>-2</v>
      </c>
      <c r="BA20" s="35">
        <f>Table3[[#This Row],[GF]]/Table3[[#This Row],[GP]]</f>
        <v>2.5</v>
      </c>
      <c r="BB20" s="35">
        <f>Table3[[#This Row],[GA]]/Table3[[#This Row],[GP]]</f>
        <v>2.8333333333333335</v>
      </c>
      <c r="BC20" s="35">
        <f>(Table3[[#This Row],[GF]]-Table3[[#This Row],[GA]])/Table3[[#This Row],[GP]]</f>
        <v>-0.33333333333333331</v>
      </c>
      <c r="BD20">
        <f>COUNTIFS(DataRegularSeason20242025!$D$3:$D$1315,$A20,DataRegularSeason20242025!$H$3:$H$1315, $A20)</f>
        <v>0</v>
      </c>
      <c r="BE20">
        <f>COUNTIFS(DataRegularSeason20242025!$E$3:$E$1315,$A20,DataRegularSeason20242025!$H$3:$H$1315, $A20)</f>
        <v>1</v>
      </c>
      <c r="BF20">
        <f>BD20+BE20</f>
        <v>1</v>
      </c>
      <c r="BG20">
        <f>F20-BD20</f>
        <v>3</v>
      </c>
      <c r="BH20">
        <f>H20-BE20</f>
        <v>2</v>
      </c>
      <c r="BI20">
        <f>BG20+BH20</f>
        <v>5</v>
      </c>
    </row>
    <row r="21" spans="1:6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v>
      </c>
      <c r="E21" s="33">
        <f>Table3[[#This Row],[Watched]]/Table3[[#This Row],[GP]]</f>
        <v>0.16666666666666666</v>
      </c>
      <c r="F21">
        <f>COUNTIFS(DataRegularSeason20242025!$N$3:$N$1315,1,DataRegularSeason20242025!$D$3:$D$1315,$A21)</f>
        <v>2</v>
      </c>
      <c r="G21">
        <f>41-Table3[[#This Row],[GP_A]]</f>
        <v>39</v>
      </c>
      <c r="H21">
        <f>COUNTIFS(DataRegularSeason20242025!$E$3:$E$1315,$A21,DataRegularSeason20242025!$N$3:$N$1315,1)</f>
        <v>4</v>
      </c>
      <c r="I21">
        <f>41-Table3[[#This Row],[GP_H]]</f>
        <v>37</v>
      </c>
      <c r="J21">
        <f>F21+H21</f>
        <v>6</v>
      </c>
      <c r="K21">
        <f>82-Table3[[#This Row],[GP]]</f>
        <v>76</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3</v>
      </c>
      <c r="AC21">
        <f>Table3[[#This Row],[L_A]]+Table3[[#This Row],[L_H]]</f>
        <v>3</v>
      </c>
      <c r="AD21">
        <f>Table3[[#This Row],[RW_A]]+Table3[[#This Row],[RW_H]]</f>
        <v>3</v>
      </c>
      <c r="AE21">
        <f>Table3[[#This Row],[RL_A]]+Table3[[#This Row],[RL_H]]</f>
        <v>3</v>
      </c>
      <c r="AF21">
        <f>Table3[[#This Row],[OTW_A]]+Table3[[#This Row],[OTW_H]]</f>
        <v>0</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6</v>
      </c>
      <c r="AK21">
        <f>(3*(Table3[[#This Row],[RW_A]]+Table3[[#This Row],[RW_H]]))+(2*(Table3[[#This Row],[OTW_A]]+Table3[[#This Row],[SOW_A]]+Table3[[#This Row],[OTW_H]]+Table3[[#This Row],[SOW_H]]))+Table3[[#This Row],[OTL_A]]+Table3[[#This Row],[SOL_A]]+Table3[[#This Row],[OTL_H]]+Table3[[#This Row],[SOL_H]]</f>
        <v>9</v>
      </c>
      <c r="AL21" s="33">
        <f>Table3[[#This Row],[PTS]]/(2*Table3[[#This Row],[GP]])</f>
        <v>0.5</v>
      </c>
      <c r="AM21">
        <f>(2*Table3[[#This Row],[GR]])+Table3[[#This Row],[PTS]]</f>
        <v>158</v>
      </c>
      <c r="AN21">
        <f>(3*Table3[[#This Row],[GR]])+Table3[[#This Row],[PTS2]]</f>
        <v>237</v>
      </c>
      <c r="AO21" s="38" t="str">
        <f>_xlfn.CONCAT(TEXT(Table3[[#This Row],[W]], "0"), "-", TEXT(Table3[[#This Row],[RL]],"0"), "-", TEXT(Table3[[#This Row],[OTL]]+Table3[[#This Row],[SOL]], "0"))</f>
        <v>3-3-0</v>
      </c>
      <c r="AP21">
        <f>COUNTIFS(DataRegularSeason20242025!$D$3:$D$1315,Table3[[#This Row],[Teams]],DataRegularSeason20242025!$K$3:$K$1315,0)</f>
        <v>0</v>
      </c>
      <c r="AQ21">
        <f>SUMIF(DataRegularSeason20242025!$D$3:$D$1315,$A21, DataRegularSeason20242025!$J$3:$J$1315)</f>
        <v>8</v>
      </c>
      <c r="AR21">
        <f>SUMIF(DataRegularSeason20242025!$D$3:$D$1315,$A21, DataRegularSeason20242025!$K$3:$K$1315)</f>
        <v>7</v>
      </c>
      <c r="AS21">
        <f>AQ21-AR21</f>
        <v>1</v>
      </c>
      <c r="AT21">
        <f>COUNTIFS(DataRegularSeason20242025!$E$3:$E$1315,Table3[[#This Row],[Teams]],DataRegularSeason20242025!$J$3:$J$1315,0)</f>
        <v>0</v>
      </c>
      <c r="AU21">
        <f>SUMIF(DataRegularSeason20242025!$E$3:$E$1315,$A21,DataRegularSeason20242025!$K$3:$K$1315)</f>
        <v>16</v>
      </c>
      <c r="AV21">
        <f>SUMIF(DataRegularSeason20242025!$E$3:$E$1315,$A21,DataRegularSeason20242025!$J$3:$J$1315)</f>
        <v>13</v>
      </c>
      <c r="AW21">
        <f>AU21-AV21</f>
        <v>3</v>
      </c>
      <c r="AX21">
        <f>AQ21+AU21</f>
        <v>24</v>
      </c>
      <c r="AY21">
        <f>AR21+AV21</f>
        <v>20</v>
      </c>
      <c r="AZ21">
        <f>AX21-AY21</f>
        <v>4</v>
      </c>
      <c r="BA21" s="35">
        <f>Table3[[#This Row],[GF]]/Table3[[#This Row],[GP]]</f>
        <v>4</v>
      </c>
      <c r="BB21" s="35">
        <f>Table3[[#This Row],[GA]]/Table3[[#This Row],[GP]]</f>
        <v>3.3333333333333335</v>
      </c>
      <c r="BC21" s="35">
        <f>(Table3[[#This Row],[GF]]-Table3[[#This Row],[GA]])/Table3[[#This Row],[GP]]</f>
        <v>0.66666666666666663</v>
      </c>
      <c r="BD21">
        <f>COUNTIFS(DataRegularSeason20242025!$D$3:$D$1315,$A21,DataRegularSeason20242025!$H$3:$H$1315, $A21)</f>
        <v>0</v>
      </c>
      <c r="BE21">
        <f>COUNTIFS(DataRegularSeason20242025!$E$3:$E$1315,$A21,DataRegularSeason20242025!$H$3:$H$1315, $A21)</f>
        <v>1</v>
      </c>
      <c r="BF21">
        <f>BD21+BE21</f>
        <v>1</v>
      </c>
      <c r="BG21">
        <f>F21-BD21</f>
        <v>2</v>
      </c>
      <c r="BH21">
        <f>H21-BE21</f>
        <v>3</v>
      </c>
      <c r="BI21">
        <f>BG21+BH21</f>
        <v>5</v>
      </c>
    </row>
    <row r="22" spans="1:61" x14ac:dyDescent="0.25">
      <c r="A22" t="s">
        <v>32</v>
      </c>
      <c r="B22" t="s">
        <v>98</v>
      </c>
      <c r="C22" t="s">
        <v>99</v>
      </c>
      <c r="D22">
        <f>COUNTIFS(DataRegularSeason20242025!$D$3:$D$1315,$A22,DataRegularSeason20242025!$R$3:$R$1315,1,DataRegularSeason20242025!$N$3:$N$1315,1) + COUNTIFS(DataRegularSeason20242025!$E$3:$E$1315,$A22,DataRegularSeason20242025!$R$3:$R$1315,1,DataRegularSeason20242025!$N$3:$N$1315,1)</f>
        <v>4</v>
      </c>
      <c r="E22" s="33">
        <f>Table3[[#This Row],[Watched]]/Table3[[#This Row],[GP]]</f>
        <v>0.44444444444444442</v>
      </c>
      <c r="F22">
        <f>COUNTIFS(DataRegularSeason20242025!$N$3:$N$1315,1,DataRegularSeason20242025!$D$3:$D$1315,$A22)</f>
        <v>4</v>
      </c>
      <c r="G22">
        <f>41-Table3[[#This Row],[GP_A]]</f>
        <v>37</v>
      </c>
      <c r="H22">
        <f>COUNTIFS(DataRegularSeason20242025!$E$3:$E$1315,$A22,DataRegularSeason20242025!$N$3:$N$1315,1)</f>
        <v>5</v>
      </c>
      <c r="I22">
        <f>41-Table3[[#This Row],[GP_H]]</f>
        <v>36</v>
      </c>
      <c r="J22">
        <f>F22+H22</f>
        <v>9</v>
      </c>
      <c r="K22">
        <f>82-Table3[[#This Row],[GP]]</f>
        <v>73</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1</v>
      </c>
      <c r="Q22">
        <f>COUNTIFS(DataRegularSeason20242025!$D$3:$D$1315,$A22, DataRegularSeason20242025!$S$3:$S$1315, $A22,DataRegularSeason20242025!$M$3:$M$1315,"REG")</f>
        <v>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2</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3</v>
      </c>
      <c r="Y22">
        <f>COUNTIFS(DataRegularSeason20242025!$E$3:$E$1315,$A22, DataRegularSeason20242025!$S$3:$S$1315, $A22,DataRegularSeason20242025!$M$3:$M$1315,"REG")</f>
        <v>2</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5</v>
      </c>
      <c r="AC22">
        <f>Table3[[#This Row],[L_A]]+Table3[[#This Row],[L_H]]</f>
        <v>4</v>
      </c>
      <c r="AD22">
        <f>Table3[[#This Row],[RW_A]]+Table3[[#This Row],[RW_H]]</f>
        <v>5</v>
      </c>
      <c r="AE22">
        <f>Table3[[#This Row],[RL_A]]+Table3[[#This Row],[RL_H]]</f>
        <v>3</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16</v>
      </c>
      <c r="AL22" s="33">
        <f>Table3[[#This Row],[PTS]]/(2*Table3[[#This Row],[GP]])</f>
        <v>0.61111111111111116</v>
      </c>
      <c r="AM22">
        <f>(2*Table3[[#This Row],[GR]])+Table3[[#This Row],[PTS]]</f>
        <v>157</v>
      </c>
      <c r="AN22">
        <f>(3*Table3[[#This Row],[GR]])+Table3[[#This Row],[PTS2]]</f>
        <v>235</v>
      </c>
      <c r="AO22" s="38" t="str">
        <f>_xlfn.CONCAT(TEXT(Table3[[#This Row],[W]], "0"), "-", TEXT(Table3[[#This Row],[RL]],"0"), "-", TEXT(Table3[[#This Row],[OTL]]+Table3[[#This Row],[SOL]], "0"))</f>
        <v>5-3-1</v>
      </c>
      <c r="AP22">
        <f>COUNTIFS(DataRegularSeason20242025!$D$3:$D$1315,Table3[[#This Row],[Teams]],DataRegularSeason20242025!$K$3:$K$1315,0)</f>
        <v>0</v>
      </c>
      <c r="AQ22">
        <f>SUMIF(DataRegularSeason20242025!$D$3:$D$1315,$A22, DataRegularSeason20242025!$J$3:$J$1315)</f>
        <v>14</v>
      </c>
      <c r="AR22">
        <f>SUMIF(DataRegularSeason20242025!$D$3:$D$1315,$A22, DataRegularSeason20242025!$K$3:$K$1315)</f>
        <v>9</v>
      </c>
      <c r="AS22">
        <f>AQ22-AR22</f>
        <v>5</v>
      </c>
      <c r="AT22">
        <f>COUNTIFS(DataRegularSeason20242025!$E$3:$E$1315,Table3[[#This Row],[Teams]],DataRegularSeason20242025!$J$3:$J$1315,0)</f>
        <v>1</v>
      </c>
      <c r="AU22">
        <f>SUMIF(DataRegularSeason20242025!$E$3:$E$1315,$A22,DataRegularSeason20242025!$K$3:$K$1315)</f>
        <v>18</v>
      </c>
      <c r="AV22">
        <f>SUMIF(DataRegularSeason20242025!$E$3:$E$1315,$A22,DataRegularSeason20242025!$J$3:$J$1315)</f>
        <v>19</v>
      </c>
      <c r="AW22">
        <f>AU22-AV22</f>
        <v>-1</v>
      </c>
      <c r="AX22">
        <f>AQ22+AU22</f>
        <v>32</v>
      </c>
      <c r="AY22">
        <f>AR22+AV22</f>
        <v>28</v>
      </c>
      <c r="AZ22">
        <f>AX22-AY22</f>
        <v>4</v>
      </c>
      <c r="BA22" s="35">
        <f>Table3[[#This Row],[GF]]/Table3[[#This Row],[GP]]</f>
        <v>3.5555555555555554</v>
      </c>
      <c r="BB22" s="35">
        <f>Table3[[#This Row],[GA]]/Table3[[#This Row],[GP]]</f>
        <v>3.1111111111111112</v>
      </c>
      <c r="BC22" s="35">
        <f>(Table3[[#This Row],[GF]]-Table3[[#This Row],[GA]])/Table3[[#This Row],[GP]]</f>
        <v>0.44444444444444442</v>
      </c>
      <c r="BD22">
        <f>COUNTIFS(DataRegularSeason20242025!$D$3:$D$1315,$A22,DataRegularSeason20242025!$H$3:$H$1315, $A22)</f>
        <v>3</v>
      </c>
      <c r="BE22">
        <f>COUNTIFS(DataRegularSeason20242025!$E$3:$E$1315,$A22,DataRegularSeason20242025!$H$3:$H$1315, $A22)</f>
        <v>3</v>
      </c>
      <c r="BF22">
        <f>BD22+BE22</f>
        <v>6</v>
      </c>
      <c r="BG22">
        <f>F22-BD22</f>
        <v>1</v>
      </c>
      <c r="BH22">
        <f>H22-BE22</f>
        <v>2</v>
      </c>
      <c r="BI22">
        <f>BG22+BH22</f>
        <v>3</v>
      </c>
    </row>
    <row r="23" spans="1:61" x14ac:dyDescent="0.25">
      <c r="A23" t="s">
        <v>14</v>
      </c>
      <c r="B23" t="s">
        <v>98</v>
      </c>
      <c r="C23" t="s">
        <v>81</v>
      </c>
      <c r="D23">
        <f>COUNTIFS(DataRegularSeason20242025!$D$3:$D$1315,$A23,DataRegularSeason20242025!$R$3:$R$1315,1,DataRegularSeason20242025!$N$3:$N$1315,1) + COUNTIFS(DataRegularSeason20242025!$E$3:$E$1315,$A23,DataRegularSeason20242025!$R$3:$R$1315,1,DataRegularSeason20242025!$N$3:$N$1315,1)</f>
        <v>7</v>
      </c>
      <c r="E23" s="33">
        <f>Table3[[#This Row],[Watched]]/Table3[[#This Row],[GP]]</f>
        <v>0.875</v>
      </c>
      <c r="F23">
        <f>COUNTIFS(DataRegularSeason20242025!$N$3:$N$1315,1,DataRegularSeason20242025!$D$3:$D$1315,$A23)</f>
        <v>4</v>
      </c>
      <c r="G23">
        <f>41-Table3[[#This Row],[GP_A]]</f>
        <v>37</v>
      </c>
      <c r="H23">
        <f>COUNTIFS(DataRegularSeason20242025!$E$3:$E$1315,$A23,DataRegularSeason20242025!$N$3:$N$1315,1)</f>
        <v>4</v>
      </c>
      <c r="I23">
        <f>41-Table3[[#This Row],[GP_H]]</f>
        <v>37</v>
      </c>
      <c r="J23">
        <f>F23+H23</f>
        <v>8</v>
      </c>
      <c r="K23">
        <f>82-Table3[[#This Row],[GP]]</f>
        <v>74</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2</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2</v>
      </c>
      <c r="Y23">
        <f>COUNTIFS(DataRegularSeason20242025!$E$3:$E$1315,$A23, DataRegularSeason20242025!$S$3:$S$1315, $A23,DataRegularSeason20242025!$M$3:$M$1315,"REG")</f>
        <v>1</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4</v>
      </c>
      <c r="AD23">
        <f>Table3[[#This Row],[RW_A]]+Table3[[#This Row],[RW_H]]</f>
        <v>3</v>
      </c>
      <c r="AE23">
        <f>Table3[[#This Row],[RL_A]]+Table3[[#This Row],[RL_H]]</f>
        <v>3</v>
      </c>
      <c r="AF23">
        <f>Table3[[#This Row],[OTW_A]]+Table3[[#This Row],[OTW_H]]</f>
        <v>1</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12</v>
      </c>
      <c r="AL23" s="33">
        <f>Table3[[#This Row],[PTS]]/(2*Table3[[#This Row],[GP]])</f>
        <v>0.5625</v>
      </c>
      <c r="AM23">
        <f>(2*Table3[[#This Row],[GR]])+Table3[[#This Row],[PTS]]</f>
        <v>157</v>
      </c>
      <c r="AN23">
        <f>(3*Table3[[#This Row],[GR]])+Table3[[#This Row],[PTS2]]</f>
        <v>234</v>
      </c>
      <c r="AO23" s="38" t="str">
        <f>_xlfn.CONCAT(TEXT(Table3[[#This Row],[W]], "0"), "-", TEXT(Table3[[#This Row],[RL]],"0"), "-", TEXT(Table3[[#This Row],[OTL]]+Table3[[#This Row],[SOL]], "0"))</f>
        <v>4-3-1</v>
      </c>
      <c r="AP23">
        <f>COUNTIFS(DataRegularSeason20242025!$D$3:$D$1315,Table3[[#This Row],[Teams]],DataRegularSeason20242025!$K$3:$K$1315,0)</f>
        <v>0</v>
      </c>
      <c r="AQ23">
        <f>SUMIF(DataRegularSeason20242025!$D$3:$D$1315,$A23, DataRegularSeason20242025!$J$3:$J$1315)</f>
        <v>11</v>
      </c>
      <c r="AR23">
        <f>SUMIF(DataRegularSeason20242025!$D$3:$D$1315,$A23, DataRegularSeason20242025!$K$3:$K$1315)</f>
        <v>14</v>
      </c>
      <c r="AS23">
        <f>AQ23-AR23</f>
        <v>-3</v>
      </c>
      <c r="AT23">
        <f>COUNTIFS(DataRegularSeason20242025!$E$3:$E$1315,Table3[[#This Row],[Teams]],DataRegularSeason20242025!$J$3:$J$1315,0)</f>
        <v>0</v>
      </c>
      <c r="AU23">
        <f>SUMIF(DataRegularSeason20242025!$E$3:$E$1315,$A23,DataRegularSeason20242025!$K$3:$K$1315)</f>
        <v>13</v>
      </c>
      <c r="AV23">
        <f>SUMIF(DataRegularSeason20242025!$E$3:$E$1315,$A23,DataRegularSeason20242025!$J$3:$J$1315)</f>
        <v>15</v>
      </c>
      <c r="AW23">
        <f>AU23-AV23</f>
        <v>-2</v>
      </c>
      <c r="AX23">
        <f>AQ23+AU23</f>
        <v>24</v>
      </c>
      <c r="AY23">
        <f>AR23+AV23</f>
        <v>29</v>
      </c>
      <c r="AZ23">
        <f>AX23-AY23</f>
        <v>-5</v>
      </c>
      <c r="BA23" s="35">
        <f>Table3[[#This Row],[GF]]/Table3[[#This Row],[GP]]</f>
        <v>3</v>
      </c>
      <c r="BB23" s="35">
        <f>Table3[[#This Row],[GA]]/Table3[[#This Row],[GP]]</f>
        <v>3.625</v>
      </c>
      <c r="BC23" s="35">
        <f>(Table3[[#This Row],[GF]]-Table3[[#This Row],[GA]])/Table3[[#This Row],[GP]]</f>
        <v>-0.625</v>
      </c>
      <c r="BD23">
        <f>COUNTIFS(DataRegularSeason20242025!$D$3:$D$1315,$A23,DataRegularSeason20242025!$H$3:$H$1315, $A23)</f>
        <v>3</v>
      </c>
      <c r="BE23">
        <f>COUNTIFS(DataRegularSeason20242025!$E$3:$E$1315,$A23,DataRegularSeason20242025!$H$3:$H$1315, $A23)</f>
        <v>1</v>
      </c>
      <c r="BF23">
        <f>BD23+BE23</f>
        <v>4</v>
      </c>
      <c r="BG23">
        <f>F23-BD23</f>
        <v>1</v>
      </c>
      <c r="BH23">
        <f>H23-BE23</f>
        <v>3</v>
      </c>
      <c r="BI23">
        <f>BG23+BH23</f>
        <v>4</v>
      </c>
    </row>
    <row r="24" spans="1:61" x14ac:dyDescent="0.25">
      <c r="A24" t="s">
        <v>16</v>
      </c>
      <c r="B24" t="s">
        <v>98</v>
      </c>
      <c r="C24" t="s">
        <v>81</v>
      </c>
      <c r="D24">
        <f>COUNTIFS(DataRegularSeason20242025!$D$3:$D$1315,$A24,DataRegularSeason20242025!$R$3:$R$1315,1,DataRegularSeason20242025!$N$3:$N$1315,1) + COUNTIFS(DataRegularSeason20242025!$E$3:$E$1315,$A24,DataRegularSeason20242025!$R$3:$R$1315,1,DataRegularSeason20242025!$N$3:$N$1315,1)</f>
        <v>5</v>
      </c>
      <c r="E24" s="33">
        <f>Table3[[#This Row],[Watched]]/Table3[[#This Row],[GP]]</f>
        <v>0.7142857142857143</v>
      </c>
      <c r="F24">
        <f>COUNTIFS(DataRegularSeason20242025!$N$3:$N$1315,1,DataRegularSeason20242025!$D$3:$D$1315,$A24)</f>
        <v>4</v>
      </c>
      <c r="G24">
        <f>41-Table3[[#This Row],[GP_A]]</f>
        <v>37</v>
      </c>
      <c r="H24">
        <f>COUNTIFS(DataRegularSeason20242025!$E$3:$E$1315,$A24,DataRegularSeason20242025!$N$3:$N$1315,1)</f>
        <v>3</v>
      </c>
      <c r="I24">
        <f>41-Table3[[#This Row],[GP_H]]</f>
        <v>38</v>
      </c>
      <c r="J24">
        <f>F24+H24</f>
        <v>7</v>
      </c>
      <c r="K24">
        <f>82-Table3[[#This Row],[GP]]</f>
        <v>75</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1</v>
      </c>
      <c r="Y24">
        <f>COUNTIFS(DataRegularSeason20242025!$E$3:$E$1315,$A24, DataRegularSeason20242025!$S$3:$S$1315, $A24,DataRegularSeason20242025!$M$3:$M$1315,"REG")</f>
        <v>1</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3</v>
      </c>
      <c r="AC24">
        <f>Table3[[#This Row],[L_A]]+Table3[[#This Row],[L_H]]</f>
        <v>4</v>
      </c>
      <c r="AD24">
        <f>Table3[[#This Row],[RW_A]]+Table3[[#This Row],[RW_H]]</f>
        <v>2</v>
      </c>
      <c r="AE24">
        <f>Table3[[#This Row],[RL_A]]+Table3[[#This Row],[RL_H]]</f>
        <v>3</v>
      </c>
      <c r="AF24">
        <f>Table3[[#This Row],[OTW_A]]+Table3[[#This Row],[OTW_H]]</f>
        <v>1</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7</v>
      </c>
      <c r="AK24">
        <f>(3*(Table3[[#This Row],[RW_A]]+Table3[[#This Row],[RW_H]]))+(2*(Table3[[#This Row],[OTW_A]]+Table3[[#This Row],[SOW_A]]+Table3[[#This Row],[OTW_H]]+Table3[[#This Row],[SOW_H]]))+Table3[[#This Row],[OTL_A]]+Table3[[#This Row],[SOL_A]]+Table3[[#This Row],[OTL_H]]+Table3[[#This Row],[SOL_H]]</f>
        <v>9</v>
      </c>
      <c r="AL24" s="33">
        <f>Table3[[#This Row],[PTS]]/(2*Table3[[#This Row],[GP]])</f>
        <v>0.5</v>
      </c>
      <c r="AM24">
        <f>(2*Table3[[#This Row],[GR]])+Table3[[#This Row],[PTS]]</f>
        <v>157</v>
      </c>
      <c r="AN24">
        <f>(3*Table3[[#This Row],[GR]])+Table3[[#This Row],[PTS2]]</f>
        <v>234</v>
      </c>
      <c r="AO24" s="38" t="str">
        <f>_xlfn.CONCAT(TEXT(Table3[[#This Row],[W]], "0"), "-", TEXT(Table3[[#This Row],[RL]],"0"), "-", TEXT(Table3[[#This Row],[OTL]]+Table3[[#This Row],[SOL]], "0"))</f>
        <v>3-3-1</v>
      </c>
      <c r="AP24">
        <f>COUNTIFS(DataRegularSeason20242025!$D$3:$D$1315,Table3[[#This Row],[Teams]],DataRegularSeason20242025!$K$3:$K$1315,0)</f>
        <v>0</v>
      </c>
      <c r="AQ24">
        <f>SUMIF(DataRegularSeason20242025!$D$3:$D$1315,$A24, DataRegularSeason20242025!$J$3:$J$1315)</f>
        <v>10</v>
      </c>
      <c r="AR24">
        <f>SUMIF(DataRegularSeason20242025!$D$3:$D$1315,$A24, DataRegularSeason20242025!$K$3:$K$1315)</f>
        <v>15</v>
      </c>
      <c r="AS24">
        <f>AQ24-AR24</f>
        <v>-5</v>
      </c>
      <c r="AT24">
        <f>COUNTIFS(DataRegularSeason20242025!$E$3:$E$1315,Table3[[#This Row],[Teams]],DataRegularSeason20242025!$J$3:$J$1315,0)</f>
        <v>0</v>
      </c>
      <c r="AU24">
        <f>SUMIF(DataRegularSeason20242025!$E$3:$E$1315,$A24,DataRegularSeason20242025!$K$3:$K$1315)</f>
        <v>11</v>
      </c>
      <c r="AV24">
        <f>SUMIF(DataRegularSeason20242025!$E$3:$E$1315,$A24,DataRegularSeason20242025!$J$3:$J$1315)</f>
        <v>9</v>
      </c>
      <c r="AW24">
        <f>AU24-AV24</f>
        <v>2</v>
      </c>
      <c r="AX24">
        <f>AQ24+AU24</f>
        <v>21</v>
      </c>
      <c r="AY24">
        <f>AR24+AV24</f>
        <v>24</v>
      </c>
      <c r="AZ24">
        <f>AX24-AY24</f>
        <v>-3</v>
      </c>
      <c r="BA24" s="35">
        <f>Table3[[#This Row],[GF]]/Table3[[#This Row],[GP]]</f>
        <v>3</v>
      </c>
      <c r="BB24" s="35">
        <f>Table3[[#This Row],[GA]]/Table3[[#This Row],[GP]]</f>
        <v>3.4285714285714284</v>
      </c>
      <c r="BC24" s="35">
        <f>(Table3[[#This Row],[GF]]-Table3[[#This Row],[GA]])/Table3[[#This Row],[GP]]</f>
        <v>-0.42857142857142855</v>
      </c>
      <c r="BD24">
        <f>COUNTIFS(DataRegularSeason20242025!$D$3:$D$1315,$A24,DataRegularSeason20242025!$H$3:$H$1315, $A24)</f>
        <v>2</v>
      </c>
      <c r="BE24">
        <f>COUNTIFS(DataRegularSeason20242025!$E$3:$E$1315,$A24,DataRegularSeason20242025!$H$3:$H$1315, $A24)</f>
        <v>2</v>
      </c>
      <c r="BF24">
        <f>BD24+BE24</f>
        <v>4</v>
      </c>
      <c r="BG24">
        <f>F24-BD24</f>
        <v>2</v>
      </c>
      <c r="BH24">
        <f>H24-BE24</f>
        <v>1</v>
      </c>
      <c r="BI24">
        <f>BG24+BH24</f>
        <v>3</v>
      </c>
    </row>
    <row r="25" spans="1:61" x14ac:dyDescent="0.25">
      <c r="A25" t="s">
        <v>26</v>
      </c>
      <c r="B25" t="s">
        <v>97</v>
      </c>
      <c r="C25" t="s">
        <v>95</v>
      </c>
      <c r="D25">
        <f>COUNTIFS(DataRegularSeason20242025!$D$3:$D$1315,$A25,DataRegularSeason20242025!$R$3:$R$1315,1,DataRegularSeason20242025!$N$3:$N$1315,1) + COUNTIFS(DataRegularSeason20242025!$E$3:$E$1315,$A25,DataRegularSeason20242025!$R$3:$R$1315,1,DataRegularSeason20242025!$N$3:$N$1315,1)</f>
        <v>4</v>
      </c>
      <c r="E25" s="33">
        <f>Table3[[#This Row],[Watched]]/Table3[[#This Row],[GP]]</f>
        <v>0.5714285714285714</v>
      </c>
      <c r="F25">
        <f>COUNTIFS(DataRegularSeason20242025!$N$3:$N$1315,1,DataRegularSeason20242025!$D$3:$D$1315,$A25)</f>
        <v>3</v>
      </c>
      <c r="G25">
        <f>41-Table3[[#This Row],[GP_A]]</f>
        <v>38</v>
      </c>
      <c r="H25">
        <f>COUNTIFS(DataRegularSeason20242025!$E$3:$E$1315,$A25,DataRegularSeason20242025!$N$3:$N$1315,1)</f>
        <v>4</v>
      </c>
      <c r="I25">
        <f>41-Table3[[#This Row],[GP_H]]</f>
        <v>37</v>
      </c>
      <c r="J25">
        <f>F25+H25</f>
        <v>7</v>
      </c>
      <c r="K25">
        <f>82-Table3[[#This Row],[GP]]</f>
        <v>75</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3</v>
      </c>
      <c r="Y25">
        <f>COUNTIFS(DataRegularSeason20242025!$E$3:$E$1315,$A25, DataRegularSeason20242025!$S$3:$S$1315, $A25,DataRegularSeason20242025!$M$3:$M$1315,"REG")</f>
        <v>3</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3</v>
      </c>
      <c r="AC25">
        <f>Table3[[#This Row],[L_A]]+Table3[[#This Row],[L_H]]</f>
        <v>4</v>
      </c>
      <c r="AD25">
        <f>Table3[[#This Row],[RW_A]]+Table3[[#This Row],[RW_H]]</f>
        <v>2</v>
      </c>
      <c r="AE25">
        <f>Table3[[#This Row],[RL_A]]+Table3[[#This Row],[RL_H]]</f>
        <v>4</v>
      </c>
      <c r="AF25">
        <f>Table3[[#This Row],[OTW_A]]+Table3[[#This Row],[OTW_H]]</f>
        <v>1</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6</v>
      </c>
      <c r="AK25">
        <f>(3*(Table3[[#This Row],[RW_A]]+Table3[[#This Row],[RW_H]]))+(2*(Table3[[#This Row],[OTW_A]]+Table3[[#This Row],[SOW_A]]+Table3[[#This Row],[OTW_H]]+Table3[[#This Row],[SOW_H]]))+Table3[[#This Row],[OTL_A]]+Table3[[#This Row],[SOL_A]]+Table3[[#This Row],[OTL_H]]+Table3[[#This Row],[SOL_H]]</f>
        <v>8</v>
      </c>
      <c r="AL25" s="33">
        <f>Table3[[#This Row],[PTS]]/(2*Table3[[#This Row],[GP]])</f>
        <v>0.42857142857142855</v>
      </c>
      <c r="AM25">
        <f>(2*Table3[[#This Row],[GR]])+Table3[[#This Row],[PTS]]</f>
        <v>156</v>
      </c>
      <c r="AN25">
        <f>(3*Table3[[#This Row],[GR]])+Table3[[#This Row],[PTS2]]</f>
        <v>233</v>
      </c>
      <c r="AO25" s="38" t="str">
        <f>_xlfn.CONCAT(TEXT(Table3[[#This Row],[W]], "0"), "-", TEXT(Table3[[#This Row],[RL]],"0"), "-", TEXT(Table3[[#This Row],[OTL]]+Table3[[#This Row],[SOL]], "0"))</f>
        <v>3-4-0</v>
      </c>
      <c r="AP25">
        <f>COUNTIFS(DataRegularSeason20242025!$D$3:$D$1315,Table3[[#This Row],[Teams]],DataRegularSeason20242025!$K$3:$K$1315,0)</f>
        <v>0</v>
      </c>
      <c r="AQ25">
        <f>SUMIF(DataRegularSeason20242025!$D$3:$D$1315,$A25, DataRegularSeason20242025!$J$3:$J$1315)</f>
        <v>11</v>
      </c>
      <c r="AR25">
        <f>SUMIF(DataRegularSeason20242025!$D$3:$D$1315,$A25, DataRegularSeason20242025!$K$3:$K$1315)</f>
        <v>11</v>
      </c>
      <c r="AS25">
        <f>AQ25-AR25</f>
        <v>0</v>
      </c>
      <c r="AT25">
        <f>COUNTIFS(DataRegularSeason20242025!$E$3:$E$1315,Table3[[#This Row],[Teams]],DataRegularSeason20242025!$J$3:$J$1315,0)</f>
        <v>0</v>
      </c>
      <c r="AU25">
        <f>SUMIF(DataRegularSeason20242025!$E$3:$E$1315,$A25,DataRegularSeason20242025!$K$3:$K$1315)</f>
        <v>13</v>
      </c>
      <c r="AV25">
        <f>SUMIF(DataRegularSeason20242025!$E$3:$E$1315,$A25,DataRegularSeason20242025!$J$3:$J$1315)</f>
        <v>20</v>
      </c>
      <c r="AW25">
        <f>AU25-AV25</f>
        <v>-7</v>
      </c>
      <c r="AX25">
        <f>AQ25+AU25</f>
        <v>24</v>
      </c>
      <c r="AY25">
        <f>AR25+AV25</f>
        <v>31</v>
      </c>
      <c r="AZ25">
        <f>AX25-AY25</f>
        <v>-7</v>
      </c>
      <c r="BA25" s="35">
        <f>Table3[[#This Row],[GF]]/Table3[[#This Row],[GP]]</f>
        <v>3.4285714285714284</v>
      </c>
      <c r="BB25" s="35">
        <f>Table3[[#This Row],[GA]]/Table3[[#This Row],[GP]]</f>
        <v>4.4285714285714288</v>
      </c>
      <c r="BC25" s="35">
        <f>(Table3[[#This Row],[GF]]-Table3[[#This Row],[GA]])/Table3[[#This Row],[GP]]</f>
        <v>-1</v>
      </c>
      <c r="BD25">
        <f>COUNTIFS(DataRegularSeason20242025!$D$3:$D$1315,$A25,DataRegularSeason20242025!$H$3:$H$1315, $A25)</f>
        <v>1</v>
      </c>
      <c r="BE25">
        <f>COUNTIFS(DataRegularSeason20242025!$E$3:$E$1315,$A25,DataRegularSeason20242025!$H$3:$H$1315, $A25)</f>
        <v>3</v>
      </c>
      <c r="BF25">
        <f>BD25+BE25</f>
        <v>4</v>
      </c>
      <c r="BG25">
        <f>F25-BD25</f>
        <v>2</v>
      </c>
      <c r="BH25">
        <f>H25-BE25</f>
        <v>1</v>
      </c>
      <c r="BI25">
        <f>BG25+BH25</f>
        <v>3</v>
      </c>
    </row>
    <row r="26" spans="1:61"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5</v>
      </c>
      <c r="E26" s="33">
        <f>Table3[[#This Row],[Watched]]/Table3[[#This Row],[GP]]</f>
        <v>0.625</v>
      </c>
      <c r="F26">
        <f>COUNTIFS(DataRegularSeason20242025!$N$3:$N$1315,1,DataRegularSeason20242025!$D$3:$D$1315,$A26)</f>
        <v>5</v>
      </c>
      <c r="G26">
        <f>41-Table3[[#This Row],[GP_A]]</f>
        <v>36</v>
      </c>
      <c r="H26">
        <f>COUNTIFS(DataRegularSeason20242025!$E$3:$E$1315,$A26,DataRegularSeason20242025!$N$3:$N$1315,1)</f>
        <v>3</v>
      </c>
      <c r="I26">
        <f>41-Table3[[#This Row],[GP_H]]</f>
        <v>38</v>
      </c>
      <c r="J26">
        <f>F26+H26</f>
        <v>8</v>
      </c>
      <c r="K26">
        <f>82-Table3[[#This Row],[GP]]</f>
        <v>74</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3</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1</v>
      </c>
      <c r="U26">
        <f>COUNTIFS(DataRegularSeason20242025!$E$3:$E$1315,$A26, DataRegularSeason20242025!$L$3:$L$1315, $A26,DataRegularSeason20242025!$N$3:$N$1315,1,DataRegularSeason20242025!$M$3:$M$1315,"REG")</f>
        <v>0</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3</v>
      </c>
      <c r="AC26">
        <f>Table3[[#This Row],[L_A]]+Table3[[#This Row],[L_H]]</f>
        <v>5</v>
      </c>
      <c r="AD26">
        <f>Table3[[#This Row],[RW_A]]+Table3[[#This Row],[RW_H]]</f>
        <v>2</v>
      </c>
      <c r="AE26">
        <f>Table3[[#This Row],[RL_A]]+Table3[[#This Row],[RL_H]]</f>
        <v>4</v>
      </c>
      <c r="AF26">
        <f>Table3[[#This Row],[OTW_A]]+Table3[[#This Row],[OTW_H]]</f>
        <v>1</v>
      </c>
      <c r="AG26">
        <f>Table3[[#This Row],[OTL_A]]+Table3[[#This Row],[OTL_H]]</f>
        <v>0</v>
      </c>
      <c r="AH26">
        <f>Table3[[#This Row],[SOW_A]]+Table3[[#This Row],[SOW_H]]</f>
        <v>0</v>
      </c>
      <c r="AI26">
        <f>Table3[[#This Row],[SOL_A]]+Table3[[#This Row],[SOL_H]]</f>
        <v>1</v>
      </c>
      <c r="AJ26">
        <f>(2*(Table3[[#This Row],[W_A]]+Table3[[#This Row],[W_H]]))+Table3[[#This Row],[OTL_A]]+Table3[[#This Row],[SOL_A]]+Table3[[#This Row],[OTL_H]]+Table3[[#This Row],[SOL_H]]</f>
        <v>7</v>
      </c>
      <c r="AK26">
        <f>(3*(Table3[[#This Row],[RW_A]]+Table3[[#This Row],[RW_H]]))+(2*(Table3[[#This Row],[OTW_A]]+Table3[[#This Row],[SOW_A]]+Table3[[#This Row],[OTW_H]]+Table3[[#This Row],[SOW_H]]))+Table3[[#This Row],[OTL_A]]+Table3[[#This Row],[SOL_A]]+Table3[[#This Row],[OTL_H]]+Table3[[#This Row],[SOL_H]]</f>
        <v>9</v>
      </c>
      <c r="AL26" s="33">
        <f>Table3[[#This Row],[PTS]]/(2*Table3[[#This Row],[GP]])</f>
        <v>0.4375</v>
      </c>
      <c r="AM26">
        <f>(2*Table3[[#This Row],[GR]])+Table3[[#This Row],[PTS]]</f>
        <v>155</v>
      </c>
      <c r="AN26">
        <f>(3*Table3[[#This Row],[GR]])+Table3[[#This Row],[PTS2]]</f>
        <v>231</v>
      </c>
      <c r="AO26" s="38" t="str">
        <f>_xlfn.CONCAT(TEXT(Table3[[#This Row],[W]], "0"), "-", TEXT(Table3[[#This Row],[RL]],"0"), "-", TEXT(Table3[[#This Row],[OTL]]+Table3[[#This Row],[SOL]], "0"))</f>
        <v>3-4-1</v>
      </c>
      <c r="AP26">
        <f>COUNTIFS(DataRegularSeason20242025!$D$3:$D$1315,Table3[[#This Row],[Teams]],DataRegularSeason20242025!$K$3:$K$1315,0)</f>
        <v>0</v>
      </c>
      <c r="AQ26">
        <f>SUMIF(DataRegularSeason20242025!$D$3:$D$1315,$A26, DataRegularSeason20242025!$J$3:$J$1315)</f>
        <v>20</v>
      </c>
      <c r="AR26">
        <f>SUMIF(DataRegularSeason20242025!$D$3:$D$1315,$A26, DataRegularSeason20242025!$K$3:$K$1315)</f>
        <v>20</v>
      </c>
      <c r="AS26">
        <f>AQ26-AR26</f>
        <v>0</v>
      </c>
      <c r="AT26">
        <f>COUNTIFS(DataRegularSeason20242025!$E$3:$E$1315,Table3[[#This Row],[Teams]],DataRegularSeason20242025!$J$3:$J$1315,0)</f>
        <v>0</v>
      </c>
      <c r="AU26">
        <f>SUMIF(DataRegularSeason20242025!$E$3:$E$1315,$A26,DataRegularSeason20242025!$K$3:$K$1315)</f>
        <v>7</v>
      </c>
      <c r="AV26">
        <f>SUMIF(DataRegularSeason20242025!$E$3:$E$1315,$A26,DataRegularSeason20242025!$J$3:$J$1315)</f>
        <v>15</v>
      </c>
      <c r="AW26">
        <f>AU26-AV26</f>
        <v>-8</v>
      </c>
      <c r="AX26">
        <f>AQ26+AU26</f>
        <v>27</v>
      </c>
      <c r="AY26">
        <f>AR26+AV26</f>
        <v>35</v>
      </c>
      <c r="AZ26">
        <f>AX26-AY26</f>
        <v>-8</v>
      </c>
      <c r="BA26" s="35">
        <f>Table3[[#This Row],[GF]]/Table3[[#This Row],[GP]]</f>
        <v>3.375</v>
      </c>
      <c r="BB26" s="35">
        <f>Table3[[#This Row],[GA]]/Table3[[#This Row],[GP]]</f>
        <v>4.375</v>
      </c>
      <c r="BC26" s="35">
        <f>(Table3[[#This Row],[GF]]-Table3[[#This Row],[GA]])/Table3[[#This Row],[GP]]</f>
        <v>-1</v>
      </c>
      <c r="BD26">
        <f>COUNTIFS(DataRegularSeason20242025!$D$3:$D$1315,$A26,DataRegularSeason20242025!$H$3:$H$1315, $A26)</f>
        <v>1</v>
      </c>
      <c r="BE26">
        <f>COUNTIFS(DataRegularSeason20242025!$E$3:$E$1315,$A26,DataRegularSeason20242025!$H$3:$H$1315, $A26)</f>
        <v>1</v>
      </c>
      <c r="BF26">
        <f>BD26+BE26</f>
        <v>2</v>
      </c>
      <c r="BG26">
        <f>F26-BD26</f>
        <v>4</v>
      </c>
      <c r="BH26">
        <f>H26-BE26</f>
        <v>2</v>
      </c>
      <c r="BI26">
        <f>BG26+BH26</f>
        <v>6</v>
      </c>
    </row>
    <row r="27" spans="1:61"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3</v>
      </c>
      <c r="E27" s="33">
        <f>Table3[[#This Row],[Watched]]/Table3[[#This Row],[GP]]</f>
        <v>0.375</v>
      </c>
      <c r="F27">
        <f>COUNTIFS(DataRegularSeason20242025!$N$3:$N$1315,1,DataRegularSeason20242025!$D$3:$D$1315,$A27)</f>
        <v>4</v>
      </c>
      <c r="G27">
        <f>41-Table3[[#This Row],[GP_A]]</f>
        <v>37</v>
      </c>
      <c r="H27">
        <f>COUNTIFS(DataRegularSeason20242025!$E$3:$E$1315,$A27,DataRegularSeason20242025!$N$3:$N$1315,1)</f>
        <v>4</v>
      </c>
      <c r="I27">
        <f>41-Table3[[#This Row],[GP_H]]</f>
        <v>37</v>
      </c>
      <c r="J27">
        <f>F27+H27</f>
        <v>8</v>
      </c>
      <c r="K27">
        <f>82-Table3[[#This Row],[GP]]</f>
        <v>74</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3</v>
      </c>
      <c r="Q27">
        <f>COUNTIFS(DataRegularSeason20242025!$D$3:$D$1315,$A27, DataRegularSeason20242025!$S$3:$S$1315, $A27,DataRegularSeason20242025!$M$3:$M$1315,"REG")</f>
        <v>2</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5</v>
      </c>
      <c r="AD27">
        <f>Table3[[#This Row],[RW_A]]+Table3[[#This Row],[RW_H]]</f>
        <v>3</v>
      </c>
      <c r="AE27">
        <f>Table3[[#This Row],[RL_A]]+Table3[[#This Row],[RL_H]]</f>
        <v>4</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10</v>
      </c>
      <c r="AL27" s="33">
        <f>Table3[[#This Row],[PTS]]/(2*Table3[[#This Row],[GP]])</f>
        <v>0.4375</v>
      </c>
      <c r="AM27">
        <f>(2*Table3[[#This Row],[GR]])+Table3[[#This Row],[PTS]]</f>
        <v>155</v>
      </c>
      <c r="AN27">
        <f>(3*Table3[[#This Row],[GR]])+Table3[[#This Row],[PTS2]]</f>
        <v>232</v>
      </c>
      <c r="AO27" s="38" t="str">
        <f>_xlfn.CONCAT(TEXT(Table3[[#This Row],[W]], "0"), "-", TEXT(Table3[[#This Row],[RL]],"0"), "-", TEXT(Table3[[#This Row],[OTL]]+Table3[[#This Row],[SOL]], "0"))</f>
        <v>3-4-1</v>
      </c>
      <c r="AP27">
        <f>COUNTIFS(DataRegularSeason20242025!$D$3:$D$1315,Table3[[#This Row],[Teams]],DataRegularSeason20242025!$K$3:$K$1315,0)</f>
        <v>0</v>
      </c>
      <c r="AQ27">
        <f>SUMIF(DataRegularSeason20242025!$D$3:$D$1315,$A27, DataRegularSeason20242025!$J$3:$J$1315)</f>
        <v>14</v>
      </c>
      <c r="AR27">
        <f>SUMIF(DataRegularSeason20242025!$D$3:$D$1315,$A27, DataRegularSeason20242025!$K$3:$K$1315)</f>
        <v>17</v>
      </c>
      <c r="AS27">
        <f>AQ27-AR27</f>
        <v>-3</v>
      </c>
      <c r="AT27">
        <f>COUNTIFS(DataRegularSeason20242025!$E$3:$E$1315,Table3[[#This Row],[Teams]],DataRegularSeason20242025!$J$3:$J$1315,0)</f>
        <v>0</v>
      </c>
      <c r="AU27">
        <f>SUMIF(DataRegularSeason20242025!$E$3:$E$1315,$A27,DataRegularSeason20242025!$K$3:$K$1315)</f>
        <v>11</v>
      </c>
      <c r="AV27">
        <f>SUMIF(DataRegularSeason20242025!$E$3:$E$1315,$A27,DataRegularSeason20242025!$J$3:$J$1315)</f>
        <v>11</v>
      </c>
      <c r="AW27">
        <f>AU27-AV27</f>
        <v>0</v>
      </c>
      <c r="AX27">
        <f>AQ27+AU27</f>
        <v>25</v>
      </c>
      <c r="AY27">
        <f>AR27+AV27</f>
        <v>28</v>
      </c>
      <c r="AZ27">
        <f>AX27-AY27</f>
        <v>-3</v>
      </c>
      <c r="BA27" s="35">
        <f>Table3[[#This Row],[GF]]/Table3[[#This Row],[GP]]</f>
        <v>3.125</v>
      </c>
      <c r="BB27" s="35">
        <f>Table3[[#This Row],[GA]]/Table3[[#This Row],[GP]]</f>
        <v>3.5</v>
      </c>
      <c r="BC27" s="35">
        <f>(Table3[[#This Row],[GF]]-Table3[[#This Row],[GA]])/Table3[[#This Row],[GP]]</f>
        <v>-0.375</v>
      </c>
      <c r="BD27">
        <f>COUNTIFS(DataRegularSeason20242025!$D$3:$D$1315,$A27,DataRegularSeason20242025!$H$3:$H$1315, $A27)</f>
        <v>1</v>
      </c>
      <c r="BE27">
        <f>COUNTIFS(DataRegularSeason20242025!$E$3:$E$1315,$A27,DataRegularSeason20242025!$H$3:$H$1315, $A27)</f>
        <v>2</v>
      </c>
      <c r="BF27">
        <f>BD27+BE27</f>
        <v>3</v>
      </c>
      <c r="BG27">
        <f>F27-BD27</f>
        <v>3</v>
      </c>
      <c r="BH27">
        <f>H27-BE27</f>
        <v>2</v>
      </c>
      <c r="BI27">
        <f>BG27+BH27</f>
        <v>5</v>
      </c>
    </row>
    <row r="28" spans="1:61" x14ac:dyDescent="0.25">
      <c r="A28" t="s">
        <v>23</v>
      </c>
      <c r="B28" t="s">
        <v>97</v>
      </c>
      <c r="C28" t="s">
        <v>100</v>
      </c>
      <c r="D28">
        <f>COUNTIFS(DataRegularSeason20242025!$D$3:$D$1315,$A28,DataRegularSeason20242025!$R$3:$R$1315,1,DataRegularSeason20242025!$N$3:$N$1315,1) + COUNTIFS(DataRegularSeason20242025!$E$3:$E$1315,$A28,DataRegularSeason20242025!$R$3:$R$1315,1,DataRegularSeason20242025!$N$3:$N$1315,1)</f>
        <v>6</v>
      </c>
      <c r="E28" s="33">
        <f>Table3[[#This Row],[Watched]]/Table3[[#This Row],[GP]]</f>
        <v>0.8571428571428571</v>
      </c>
      <c r="F28">
        <f>COUNTIFS(DataRegularSeason20242025!$N$3:$N$1315,1,DataRegularSeason20242025!$D$3:$D$1315,$A28)</f>
        <v>2</v>
      </c>
      <c r="G28">
        <f>41-Table3[[#This Row],[GP_A]]</f>
        <v>39</v>
      </c>
      <c r="H28">
        <f>COUNTIFS(DataRegularSeason20242025!$E$3:$E$1315,$A28,DataRegularSeason20242025!$N$3:$N$1315,1)</f>
        <v>5</v>
      </c>
      <c r="I28">
        <f>41-Table3[[#This Row],[GP_H]]</f>
        <v>36</v>
      </c>
      <c r="J28">
        <f>F28+H28</f>
        <v>7</v>
      </c>
      <c r="K28">
        <f>82-Table3[[#This Row],[GP]]</f>
        <v>75</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1</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0</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2</v>
      </c>
      <c r="AC28">
        <f>Table3[[#This Row],[L_A]]+Table3[[#This Row],[L_H]]</f>
        <v>5</v>
      </c>
      <c r="AD28">
        <f>Table3[[#This Row],[RW_A]]+Table3[[#This Row],[RW_H]]</f>
        <v>1</v>
      </c>
      <c r="AE28">
        <f>Table3[[#This Row],[RL_A]]+Table3[[#This Row],[RL_H]]</f>
        <v>4</v>
      </c>
      <c r="AF28">
        <f>Table3[[#This Row],[OTW_A]]+Table3[[#This Row],[OTW_H]]</f>
        <v>1</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5</v>
      </c>
      <c r="AK28">
        <f>(3*(Table3[[#This Row],[RW_A]]+Table3[[#This Row],[RW_H]]))+(2*(Table3[[#This Row],[OTW_A]]+Table3[[#This Row],[SOW_A]]+Table3[[#This Row],[OTW_H]]+Table3[[#This Row],[SOW_H]]))+Table3[[#This Row],[OTL_A]]+Table3[[#This Row],[SOL_A]]+Table3[[#This Row],[OTL_H]]+Table3[[#This Row],[SOL_H]]</f>
        <v>6</v>
      </c>
      <c r="AL28" s="33">
        <f>Table3[[#This Row],[PTS]]/(2*Table3[[#This Row],[GP]])</f>
        <v>0.35714285714285715</v>
      </c>
      <c r="AM28">
        <f>(2*Table3[[#This Row],[GR]])+Table3[[#This Row],[PTS]]</f>
        <v>155</v>
      </c>
      <c r="AN28">
        <f>(3*Table3[[#This Row],[GR]])+Table3[[#This Row],[PTS2]]</f>
        <v>231</v>
      </c>
      <c r="AO28" s="38" t="str">
        <f>_xlfn.CONCAT(TEXT(Table3[[#This Row],[W]], "0"), "-", TEXT(Table3[[#This Row],[RL]],"0"), "-", TEXT(Table3[[#This Row],[OTL]]+Table3[[#This Row],[SOL]], "0"))</f>
        <v>2-4-1</v>
      </c>
      <c r="AP28">
        <f>COUNTIFS(DataRegularSeason20242025!$D$3:$D$1315,Table3[[#This Row],[Teams]],DataRegularSeason20242025!$K$3:$K$1315,0)</f>
        <v>0</v>
      </c>
      <c r="AQ28">
        <f>SUMIF(DataRegularSeason20242025!$D$3:$D$1315,$A28, DataRegularSeason20242025!$J$3:$J$1315)</f>
        <v>5</v>
      </c>
      <c r="AR28">
        <f>SUMIF(DataRegularSeason20242025!$D$3:$D$1315,$A28, DataRegularSeason20242025!$K$3:$K$1315)</f>
        <v>6</v>
      </c>
      <c r="AS28">
        <f>AQ28-AR28</f>
        <v>-1</v>
      </c>
      <c r="AT28">
        <f>COUNTIFS(DataRegularSeason20242025!$E$3:$E$1315,Table3[[#This Row],[Teams]],DataRegularSeason20242025!$J$3:$J$1315,0)</f>
        <v>0</v>
      </c>
      <c r="AU28">
        <f>SUMIF(DataRegularSeason20242025!$E$3:$E$1315,$A28,DataRegularSeason20242025!$K$3:$K$1315)</f>
        <v>9</v>
      </c>
      <c r="AV28">
        <f>SUMIF(DataRegularSeason20242025!$E$3:$E$1315,$A28,DataRegularSeason20242025!$J$3:$J$1315)</f>
        <v>21</v>
      </c>
      <c r="AW28">
        <f>AU28-AV28</f>
        <v>-12</v>
      </c>
      <c r="AX28">
        <f>AQ28+AU28</f>
        <v>14</v>
      </c>
      <c r="AY28">
        <f>AR28+AV28</f>
        <v>27</v>
      </c>
      <c r="AZ28">
        <f>AX28-AY28</f>
        <v>-13</v>
      </c>
      <c r="BA28" s="35">
        <f>Table3[[#This Row],[GF]]/Table3[[#This Row],[GP]]</f>
        <v>2</v>
      </c>
      <c r="BB28" s="35">
        <f>Table3[[#This Row],[GA]]/Table3[[#This Row],[GP]]</f>
        <v>3.8571428571428572</v>
      </c>
      <c r="BC28" s="35">
        <f>(Table3[[#This Row],[GF]]-Table3[[#This Row],[GA]])/Table3[[#This Row],[GP]]</f>
        <v>-1.8571428571428572</v>
      </c>
      <c r="BD28">
        <f>COUNTIFS(DataRegularSeason20242025!$D$3:$D$1315,$A28,DataRegularSeason20242025!$H$3:$H$1315, $A28)</f>
        <v>1</v>
      </c>
      <c r="BE28">
        <f>COUNTIFS(DataRegularSeason20242025!$E$3:$E$1315,$A28,DataRegularSeason20242025!$H$3:$H$1315, $A28)</f>
        <v>2</v>
      </c>
      <c r="BF28">
        <f>BD28+BE28</f>
        <v>3</v>
      </c>
      <c r="BG28">
        <f>F28-BD28</f>
        <v>1</v>
      </c>
      <c r="BH28">
        <f>H28-BE28</f>
        <v>3</v>
      </c>
      <c r="BI28">
        <f>BG28+BH28</f>
        <v>4</v>
      </c>
    </row>
    <row r="29" spans="1:61" x14ac:dyDescent="0.25">
      <c r="A29" t="s">
        <v>17</v>
      </c>
      <c r="B29" t="s">
        <v>97</v>
      </c>
      <c r="C29" t="s">
        <v>95</v>
      </c>
      <c r="D29">
        <f>COUNTIFS(DataRegularSeason20242025!$D$3:$D$1315,$A29,DataRegularSeason20242025!$R$3:$R$1315,1,DataRegularSeason20242025!$N$3:$N$1315,1) + COUNTIFS(DataRegularSeason20242025!$E$3:$E$1315,$A29,DataRegularSeason20242025!$R$3:$R$1315,1,DataRegularSeason20242025!$N$3:$N$1315,1)</f>
        <v>4</v>
      </c>
      <c r="E29" s="33">
        <f>Table3[[#This Row],[Watched]]/Table3[[#This Row],[GP]]</f>
        <v>0.5714285714285714</v>
      </c>
      <c r="F29">
        <f>COUNTIFS(DataRegularSeason20242025!$N$3:$N$1315,1,DataRegularSeason20242025!$D$3:$D$1315,$A29)</f>
        <v>4</v>
      </c>
      <c r="G29">
        <f>41-Table3[[#This Row],[GP_A]]</f>
        <v>37</v>
      </c>
      <c r="H29">
        <f>COUNTIFS(DataRegularSeason20242025!$E$3:$E$1315,$A29,DataRegularSeason20242025!$N$3:$N$1315,1)</f>
        <v>3</v>
      </c>
      <c r="I29">
        <f>41-Table3[[#This Row],[GP_H]]</f>
        <v>38</v>
      </c>
      <c r="J29">
        <f>F29+H29</f>
        <v>7</v>
      </c>
      <c r="K29">
        <f>82-Table3[[#This Row],[GP]]</f>
        <v>75</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3</v>
      </c>
      <c r="Q29">
        <f>COUNTIFS(DataRegularSeason20242025!$D$3:$D$1315,$A29, DataRegularSeason20242025!$S$3:$S$1315, $A29,DataRegularSeason20242025!$M$3:$M$1315,"REG")</f>
        <v>2</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2</v>
      </c>
      <c r="Y29">
        <f>COUNTIFS(DataRegularSeason20242025!$E$3:$E$1315,$A29, DataRegularSeason20242025!$S$3:$S$1315, $A29,DataRegularSeason20242025!$M$3:$M$1315,"REG")</f>
        <v>2</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2</v>
      </c>
      <c r="AC29">
        <f>Table3[[#This Row],[L_A]]+Table3[[#This Row],[L_H]]</f>
        <v>5</v>
      </c>
      <c r="AD29">
        <f>Table3[[#This Row],[RW_A]]+Table3[[#This Row],[RW_H]]</f>
        <v>2</v>
      </c>
      <c r="AE29">
        <f>Table3[[#This Row],[RL_A]]+Table3[[#This Row],[RL_H]]</f>
        <v>4</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5</v>
      </c>
      <c r="AK29">
        <f>(3*(Table3[[#This Row],[RW_A]]+Table3[[#This Row],[RW_H]]))+(2*(Table3[[#This Row],[OTW_A]]+Table3[[#This Row],[SOW_A]]+Table3[[#This Row],[OTW_H]]+Table3[[#This Row],[SOW_H]]))+Table3[[#This Row],[OTL_A]]+Table3[[#This Row],[SOL_A]]+Table3[[#This Row],[OTL_H]]+Table3[[#This Row],[SOL_H]]</f>
        <v>7</v>
      </c>
      <c r="AL29" s="33">
        <f>Table3[[#This Row],[PTS]]/(2*Table3[[#This Row],[GP]])</f>
        <v>0.35714285714285715</v>
      </c>
      <c r="AM29">
        <f>(2*Table3[[#This Row],[GR]])+Table3[[#This Row],[PTS]]</f>
        <v>155</v>
      </c>
      <c r="AN29">
        <f>(3*Table3[[#This Row],[GR]])+Table3[[#This Row],[PTS2]]</f>
        <v>232</v>
      </c>
      <c r="AO29" s="38" t="str">
        <f>_xlfn.CONCAT(TEXT(Table3[[#This Row],[W]], "0"), "-", TEXT(Table3[[#This Row],[RL]],"0"), "-", TEXT(Table3[[#This Row],[OTL]]+Table3[[#This Row],[SOL]], "0"))</f>
        <v>2-4-1</v>
      </c>
      <c r="AP29">
        <f>COUNTIFS(DataRegularSeason20242025!$D$3:$D$1315,Table3[[#This Row],[Teams]],DataRegularSeason20242025!$K$3:$K$1315,0)</f>
        <v>0</v>
      </c>
      <c r="AQ29">
        <f>SUMIF(DataRegularSeason20242025!$D$3:$D$1315,$A29, DataRegularSeason20242025!$J$3:$J$1315)</f>
        <v>9</v>
      </c>
      <c r="AR29">
        <f>SUMIF(DataRegularSeason20242025!$D$3:$D$1315,$A29, DataRegularSeason20242025!$K$3:$K$1315)</f>
        <v>12</v>
      </c>
      <c r="AS29">
        <f>AQ29-AR29</f>
        <v>-3</v>
      </c>
      <c r="AT29">
        <f>COUNTIFS(DataRegularSeason20242025!$E$3:$E$1315,Table3[[#This Row],[Teams]],DataRegularSeason20242025!$J$3:$J$1315,0)</f>
        <v>0</v>
      </c>
      <c r="AU29">
        <f>SUMIF(DataRegularSeason20242025!$E$3:$E$1315,$A29,DataRegularSeason20242025!$K$3:$K$1315)</f>
        <v>9</v>
      </c>
      <c r="AV29">
        <f>SUMIF(DataRegularSeason20242025!$E$3:$E$1315,$A29,DataRegularSeason20242025!$J$3:$J$1315)</f>
        <v>12</v>
      </c>
      <c r="AW29">
        <f>AU29-AV29</f>
        <v>-3</v>
      </c>
      <c r="AX29">
        <f>AQ29+AU29</f>
        <v>18</v>
      </c>
      <c r="AY29">
        <f>AR29+AV29</f>
        <v>24</v>
      </c>
      <c r="AZ29">
        <f>AX29-AY29</f>
        <v>-6</v>
      </c>
      <c r="BA29" s="35">
        <f>Table3[[#This Row],[GF]]/Table3[[#This Row],[GP]]</f>
        <v>2.5714285714285716</v>
      </c>
      <c r="BB29" s="35">
        <f>Table3[[#This Row],[GA]]/Table3[[#This Row],[GP]]</f>
        <v>3.4285714285714284</v>
      </c>
      <c r="BC29" s="35">
        <f>(Table3[[#This Row],[GF]]-Table3[[#This Row],[GA]])/Table3[[#This Row],[GP]]</f>
        <v>-0.8571428571428571</v>
      </c>
      <c r="BD29">
        <f>COUNTIFS(DataRegularSeason20242025!$D$3:$D$1315,$A29,DataRegularSeason20242025!$H$3:$H$1315, $A29)</f>
        <v>0</v>
      </c>
      <c r="BE29">
        <f>COUNTIFS(DataRegularSeason20242025!$E$3:$E$1315,$A29,DataRegularSeason20242025!$H$3:$H$1315, $A29)</f>
        <v>2</v>
      </c>
      <c r="BF29">
        <f>BD29+BE29</f>
        <v>2</v>
      </c>
      <c r="BG29">
        <f>F29-BD29</f>
        <v>4</v>
      </c>
      <c r="BH29">
        <f>H29-BE29</f>
        <v>1</v>
      </c>
      <c r="BI29">
        <f>BG29+BH29</f>
        <v>5</v>
      </c>
    </row>
    <row r="30" spans="1:6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2</v>
      </c>
      <c r="E30" s="33">
        <f>Table3[[#This Row],[Watched]]/Table3[[#This Row],[GP]]</f>
        <v>0.2857142857142857</v>
      </c>
      <c r="F30">
        <f>COUNTIFS(DataRegularSeason20242025!$N$3:$N$1315,1,DataRegularSeason20242025!$D$3:$D$1315,$A30)</f>
        <v>2</v>
      </c>
      <c r="G30">
        <f>41-Table3[[#This Row],[GP_A]]</f>
        <v>39</v>
      </c>
      <c r="H30">
        <f>COUNTIFS(DataRegularSeason20242025!$E$3:$E$1315,$A30,DataRegularSeason20242025!$N$3:$N$1315,1)</f>
        <v>5</v>
      </c>
      <c r="I30">
        <f>41-Table3[[#This Row],[GP_H]]</f>
        <v>36</v>
      </c>
      <c r="J30">
        <f>F30+H30</f>
        <v>7</v>
      </c>
      <c r="K30">
        <f>82-Table3[[#This Row],[GP]]</f>
        <v>75</v>
      </c>
      <c r="L30">
        <f>COUNTIFS(DataRegularSeason20242025!$D$3:$D$1315,$A30, DataRegularSeason20242025!$L$3:$L$1315, $A30,DataRegularSeason20242025!$N$3:$N$1315,1)</f>
        <v>0</v>
      </c>
      <c r="M30">
        <f>COUNTIFS(DataRegularSeason20242025!$D$3:$D$1315,$A30, DataRegularSeason20242025!$L$3:$L$1315, $A30,DataRegularSeason20242025!$N$3:$N$1315,1,DataRegularSeason20242025!$M$3:$M$1315,"REG")</f>
        <v>0</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2</v>
      </c>
      <c r="AC30">
        <f>Table3[[#This Row],[L_A]]+Table3[[#This Row],[L_H]]</f>
        <v>5</v>
      </c>
      <c r="AD30">
        <f>Table3[[#This Row],[RW_A]]+Table3[[#This Row],[RW_H]]</f>
        <v>2</v>
      </c>
      <c r="AE30">
        <f>Table3[[#This Row],[RL_A]]+Table3[[#This Row],[RL_H]]</f>
        <v>4</v>
      </c>
      <c r="AF30">
        <f>Table3[[#This Row],[OTW_A]]+Table3[[#This Row],[OTW_H]]</f>
        <v>0</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5</v>
      </c>
      <c r="AK30">
        <f>(3*(Table3[[#This Row],[RW_A]]+Table3[[#This Row],[RW_H]]))+(2*(Table3[[#This Row],[OTW_A]]+Table3[[#This Row],[SOW_A]]+Table3[[#This Row],[OTW_H]]+Table3[[#This Row],[SOW_H]]))+Table3[[#This Row],[OTL_A]]+Table3[[#This Row],[SOL_A]]+Table3[[#This Row],[OTL_H]]+Table3[[#This Row],[SOL_H]]</f>
        <v>7</v>
      </c>
      <c r="AL30" s="33">
        <f>Table3[[#This Row],[PTS]]/(2*Table3[[#This Row],[GP]])</f>
        <v>0.35714285714285715</v>
      </c>
      <c r="AM30">
        <f>(2*Table3[[#This Row],[GR]])+Table3[[#This Row],[PTS]]</f>
        <v>155</v>
      </c>
      <c r="AN30">
        <f>(3*Table3[[#This Row],[GR]])+Table3[[#This Row],[PTS2]]</f>
        <v>232</v>
      </c>
      <c r="AO30" s="38" t="str">
        <f>_xlfn.CONCAT(TEXT(Table3[[#This Row],[W]], "0"), "-", TEXT(Table3[[#This Row],[RL]],"0"), "-", TEXT(Table3[[#This Row],[OTL]]+Table3[[#This Row],[SOL]], "0"))</f>
        <v>2-4-1</v>
      </c>
      <c r="AP30">
        <f>COUNTIFS(DataRegularSeason20242025!$D$3:$D$1315,Table3[[#This Row],[Teams]],DataRegularSeason20242025!$K$3:$K$1315,0)</f>
        <v>0</v>
      </c>
      <c r="AQ30">
        <f>SUMIF(DataRegularSeason20242025!$D$3:$D$1315,$A30, DataRegularSeason20242025!$J$3:$J$1315)</f>
        <v>7</v>
      </c>
      <c r="AR30">
        <f>SUMIF(DataRegularSeason20242025!$D$3:$D$1315,$A30, DataRegularSeason20242025!$K$3:$K$1315)</f>
        <v>10</v>
      </c>
      <c r="AS30">
        <f>AQ30-AR30</f>
        <v>-3</v>
      </c>
      <c r="AT30">
        <f>COUNTIFS(DataRegularSeason20242025!$E$3:$E$1315,Table3[[#This Row],[Teams]],DataRegularSeason20242025!$J$3:$J$1315,0)</f>
        <v>1</v>
      </c>
      <c r="AU30">
        <f>SUMIF(DataRegularSeason20242025!$E$3:$E$1315,$A30,DataRegularSeason20242025!$K$3:$K$1315)</f>
        <v>11</v>
      </c>
      <c r="AV30">
        <f>SUMIF(DataRegularSeason20242025!$E$3:$E$1315,$A30,DataRegularSeason20242025!$J$3:$J$1315)</f>
        <v>18</v>
      </c>
      <c r="AW30">
        <f>AU30-AV30</f>
        <v>-7</v>
      </c>
      <c r="AX30">
        <f>AQ30+AU30</f>
        <v>18</v>
      </c>
      <c r="AY30">
        <f>AR30+AV30</f>
        <v>28</v>
      </c>
      <c r="AZ30">
        <f>AX30-AY30</f>
        <v>-10</v>
      </c>
      <c r="BA30" s="35">
        <f>Table3[[#This Row],[GF]]/Table3[[#This Row],[GP]]</f>
        <v>2.5714285714285716</v>
      </c>
      <c r="BB30" s="35">
        <f>Table3[[#This Row],[GA]]/Table3[[#This Row],[GP]]</f>
        <v>4</v>
      </c>
      <c r="BC30" s="35">
        <f>(Table3[[#This Row],[GF]]-Table3[[#This Row],[GA]])/Table3[[#This Row],[GP]]</f>
        <v>-1.4285714285714286</v>
      </c>
      <c r="BD30">
        <f>COUNTIFS(DataRegularSeason20242025!$D$3:$D$1315,$A30,DataRegularSeason20242025!$H$3:$H$1315, $A30)</f>
        <v>0</v>
      </c>
      <c r="BE30">
        <f>COUNTIFS(DataRegularSeason20242025!$E$3:$E$1315,$A30,DataRegularSeason20242025!$H$3:$H$1315, $A30)</f>
        <v>1</v>
      </c>
      <c r="BF30">
        <f>BD30+BE30</f>
        <v>1</v>
      </c>
      <c r="BG30">
        <f>F30-BD30</f>
        <v>2</v>
      </c>
      <c r="BH30">
        <f>H30-BE30</f>
        <v>4</v>
      </c>
      <c r="BI30">
        <f>BG30+BH30</f>
        <v>6</v>
      </c>
    </row>
    <row r="31" spans="1:61"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2</v>
      </c>
      <c r="E31" s="33">
        <f>Table3[[#This Row],[Watched]]/Table3[[#This Row],[GP]]</f>
        <v>0.33333333333333331</v>
      </c>
      <c r="F31">
        <f>COUNTIFS(DataRegularSeason20242025!$N$3:$N$1315,1,DataRegularSeason20242025!$D$3:$D$1315,$A31)</f>
        <v>1</v>
      </c>
      <c r="G31">
        <f>41-Table3[[#This Row],[GP_A]]</f>
        <v>40</v>
      </c>
      <c r="H31">
        <f>COUNTIFS(DataRegularSeason20242025!$E$3:$E$1315,$A31,DataRegularSeason20242025!$N$3:$N$1315,1)</f>
        <v>5</v>
      </c>
      <c r="I31">
        <f>41-Table3[[#This Row],[GP_H]]</f>
        <v>36</v>
      </c>
      <c r="J31">
        <f>F31+H31</f>
        <v>6</v>
      </c>
      <c r="K31">
        <f>82-Table3[[#This Row],[GP]]</f>
        <v>76</v>
      </c>
      <c r="L31">
        <f>COUNTIFS(DataRegularSeason20242025!$D$3:$D$1315,$A31, DataRegularSeason20242025!$L$3:$L$1315, $A31,DataRegularSeason20242025!$N$3:$N$1315,1)</f>
        <v>0</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v>
      </c>
      <c r="Q31">
        <f>COUNTIFS(DataRegularSeason20242025!$D$3:$D$1315,$A31, DataRegularSeason20242025!$S$3:$S$1315, $A31,DataRegularSeason20242025!$M$3:$M$1315,"REG")</f>
        <v>1</v>
      </c>
      <c r="R31">
        <f>COUNTIFS(DataRegularSeason20242025!$D$3:$D$1315,$A31, DataRegularSeason20242025!$S$3:$S$1315, $A31,DataRegularSeason20242025!$M$3:$M$1315,"OT")</f>
        <v>0</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v>
      </c>
      <c r="AC31">
        <f>Table3[[#This Row],[L_A]]+Table3[[#This Row],[L_H]]</f>
        <v>5</v>
      </c>
      <c r="AD31">
        <f>Table3[[#This Row],[RW_A]]+Table3[[#This Row],[RW_H]]</f>
        <v>1</v>
      </c>
      <c r="AE31">
        <f>Table3[[#This Row],[RL_A]]+Table3[[#This Row],[RL_H]]</f>
        <v>5</v>
      </c>
      <c r="AF31">
        <f>Table3[[#This Row],[OTW_A]]+Table3[[#This Row],[OTW_H]]</f>
        <v>0</v>
      </c>
      <c r="AG31">
        <f>Table3[[#This Row],[OTL_A]]+Table3[[#This Row],[OTL_H]]</f>
        <v>0</v>
      </c>
      <c r="AH31">
        <f>Table3[[#This Row],[SOW_A]]+Table3[[#This Row],[SOW_H]]</f>
        <v>0</v>
      </c>
      <c r="AI31">
        <f>Table3[[#This Row],[SOL_A]]+Table3[[#This Row],[SOL_H]]</f>
        <v>0</v>
      </c>
      <c r="AJ31">
        <f>(2*(Table3[[#This Row],[W_A]]+Table3[[#This Row],[W_H]]))+Table3[[#This Row],[OTL_A]]+Table3[[#This Row],[SOL_A]]+Table3[[#This Row],[OTL_H]]+Table3[[#This Row],[SOL_H]]</f>
        <v>2</v>
      </c>
      <c r="AK31">
        <f>(3*(Table3[[#This Row],[RW_A]]+Table3[[#This Row],[RW_H]]))+(2*(Table3[[#This Row],[OTW_A]]+Table3[[#This Row],[SOW_A]]+Table3[[#This Row],[OTW_H]]+Table3[[#This Row],[SOW_H]]))+Table3[[#This Row],[OTL_A]]+Table3[[#This Row],[SOL_A]]+Table3[[#This Row],[OTL_H]]+Table3[[#This Row],[SOL_H]]</f>
        <v>3</v>
      </c>
      <c r="AL31" s="33">
        <f>Table3[[#This Row],[PTS]]/(2*Table3[[#This Row],[GP]])</f>
        <v>0.16666666666666666</v>
      </c>
      <c r="AM31">
        <f>(2*Table3[[#This Row],[GR]])+Table3[[#This Row],[PTS]]</f>
        <v>154</v>
      </c>
      <c r="AN31">
        <f>(3*Table3[[#This Row],[GR]])+Table3[[#This Row],[PTS2]]</f>
        <v>231</v>
      </c>
      <c r="AO31" s="38" t="str">
        <f>_xlfn.CONCAT(TEXT(Table3[[#This Row],[W]], "0"), "-", TEXT(Table3[[#This Row],[RL]],"0"), "-", TEXT(Table3[[#This Row],[OTL]]+Table3[[#This Row],[SOL]], "0"))</f>
        <v>1-5-0</v>
      </c>
      <c r="AP31">
        <f>COUNTIFS(DataRegularSeason20242025!$D$3:$D$1315,Table3[[#This Row],[Teams]],DataRegularSeason20242025!$K$3:$K$1315,0)</f>
        <v>0</v>
      </c>
      <c r="AQ31">
        <f>SUMIF(DataRegularSeason20242025!$D$3:$D$1315,$A31, DataRegularSeason20242025!$J$3:$J$1315)</f>
        <v>0</v>
      </c>
      <c r="AR31">
        <f>SUMIF(DataRegularSeason20242025!$D$3:$D$1315,$A31, DataRegularSeason20242025!$K$3:$K$1315)</f>
        <v>3</v>
      </c>
      <c r="AS31">
        <f>AQ31-AR31</f>
        <v>-3</v>
      </c>
      <c r="AT31">
        <f>COUNTIFS(DataRegularSeason20242025!$E$3:$E$1315,Table3[[#This Row],[Teams]],DataRegularSeason20242025!$J$3:$J$1315,0)</f>
        <v>1</v>
      </c>
      <c r="AU31">
        <f>SUMIF(DataRegularSeason20242025!$E$3:$E$1315,$A31,DataRegularSeason20242025!$K$3:$K$1315)</f>
        <v>14</v>
      </c>
      <c r="AV31">
        <f>SUMIF(DataRegularSeason20242025!$E$3:$E$1315,$A31,DataRegularSeason20242025!$J$3:$J$1315)</f>
        <v>20</v>
      </c>
      <c r="AW31">
        <f>AU31-AV31</f>
        <v>-6</v>
      </c>
      <c r="AX31">
        <f>AQ31+AU31</f>
        <v>14</v>
      </c>
      <c r="AY31">
        <f>AR31+AV31</f>
        <v>23</v>
      </c>
      <c r="AZ31">
        <f>AX31-AY31</f>
        <v>-9</v>
      </c>
      <c r="BA31" s="35">
        <f>Table3[[#This Row],[GF]]/Table3[[#This Row],[GP]]</f>
        <v>2.3333333333333335</v>
      </c>
      <c r="BB31" s="35">
        <f>Table3[[#This Row],[GA]]/Table3[[#This Row],[GP]]</f>
        <v>3.8333333333333335</v>
      </c>
      <c r="BC31" s="35">
        <f>(Table3[[#This Row],[GF]]-Table3[[#This Row],[GA]])/Table3[[#This Row],[GP]]</f>
        <v>-1.5</v>
      </c>
      <c r="BD31">
        <f>COUNTIFS(DataRegularSeason20242025!$D$3:$D$1315,$A31,DataRegularSeason20242025!$H$3:$H$1315, $A31)</f>
        <v>1</v>
      </c>
      <c r="BE31">
        <f>COUNTIFS(DataRegularSeason20242025!$E$3:$E$1315,$A31,DataRegularSeason20242025!$H$3:$H$1315, $A31)</f>
        <v>3</v>
      </c>
      <c r="BF31">
        <f>BD31+BE31</f>
        <v>4</v>
      </c>
      <c r="BG31">
        <f>F31-BD31</f>
        <v>0</v>
      </c>
      <c r="BH31">
        <f>H31-BE31</f>
        <v>2</v>
      </c>
      <c r="BI31">
        <f>BG31+BH31</f>
        <v>2</v>
      </c>
    </row>
    <row r="32" spans="1:61" x14ac:dyDescent="0.25">
      <c r="A32" t="s">
        <v>45</v>
      </c>
      <c r="B32" t="s">
        <v>98</v>
      </c>
      <c r="C32" t="s">
        <v>99</v>
      </c>
      <c r="D32">
        <f>COUNTIFS(DataRegularSeason20242025!$D$3:$D$1315,$A32,DataRegularSeason20242025!$R$3:$R$1315,1,DataRegularSeason20242025!$N$3:$N$1315,1) + COUNTIFS(DataRegularSeason20242025!$E$3:$E$1315,$A32,DataRegularSeason20242025!$R$3:$R$1315,1,DataRegularSeason20242025!$N$3:$N$1315,1)</f>
        <v>3</v>
      </c>
      <c r="E32" s="33">
        <f>Table3[[#This Row],[Watched]]/Table3[[#This Row],[GP]]</f>
        <v>0.42857142857142855</v>
      </c>
      <c r="F32">
        <f>COUNTIFS(DataRegularSeason20242025!$N$3:$N$1315,1,DataRegularSeason20242025!$D$3:$D$1315,$A32)</f>
        <v>5</v>
      </c>
      <c r="G32">
        <f>41-Table3[[#This Row],[GP_A]]</f>
        <v>36</v>
      </c>
      <c r="H32">
        <f>COUNTIFS(DataRegularSeason20242025!$E$3:$E$1315,$A32,DataRegularSeason20242025!$N$3:$N$1315,1)</f>
        <v>2</v>
      </c>
      <c r="I32">
        <f>41-Table3[[#This Row],[GP_H]]</f>
        <v>39</v>
      </c>
      <c r="J32">
        <f>F32+H32</f>
        <v>7</v>
      </c>
      <c r="K32">
        <f>82-Table3[[#This Row],[GP]]</f>
        <v>75</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4</v>
      </c>
      <c r="Q32">
        <f>COUNTIFS(DataRegularSeason20242025!$D$3:$D$1315,$A32, DataRegularSeason20242025!$S$3:$S$1315, $A32,DataRegularSeason20242025!$M$3:$M$1315,"REG")</f>
        <v>3</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0</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2</v>
      </c>
      <c r="Y32">
        <f>COUNTIFS(DataRegularSeason20242025!$E$3:$E$1315,$A32, DataRegularSeason20242025!$S$3:$S$1315, $A32,DataRegularSeason20242025!$M$3:$M$1315,"REG")</f>
        <v>2</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1</v>
      </c>
      <c r="AC32">
        <f>Table3[[#This Row],[L_A]]+Table3[[#This Row],[L_H]]</f>
        <v>6</v>
      </c>
      <c r="AD32">
        <f>Table3[[#This Row],[RW_A]]+Table3[[#This Row],[RW_H]]</f>
        <v>0</v>
      </c>
      <c r="AE32">
        <f>Table3[[#This Row],[RL_A]]+Table3[[#This Row],[RL_H]]</f>
        <v>5</v>
      </c>
      <c r="AF32">
        <f>Table3[[#This Row],[OTW_A]]+Table3[[#This Row],[OTW_H]]</f>
        <v>0</v>
      </c>
      <c r="AG32">
        <f>Table3[[#This Row],[OTL_A]]+Table3[[#This Row],[OTL_H]]</f>
        <v>1</v>
      </c>
      <c r="AH32">
        <f>Table3[[#This Row],[SOW_A]]+Table3[[#This Row],[SOW_H]]</f>
        <v>1</v>
      </c>
      <c r="AI32">
        <f>Table3[[#This Row],[SOL_A]]+Table3[[#This Row],[SOL_H]]</f>
        <v>0</v>
      </c>
      <c r="AJ32">
        <f>(2*(Table3[[#This Row],[W_A]]+Table3[[#This Row],[W_H]]))+Table3[[#This Row],[OTL_A]]+Table3[[#This Row],[SOL_A]]+Table3[[#This Row],[OTL_H]]+Table3[[#This Row],[SOL_H]]</f>
        <v>3</v>
      </c>
      <c r="AK32">
        <f>(3*(Table3[[#This Row],[RW_A]]+Table3[[#This Row],[RW_H]]))+(2*(Table3[[#This Row],[OTW_A]]+Table3[[#This Row],[SOW_A]]+Table3[[#This Row],[OTW_H]]+Table3[[#This Row],[SOW_H]]))+Table3[[#This Row],[OTL_A]]+Table3[[#This Row],[SOL_A]]+Table3[[#This Row],[OTL_H]]+Table3[[#This Row],[SOL_H]]</f>
        <v>3</v>
      </c>
      <c r="AL32" s="33">
        <f>Table3[[#This Row],[PTS]]/(2*Table3[[#This Row],[GP]])</f>
        <v>0.21428571428571427</v>
      </c>
      <c r="AM32">
        <f>(2*Table3[[#This Row],[GR]])+Table3[[#This Row],[PTS]]</f>
        <v>153</v>
      </c>
      <c r="AN32">
        <f>(3*Table3[[#This Row],[GR]])+Table3[[#This Row],[PTS2]]</f>
        <v>228</v>
      </c>
      <c r="AO32" s="38" t="str">
        <f>_xlfn.CONCAT(TEXT(Table3[[#This Row],[W]], "0"), "-", TEXT(Table3[[#This Row],[RL]],"0"), "-", TEXT(Table3[[#This Row],[OTL]]+Table3[[#This Row],[SOL]], "0"))</f>
        <v>1-5-1</v>
      </c>
      <c r="AP32">
        <f>COUNTIFS(DataRegularSeason20242025!$D$3:$D$1315,Table3[[#This Row],[Teams]],DataRegularSeason20242025!$K$3:$K$1315,0)</f>
        <v>0</v>
      </c>
      <c r="AQ32">
        <f>SUMIF(DataRegularSeason20242025!$D$3:$D$1315,$A32, DataRegularSeason20242025!$J$3:$J$1315)</f>
        <v>16</v>
      </c>
      <c r="AR32">
        <f>SUMIF(DataRegularSeason20242025!$D$3:$D$1315,$A32, DataRegularSeason20242025!$K$3:$K$1315)</f>
        <v>24</v>
      </c>
      <c r="AS32">
        <f>AQ32-AR32</f>
        <v>-8</v>
      </c>
      <c r="AT32">
        <f>COUNTIFS(DataRegularSeason20242025!$E$3:$E$1315,Table3[[#This Row],[Teams]],DataRegularSeason20242025!$J$3:$J$1315,0)</f>
        <v>0</v>
      </c>
      <c r="AU32">
        <f>SUMIF(DataRegularSeason20242025!$E$3:$E$1315,$A32,DataRegularSeason20242025!$K$3:$K$1315)</f>
        <v>1</v>
      </c>
      <c r="AV32">
        <f>SUMIF(DataRegularSeason20242025!$E$3:$E$1315,$A32,DataRegularSeason20242025!$J$3:$J$1315)</f>
        <v>7</v>
      </c>
      <c r="AW32">
        <f>AU32-AV32</f>
        <v>-6</v>
      </c>
      <c r="AX32">
        <f>AQ32+AU32</f>
        <v>17</v>
      </c>
      <c r="AY32">
        <f>AR32+AV32</f>
        <v>31</v>
      </c>
      <c r="AZ32">
        <f>AX32-AY32</f>
        <v>-14</v>
      </c>
      <c r="BA32" s="35">
        <f>Table3[[#This Row],[GF]]/Table3[[#This Row],[GP]]</f>
        <v>2.4285714285714284</v>
      </c>
      <c r="BB32" s="35">
        <f>Table3[[#This Row],[GA]]/Table3[[#This Row],[GP]]</f>
        <v>4.4285714285714288</v>
      </c>
      <c r="BC32" s="35">
        <f>(Table3[[#This Row],[GF]]-Table3[[#This Row],[GA]])/Table3[[#This Row],[GP]]</f>
        <v>-2</v>
      </c>
      <c r="BD32">
        <f>COUNTIFS(DataRegularSeason20242025!$D$3:$D$1315,$A32,DataRegularSeason20242025!$H$3:$H$1315, $A32)</f>
        <v>3</v>
      </c>
      <c r="BE32">
        <f>COUNTIFS(DataRegularSeason20242025!$E$3:$E$1315,$A32,DataRegularSeason20242025!$H$3:$H$1315, $A32)</f>
        <v>0</v>
      </c>
      <c r="BF32">
        <f>BD32+BE32</f>
        <v>3</v>
      </c>
      <c r="BG32">
        <f>F32-BD32</f>
        <v>2</v>
      </c>
      <c r="BH32">
        <f>H32-BE32</f>
        <v>2</v>
      </c>
      <c r="BI32">
        <f>BG32+BH32</f>
        <v>4</v>
      </c>
    </row>
    <row r="33" spans="1:66"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2</v>
      </c>
      <c r="E33" s="33">
        <f>Table3[[#This Row],[Watched]]/Table3[[#This Row],[GP]]</f>
        <v>0.2857142857142857</v>
      </c>
      <c r="F33">
        <f>COUNTIFS(DataRegularSeason20242025!$N$3:$N$1315,1,DataRegularSeason20242025!$D$3:$D$1315,$A33)</f>
        <v>4</v>
      </c>
      <c r="G33">
        <f>41-Table3[[#This Row],[GP_A]]</f>
        <v>37</v>
      </c>
      <c r="H33">
        <f>COUNTIFS(DataRegularSeason20242025!$E$3:$E$1315,$A33,DataRegularSeason20242025!$N$3:$N$1315,1)</f>
        <v>3</v>
      </c>
      <c r="I33">
        <f>41-Table3[[#This Row],[GP_H]]</f>
        <v>38</v>
      </c>
      <c r="J33">
        <f>F33+H33</f>
        <v>7</v>
      </c>
      <c r="K33">
        <f>82-Table3[[#This Row],[GP]]</f>
        <v>75</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4</v>
      </c>
      <c r="Q33">
        <f>COUNTIFS(DataRegularSeason20242025!$D$3:$D$1315,$A33, DataRegularSeason20242025!$S$3:$S$1315, $A33,DataRegularSeason20242025!$M$3:$M$1315,"REG")</f>
        <v>3</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0</v>
      </c>
      <c r="AC33">
        <f>Table3[[#This Row],[L_A]]+Table3[[#This Row],[L_H]]</f>
        <v>7</v>
      </c>
      <c r="AD33">
        <f>Table3[[#This Row],[RW_A]]+Table3[[#This Row],[RW_H]]</f>
        <v>0</v>
      </c>
      <c r="AE33">
        <f>Table3[[#This Row],[RL_A]]+Table3[[#This Row],[RL_H]]</f>
        <v>5</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2</v>
      </c>
      <c r="AK33">
        <f>(3*(Table3[[#This Row],[RW_A]]+Table3[[#This Row],[RW_H]]))+(2*(Table3[[#This Row],[OTW_A]]+Table3[[#This Row],[SOW_A]]+Table3[[#This Row],[OTW_H]]+Table3[[#This Row],[SOW_H]]))+Table3[[#This Row],[OTL_A]]+Table3[[#This Row],[SOL_A]]+Table3[[#This Row],[OTL_H]]+Table3[[#This Row],[SOL_H]]</f>
        <v>2</v>
      </c>
      <c r="AL33" s="33">
        <f>Table3[[#This Row],[PTS]]/(2*Table3[[#This Row],[GP]])</f>
        <v>0.14285714285714285</v>
      </c>
      <c r="AM33">
        <f>(2*Table3[[#This Row],[GR]])+Table3[[#This Row],[PTS]]</f>
        <v>152</v>
      </c>
      <c r="AN33">
        <f>(3*Table3[[#This Row],[GR]])+Table3[[#This Row],[PTS2]]</f>
        <v>227</v>
      </c>
      <c r="AO33" s="38" t="str">
        <f>_xlfn.CONCAT(TEXT(Table3[[#This Row],[W]], "0"), "-", TEXT(Table3[[#This Row],[RL]],"0"), "-", TEXT(Table3[[#This Row],[OTL]]+Table3[[#This Row],[SOL]], "0"))</f>
        <v>0-5-2</v>
      </c>
      <c r="AP33">
        <f>COUNTIFS(DataRegularSeason20242025!$D$3:$D$1315,Table3[[#This Row],[Teams]],DataRegularSeason20242025!$K$3:$K$1315,0)</f>
        <v>0</v>
      </c>
      <c r="AQ33">
        <f>SUMIF(DataRegularSeason20242025!$D$3:$D$1315,$A33, DataRegularSeason20242025!$J$3:$J$1315)</f>
        <v>8</v>
      </c>
      <c r="AR33">
        <f>SUMIF(DataRegularSeason20242025!$D$3:$D$1315,$A33, DataRegularSeason20242025!$K$3:$K$1315)</f>
        <v>18</v>
      </c>
      <c r="AS33">
        <f>AQ33-AR33</f>
        <v>-10</v>
      </c>
      <c r="AT33">
        <f>COUNTIFS(DataRegularSeason20242025!$E$3:$E$1315,Table3[[#This Row],[Teams]],DataRegularSeason20242025!$J$3:$J$1315,0)</f>
        <v>0</v>
      </c>
      <c r="AU33">
        <f>SUMIF(DataRegularSeason20242025!$E$3:$E$1315,$A33,DataRegularSeason20242025!$K$3:$K$1315)</f>
        <v>5</v>
      </c>
      <c r="AV33">
        <f>SUMIF(DataRegularSeason20242025!$E$3:$E$1315,$A33,DataRegularSeason20242025!$J$3:$J$1315)</f>
        <v>11</v>
      </c>
      <c r="AW33">
        <f>AU33-AV33</f>
        <v>-6</v>
      </c>
      <c r="AX33">
        <f>AQ33+AU33</f>
        <v>13</v>
      </c>
      <c r="AY33">
        <f>AR33+AV33</f>
        <v>29</v>
      </c>
      <c r="AZ33">
        <f>AX33-AY33</f>
        <v>-16</v>
      </c>
      <c r="BA33" s="35">
        <f>Table3[[#This Row],[GF]]/Table3[[#This Row],[GP]]</f>
        <v>1.8571428571428572</v>
      </c>
      <c r="BB33" s="35">
        <f>Table3[[#This Row],[GA]]/Table3[[#This Row],[GP]]</f>
        <v>4.1428571428571432</v>
      </c>
      <c r="BC33" s="35">
        <f>(Table3[[#This Row],[GF]]-Table3[[#This Row],[GA]])/Table3[[#This Row],[GP]]</f>
        <v>-2.2857142857142856</v>
      </c>
      <c r="BD33">
        <f>COUNTIFS(DataRegularSeason20242025!$D$3:$D$1315,$A33,DataRegularSeason20242025!$H$3:$H$1315, $A33)</f>
        <v>0</v>
      </c>
      <c r="BE33">
        <f>COUNTIFS(DataRegularSeason20242025!$E$3:$E$1315,$A33,DataRegularSeason20242025!$H$3:$H$1315, $A33)</f>
        <v>0</v>
      </c>
      <c r="BF33">
        <f>BD33+BE33</f>
        <v>0</v>
      </c>
      <c r="BG33">
        <f>F33-BD33</f>
        <v>4</v>
      </c>
      <c r="BH33">
        <f>H33-BE33</f>
        <v>3</v>
      </c>
      <c r="BI33">
        <f>BG33+BH33</f>
        <v>7</v>
      </c>
    </row>
    <row r="34" spans="1:66" x14ac:dyDescent="0.25">
      <c r="BN34" t="str">
        <f t="array" ref="BN34:BN66">IF(DataRegularSeason20242025!$D$3:$D$1315="CGY",DataRegularSeason20242025!$D$3:$D$1315,"")</f>
        <v/>
      </c>
    </row>
    <row r="35" spans="1:66" x14ac:dyDescent="0.25">
      <c r="BN35" t="str">
        <v/>
      </c>
    </row>
    <row r="36" spans="1:66" x14ac:dyDescent="0.25">
      <c r="BN36" t="str">
        <v/>
      </c>
    </row>
    <row r="37" spans="1:66" x14ac:dyDescent="0.25">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1048576">
    <cfRule type="colorScale" priority="11">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conditionalFormatting sqref="AJ1:AJ1048576">
    <cfRule type="colorScale" priority="10">
      <colorScale>
        <cfvo type="min"/>
        <cfvo type="percentile" val="50"/>
        <cfvo type="max"/>
        <color rgb="FFF8696B"/>
        <color rgb="FFFFEB84"/>
        <color rgb="FF63BE7B"/>
      </colorScale>
    </cfRule>
  </conditionalFormatting>
  <conditionalFormatting sqref="AK1:AK1048576">
    <cfRule type="colorScale" priority="39">
      <colorScale>
        <cfvo type="min"/>
        <cfvo type="percentile" val="50"/>
        <cfvo type="max"/>
        <color rgb="FFF8696B"/>
        <color rgb="FFFFEB84"/>
        <color rgb="FF63BE7B"/>
      </colorScale>
    </cfRule>
  </conditionalFormatting>
  <conditionalFormatting sqref="AL1:AL1048576">
    <cfRule type="colorScale" priority="8">
      <colorScale>
        <cfvo type="min"/>
        <cfvo type="percentile" val="50"/>
        <cfvo type="max"/>
        <color rgb="FFF8696B"/>
        <color rgb="FFFCFCFF"/>
        <color rgb="FF5A8AC6"/>
      </colorScale>
    </cfRule>
  </conditionalFormatting>
  <conditionalFormatting sqref="AX1:AX1048576">
    <cfRule type="colorScale" priority="6">
      <colorScale>
        <cfvo type="min"/>
        <cfvo type="max"/>
        <color rgb="FFFCFCFF"/>
        <color rgb="FF63BE7B"/>
      </colorScale>
    </cfRule>
  </conditionalFormatting>
  <conditionalFormatting sqref="AY1:AY1048576">
    <cfRule type="colorScale" priority="5">
      <colorScale>
        <cfvo type="min"/>
        <cfvo type="max"/>
        <color rgb="FFFCFCFF"/>
        <color rgb="FFF8696B"/>
      </colorScale>
    </cfRule>
  </conditionalFormatting>
  <conditionalFormatting sqref="AZ1:AZ1048576">
    <cfRule type="colorScale" priority="7">
      <colorScale>
        <cfvo type="min"/>
        <cfvo type="percentile" val="50"/>
        <cfvo type="max"/>
        <color rgb="FFF8696B"/>
        <color rgb="FFFFEB84"/>
        <color rgb="FF63BE7B"/>
      </colorScale>
    </cfRule>
  </conditionalFormatting>
  <conditionalFormatting sqref="BA1:BA1048576">
    <cfRule type="colorScale" priority="4">
      <colorScale>
        <cfvo type="min"/>
        <cfvo type="max"/>
        <color rgb="FFFCFCFF"/>
        <color rgb="FF63BE7B"/>
      </colorScale>
    </cfRule>
  </conditionalFormatting>
  <conditionalFormatting sqref="BB1:BB1048576">
    <cfRule type="colorScale" priority="3">
      <colorScale>
        <cfvo type="min"/>
        <cfvo type="max"/>
        <color rgb="FFFCFCFF"/>
        <color rgb="FFF8696B"/>
      </colorScale>
    </cfRule>
  </conditionalFormatting>
  <conditionalFormatting sqref="BC1:BC1048576">
    <cfRule type="colorScale" priority="2">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2024-10-24T14:33:32Z</dcterms:modified>
</cp:coreProperties>
</file>