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1393F7F2-2B3B-4F36-A839-E0BDC432560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I138" i="1" s="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I222" i="1" s="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I666" i="1" s="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H459" i="1" s="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338" i="1" l="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P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30" i="7"/>
  <c r="E30" i="7"/>
  <c r="F30" i="7"/>
  <c r="G30" i="7"/>
  <c r="H30" i="7"/>
  <c r="I30" i="7"/>
  <c r="D2" i="7"/>
  <c r="E2" i="7"/>
  <c r="F2" i="7"/>
  <c r="G2" i="7"/>
  <c r="H2"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6" i="2"/>
  <c r="AU2" i="2"/>
  <c r="AU15" i="2"/>
  <c r="AU7" i="2"/>
  <c r="AU21" i="2"/>
  <c r="AU23" i="2"/>
  <c r="AU33" i="2"/>
  <c r="AU6" i="2"/>
  <c r="AU14" i="2"/>
  <c r="AU12" i="2"/>
  <c r="AU3" i="2"/>
  <c r="AU17" i="2"/>
  <c r="AU29" i="2"/>
  <c r="AU24" i="2"/>
  <c r="AU28" i="2"/>
  <c r="AU20" i="2"/>
  <c r="AU22" i="2"/>
  <c r="AU13" i="2"/>
  <c r="AU27" i="2"/>
  <c r="AU11" i="2"/>
  <c r="AU10" i="2"/>
  <c r="AU5" i="2"/>
  <c r="AU26" i="2"/>
  <c r="AU8" i="2"/>
  <c r="AU9" i="2"/>
  <c r="AU19" i="2"/>
  <c r="AU18" i="2"/>
  <c r="AU25" i="2"/>
  <c r="AU30" i="2"/>
  <c r="AU32" i="2"/>
  <c r="AU31" i="2"/>
  <c r="AU4" i="2"/>
  <c r="AQ16" i="2"/>
  <c r="AQ2" i="2"/>
  <c r="AQ15" i="2"/>
  <c r="AQ7" i="2"/>
  <c r="AQ21" i="2"/>
  <c r="AQ23" i="2"/>
  <c r="AQ33" i="2"/>
  <c r="AQ6" i="2"/>
  <c r="AQ14" i="2"/>
  <c r="AQ12" i="2"/>
  <c r="AQ3" i="2"/>
  <c r="AQ17" i="2"/>
  <c r="AQ29" i="2"/>
  <c r="AQ24" i="2"/>
  <c r="AQ28" i="2"/>
  <c r="AQ20" i="2"/>
  <c r="AQ22" i="2"/>
  <c r="AQ13" i="2"/>
  <c r="AQ27" i="2"/>
  <c r="AQ11" i="2"/>
  <c r="AQ10" i="2"/>
  <c r="AQ5" i="2"/>
  <c r="AQ26" i="2"/>
  <c r="AQ8" i="2"/>
  <c r="AQ9" i="2"/>
  <c r="AQ19" i="2"/>
  <c r="AQ18" i="2"/>
  <c r="AQ25" i="2"/>
  <c r="AQ30" i="2"/>
  <c r="AQ32" i="2"/>
  <c r="AQ31" i="2"/>
  <c r="AQ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1" i="2"/>
  <c r="AS21" i="2"/>
  <c r="AV21" i="2"/>
  <c r="AW21" i="2"/>
  <c r="AR24" i="2"/>
  <c r="AS24" i="2"/>
  <c r="AV24" i="2"/>
  <c r="AW24" i="2"/>
  <c r="AR3" i="2"/>
  <c r="AS3" i="2"/>
  <c r="AV3" i="2"/>
  <c r="AW3" i="2"/>
  <c r="AR26" i="2"/>
  <c r="AS26" i="2"/>
  <c r="AV26" i="2"/>
  <c r="AW26" i="2"/>
  <c r="AR15" i="2"/>
  <c r="AS15" i="2"/>
  <c r="AV15" i="2"/>
  <c r="AW15" i="2"/>
  <c r="AR33" i="2"/>
  <c r="AS33" i="2"/>
  <c r="AV33" i="2"/>
  <c r="AW33" i="2"/>
  <c r="AR17" i="2"/>
  <c r="AS17" i="2"/>
  <c r="AV17" i="2"/>
  <c r="AW17" i="2"/>
  <c r="AR8" i="2"/>
  <c r="AS8" i="2"/>
  <c r="AV8" i="2"/>
  <c r="AW8" i="2"/>
  <c r="AR27" i="2"/>
  <c r="AS27" i="2"/>
  <c r="AV27" i="2"/>
  <c r="AW27" i="2"/>
  <c r="AR16" i="2"/>
  <c r="AS16" i="2"/>
  <c r="AV16" i="2"/>
  <c r="AW16" i="2"/>
  <c r="AR7" i="2"/>
  <c r="AS7" i="2"/>
  <c r="AV7" i="2"/>
  <c r="AW7" i="2"/>
  <c r="AR13" i="2"/>
  <c r="AS13" i="2"/>
  <c r="AV13" i="2"/>
  <c r="AW13" i="2"/>
  <c r="AR5" i="2"/>
  <c r="AS5" i="2"/>
  <c r="AV5" i="2"/>
  <c r="AW5" i="2"/>
  <c r="AR30" i="2"/>
  <c r="AS30" i="2"/>
  <c r="AV30" i="2"/>
  <c r="AW30" i="2"/>
  <c r="AR11" i="2"/>
  <c r="AS11" i="2"/>
  <c r="AV11" i="2"/>
  <c r="AW11" i="2"/>
  <c r="AR31" i="2"/>
  <c r="AS31" i="2"/>
  <c r="AV31" i="2"/>
  <c r="AW31" i="2"/>
  <c r="AR20" i="2"/>
  <c r="AS20" i="2"/>
  <c r="AV20" i="2"/>
  <c r="AW20" i="2"/>
  <c r="AR6" i="2"/>
  <c r="AS6" i="2"/>
  <c r="AV6" i="2"/>
  <c r="AW6" i="2"/>
  <c r="AR18" i="2"/>
  <c r="AS18" i="2"/>
  <c r="AV18" i="2"/>
  <c r="AW18" i="2"/>
  <c r="AR22" i="2"/>
  <c r="AS22" i="2"/>
  <c r="AV22" i="2"/>
  <c r="AW22" i="2"/>
  <c r="AR29" i="2"/>
  <c r="AS29" i="2"/>
  <c r="AV29" i="2"/>
  <c r="AW29" i="2"/>
  <c r="AR19" i="2"/>
  <c r="AS19" i="2"/>
  <c r="AV19" i="2"/>
  <c r="AW19" i="2"/>
  <c r="AR32" i="2"/>
  <c r="AS32" i="2"/>
  <c r="AV32" i="2"/>
  <c r="AW32" i="2"/>
  <c r="AR25" i="2"/>
  <c r="AS25" i="2"/>
  <c r="AV25" i="2"/>
  <c r="AW25" i="2"/>
  <c r="AR14" i="2"/>
  <c r="AS14" i="2"/>
  <c r="AV14" i="2"/>
  <c r="AW14" i="2"/>
  <c r="AR10" i="2"/>
  <c r="AS10" i="2"/>
  <c r="AV10" i="2"/>
  <c r="AW10" i="2"/>
  <c r="AR23" i="2"/>
  <c r="AS23" i="2"/>
  <c r="AV23" i="2"/>
  <c r="AW23" i="2"/>
  <c r="AR12" i="2"/>
  <c r="AS12" i="2"/>
  <c r="AV12" i="2"/>
  <c r="AW12" i="2"/>
  <c r="AR9" i="2"/>
  <c r="AS9" i="2"/>
  <c r="AV9" i="2"/>
  <c r="AW9" i="2"/>
  <c r="AR2" i="2"/>
  <c r="AS2" i="2"/>
  <c r="AV2" i="2"/>
  <c r="AW2" i="2"/>
  <c r="AR4" i="2"/>
  <c r="AS4" i="2"/>
  <c r="AV4" i="2"/>
  <c r="AW4" i="2"/>
  <c r="AW28" i="2"/>
  <c r="AV28" i="2"/>
  <c r="AS28" i="2"/>
  <c r="AR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1"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H292" i="1"/>
  <c r="O292" i="1" s="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O185" i="1"/>
  <c r="O169" i="1"/>
  <c r="AC169" i="1" s="1"/>
  <c r="O137" i="1"/>
  <c r="O121" i="1"/>
  <c r="O260" i="1"/>
  <c r="O243" i="1"/>
  <c r="AD243" i="1" s="1"/>
  <c r="O227" i="1"/>
  <c r="AD227" i="1" s="1"/>
  <c r="O211" i="1"/>
  <c r="AD211" i="1" s="1"/>
  <c r="O179" i="1"/>
  <c r="AC179" i="1" s="1"/>
  <c r="O131" i="1"/>
  <c r="AD131" i="1" s="1"/>
  <c r="O163" i="1"/>
  <c r="AA267" i="1"/>
  <c r="AC320" i="1"/>
  <c r="O244" i="1"/>
  <c r="O261" i="1"/>
  <c r="AD261" i="1" s="1"/>
  <c r="AC1107" i="1"/>
  <c r="O249" i="1"/>
  <c r="AD249" i="1" s="1"/>
  <c r="O232" i="1"/>
  <c r="AD232" i="1" s="1"/>
  <c r="O216" i="1"/>
  <c r="AD216" i="1" s="1"/>
  <c r="O199" i="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44"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85"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110"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9"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85"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217"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8" i="2"/>
  <c r="D16" i="2"/>
  <c r="D31" i="2"/>
  <c r="AT7" i="4"/>
  <c r="D24" i="2"/>
  <c r="D26" i="2"/>
  <c r="D27" i="2"/>
  <c r="BL15" i="4"/>
  <c r="D11" i="2"/>
  <c r="D10" i="2"/>
  <c r="D15" i="2"/>
  <c r="D19" i="2"/>
  <c r="D25" i="2"/>
  <c r="S56" i="1"/>
  <c r="R32"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4" i="2"/>
  <c r="D2" i="2"/>
  <c r="S22" i="1"/>
  <c r="Q14" i="2" s="1"/>
  <c r="S16" i="1"/>
  <c r="S29" i="2" s="1"/>
  <c r="S10" i="1"/>
  <c r="R2" i="2" s="1"/>
  <c r="S31" i="1"/>
  <c r="S3" i="2" s="1"/>
  <c r="C12" i="4"/>
  <c r="C32" i="4"/>
  <c r="BL11" i="4"/>
  <c r="D47" i="4"/>
  <c r="BD61" i="4"/>
  <c r="D21" i="4"/>
  <c r="BN55" i="4"/>
  <c r="BM52" i="4"/>
  <c r="BN35" i="4"/>
  <c r="F47" i="4"/>
  <c r="AZ55" i="4"/>
  <c r="E44" i="4"/>
  <c r="C46" i="4"/>
  <c r="BA18" i="4"/>
  <c r="C38" i="4"/>
  <c r="F19" i="4"/>
  <c r="D32" i="2"/>
  <c r="D6" i="2"/>
  <c r="BN61" i="4"/>
  <c r="C50" i="4"/>
  <c r="D7" i="2"/>
  <c r="S15" i="1"/>
  <c r="R7" i="2" s="1"/>
  <c r="S9" i="1"/>
  <c r="S6" i="2" s="1"/>
  <c r="S30" i="1"/>
  <c r="AO30" i="4"/>
  <c r="BK56" i="4"/>
  <c r="E60" i="4"/>
  <c r="AA38" i="4"/>
  <c r="BG30" i="4"/>
  <c r="F21" i="4"/>
  <c r="F45" i="4"/>
  <c r="BN37" i="4"/>
  <c r="BK30" i="4"/>
  <c r="F57" i="4"/>
  <c r="BH39" i="4"/>
  <c r="BK54" i="4"/>
  <c r="BK40" i="4"/>
  <c r="BL53" i="4"/>
  <c r="AY44" i="4"/>
  <c r="BK22" i="4"/>
  <c r="E36" i="4"/>
  <c r="BI26" i="4"/>
  <c r="D3" i="2"/>
  <c r="D57" i="4"/>
  <c r="BG54" i="4"/>
  <c r="D12" i="2"/>
  <c r="F27" i="4"/>
  <c r="D13" i="2"/>
  <c r="S3" i="1"/>
  <c r="S14" i="1"/>
  <c r="Q13" i="2" s="1"/>
  <c r="S8" i="1"/>
  <c r="Q10" i="2" s="1"/>
  <c r="S71" i="1"/>
  <c r="Q16" i="2" s="1"/>
  <c r="S47" i="1"/>
  <c r="R27" i="2" s="1"/>
  <c r="S35" i="1"/>
  <c r="R19" i="2" s="1"/>
  <c r="S29" i="1"/>
  <c r="R18" i="2" s="1"/>
  <c r="BH27" i="4"/>
  <c r="F23" i="4"/>
  <c r="AZ41" i="4"/>
  <c r="BN29" i="4"/>
  <c r="BM16" i="4"/>
  <c r="BL61" i="4"/>
  <c r="BH51" i="4"/>
  <c r="BH53" i="4"/>
  <c r="E16" i="4"/>
  <c r="E38" i="4"/>
  <c r="BM26" i="4"/>
  <c r="BG42" i="4"/>
  <c r="BD47" i="4"/>
  <c r="BL55" i="4"/>
  <c r="C34" i="4"/>
  <c r="D8" i="2"/>
  <c r="BN19" i="4"/>
  <c r="E18" i="4"/>
  <c r="D17" i="2"/>
  <c r="D20" i="2"/>
  <c r="D9" i="2"/>
  <c r="D28" i="2"/>
  <c r="D22" i="2"/>
  <c r="D33" i="2"/>
  <c r="S13" i="1"/>
  <c r="R30" i="2" s="1"/>
  <c r="S7" i="1"/>
  <c r="Q33" i="2" s="1"/>
  <c r="S82" i="1"/>
  <c r="Q4" i="2" s="1"/>
  <c r="S40" i="1"/>
  <c r="Z2" i="2" s="1"/>
  <c r="S34" i="1"/>
  <c r="Q20" i="2" s="1"/>
  <c r="D30" i="2"/>
  <c r="D29" i="2"/>
  <c r="D23" i="2"/>
  <c r="BJ17" i="4"/>
  <c r="D21" i="2"/>
  <c r="S24" i="1"/>
  <c r="S18" i="1"/>
  <c r="AA20" i="2" s="1"/>
  <c r="S12" i="1"/>
  <c r="S17"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3" i="2"/>
  <c r="N26" i="2"/>
  <c r="W27" i="2"/>
  <c r="N4" i="2"/>
  <c r="U22" i="2"/>
  <c r="Y22" i="2"/>
  <c r="W6" i="2"/>
  <c r="O10" i="2"/>
  <c r="U12" i="2"/>
  <c r="W19" i="2"/>
  <c r="AA28" i="2"/>
  <c r="Z22" i="2"/>
  <c r="O4" i="2"/>
  <c r="U13" i="2"/>
  <c r="Y13" i="2"/>
  <c r="W3" i="2"/>
  <c r="Z13" i="2"/>
  <c r="V22" i="2"/>
  <c r="AA33" i="2"/>
  <c r="AA10" i="2"/>
  <c r="V13" i="2"/>
  <c r="O33" i="2"/>
  <c r="W22" i="2"/>
  <c r="V33" i="2"/>
  <c r="Y33" i="2"/>
  <c r="Z33" i="2"/>
  <c r="U33" i="2"/>
  <c r="W33" i="2"/>
  <c r="AA26" i="2"/>
  <c r="N16" i="2"/>
  <c r="W31" i="2"/>
  <c r="O16" i="2"/>
  <c r="M16" i="2"/>
  <c r="W24" i="2"/>
  <c r="O58" i="1"/>
  <c r="AD58" i="1" s="1"/>
  <c r="O26" i="1"/>
  <c r="AD26" i="1" s="1"/>
  <c r="O42" i="1"/>
  <c r="AD42" i="1" s="1"/>
  <c r="O45" i="1"/>
  <c r="AD45" i="1" s="1"/>
  <c r="O61" i="1"/>
  <c r="AD61" i="1" s="1"/>
  <c r="O29" i="1"/>
  <c r="AD29" i="1" s="1"/>
  <c r="O56" i="1"/>
  <c r="AD56" i="1" s="1"/>
  <c r="N6" i="2"/>
  <c r="W15" i="2"/>
  <c r="O27" i="1"/>
  <c r="AD27" i="1" s="1"/>
  <c r="O43" i="1"/>
  <c r="AD43" i="1" s="1"/>
  <c r="O59" i="1"/>
  <c r="AD59" i="1" s="1"/>
  <c r="U5" i="2"/>
  <c r="O52" i="1"/>
  <c r="AD52" i="1" s="1"/>
  <c r="Z26" i="2"/>
  <c r="O36" i="1"/>
  <c r="AD36" i="1" s="1"/>
  <c r="Z25" i="2"/>
  <c r="V30" i="2"/>
  <c r="AE66" i="4"/>
  <c r="O34" i="1"/>
  <c r="AD34" i="1" s="1"/>
  <c r="AA25" i="2"/>
  <c r="N8" i="2"/>
  <c r="M32" i="2"/>
  <c r="O50" i="1"/>
  <c r="AD50" i="1" s="1"/>
  <c r="N27" i="2"/>
  <c r="J65" i="4"/>
  <c r="W21" i="2"/>
  <c r="N12" i="2"/>
  <c r="V31" i="2"/>
  <c r="O46" i="1"/>
  <c r="AD46" i="1" s="1"/>
  <c r="N32" i="2"/>
  <c r="V26" i="2"/>
  <c r="N10" i="2"/>
  <c r="N19" i="2"/>
  <c r="N18" i="2"/>
  <c r="W32" i="2"/>
  <c r="O30" i="1"/>
  <c r="AD30" i="1" s="1"/>
  <c r="N9" i="2"/>
  <c r="N7" i="2"/>
  <c r="N11" i="2"/>
  <c r="U11" i="2"/>
  <c r="O3" i="2"/>
  <c r="O62" i="1"/>
  <c r="AD62" i="1" s="1"/>
  <c r="M3" i="2"/>
  <c r="U20" i="2"/>
  <c r="N29" i="2"/>
  <c r="V7" i="2"/>
  <c r="AH65" i="4"/>
  <c r="V14" i="2"/>
  <c r="V15" i="2"/>
  <c r="V11" i="2"/>
  <c r="V10" i="2"/>
  <c r="W26" i="2"/>
  <c r="V4" i="2"/>
  <c r="V27" i="2"/>
  <c r="W10" i="2"/>
  <c r="BH5" i="2"/>
  <c r="V3" i="2"/>
  <c r="W25" i="2"/>
  <c r="BG14" i="2"/>
  <c r="Y10" i="2"/>
  <c r="BG16" i="2"/>
  <c r="V9" i="2"/>
  <c r="BH13" i="2"/>
  <c r="V5" i="2"/>
  <c r="V8" i="2"/>
  <c r="BH18" i="2"/>
  <c r="N14" i="2"/>
  <c r="W30" i="2"/>
  <c r="BK62" i="4"/>
  <c r="W4" i="2"/>
  <c r="W2" i="2"/>
  <c r="W9" i="2"/>
  <c r="U7" i="2"/>
  <c r="W14" i="2"/>
  <c r="U14" i="2"/>
  <c r="W29" i="2"/>
  <c r="BH6" i="2"/>
  <c r="BG4" i="2"/>
  <c r="H7" i="2"/>
  <c r="I7" i="2" s="1"/>
  <c r="H22" i="2"/>
  <c r="I22" i="2" s="1"/>
  <c r="H17" i="2"/>
  <c r="I17" i="2" s="1"/>
  <c r="H5" i="2"/>
  <c r="I5" i="2" s="1"/>
  <c r="N17" i="2"/>
  <c r="N2" i="2"/>
  <c r="U26" i="2"/>
  <c r="U2" i="2"/>
  <c r="V24" i="2"/>
  <c r="V23" i="2"/>
  <c r="W20" i="2"/>
  <c r="W7" i="2"/>
  <c r="BG17" i="2"/>
  <c r="BH4" i="2"/>
  <c r="H31" i="2"/>
  <c r="I31" i="2" s="1"/>
  <c r="H24" i="2"/>
  <c r="I24" i="2" s="1"/>
  <c r="O15" i="2"/>
  <c r="M15" i="2"/>
  <c r="U3" i="2"/>
  <c r="U9" i="2"/>
  <c r="W11" i="2"/>
  <c r="BH29" i="2"/>
  <c r="BH11" i="2"/>
  <c r="H20" i="2"/>
  <c r="I20" i="2" s="1"/>
  <c r="U24" i="2"/>
  <c r="U23" i="2"/>
  <c r="V20" i="2"/>
  <c r="W8" i="2"/>
  <c r="Y25" i="2"/>
  <c r="BH16" i="2"/>
  <c r="BH30" i="2"/>
  <c r="BG33" i="2"/>
  <c r="H4" i="2"/>
  <c r="I4" i="2" s="1"/>
  <c r="BG21" i="2"/>
  <c r="H6" i="2"/>
  <c r="I6" i="2" s="1"/>
  <c r="M28" i="2"/>
  <c r="BH32" i="2"/>
  <c r="H14" i="2"/>
  <c r="I14" i="2" s="1"/>
  <c r="H18" i="2"/>
  <c r="I18" i="2" s="1"/>
  <c r="T15" i="2"/>
  <c r="N3" i="2"/>
  <c r="U10" i="2"/>
  <c r="U8" i="2"/>
  <c r="V25" i="2"/>
  <c r="T18" i="2"/>
  <c r="H21" i="2"/>
  <c r="I21" i="2" s="1"/>
  <c r="L25" i="2"/>
  <c r="N28" i="2"/>
  <c r="U15" i="2"/>
  <c r="V19" i="2"/>
  <c r="W16" i="2"/>
  <c r="W18" i="2"/>
  <c r="BG23" i="2"/>
  <c r="H10" i="2"/>
  <c r="I10" i="2" s="1"/>
  <c r="M26" i="2"/>
  <c r="U25" i="2"/>
  <c r="V29" i="2"/>
  <c r="H12" i="2"/>
  <c r="I12" i="2" s="1"/>
  <c r="O8" i="2"/>
  <c r="U19" i="2"/>
  <c r="V16" i="2"/>
  <c r="V18" i="2"/>
  <c r="W12" i="2"/>
  <c r="BG29" i="2"/>
  <c r="BH33" i="2"/>
  <c r="M12" i="2"/>
  <c r="U31" i="2"/>
  <c r="U29" i="2"/>
  <c r="Y26" i="2"/>
  <c r="U16" i="2"/>
  <c r="U18" i="2"/>
  <c r="V12" i="2"/>
  <c r="H8" i="2"/>
  <c r="I8" i="2" s="1"/>
  <c r="BH10" i="2"/>
  <c r="H33" i="2"/>
  <c r="I33" i="2" s="1"/>
  <c r="H30" i="2"/>
  <c r="I30" i="2" s="1"/>
  <c r="U4" i="2"/>
  <c r="U30" i="2"/>
  <c r="V32" i="2"/>
  <c r="V21" i="2"/>
  <c r="BG13" i="2"/>
  <c r="BH21" i="2"/>
  <c r="H13" i="2"/>
  <c r="I13" i="2" s="1"/>
  <c r="H23" i="2"/>
  <c r="I23" i="2" s="1"/>
  <c r="M9" i="2"/>
  <c r="V6" i="2"/>
  <c r="BG9" i="2"/>
  <c r="H3" i="2"/>
  <c r="I3" i="2" s="1"/>
  <c r="Z17" i="2"/>
  <c r="N31" i="2"/>
  <c r="N30" i="2"/>
  <c r="U32" i="2"/>
  <c r="U21" i="2"/>
  <c r="V2" i="2"/>
  <c r="BH22" i="2"/>
  <c r="BH12" i="2"/>
  <c r="BH14" i="2"/>
  <c r="BG5" i="2"/>
  <c r="O51" i="1"/>
  <c r="AD51" i="1" s="1"/>
  <c r="H11" i="2"/>
  <c r="I11" i="2" s="1"/>
  <c r="H25" i="2"/>
  <c r="I25" i="2" s="1"/>
  <c r="H27" i="2"/>
  <c r="I27" i="2" s="1"/>
  <c r="H26" i="2"/>
  <c r="I26" i="2" s="1"/>
  <c r="H32" i="2"/>
  <c r="I32" i="2" s="1"/>
  <c r="H19" i="2"/>
  <c r="I19" i="2" s="1"/>
  <c r="U27" i="2"/>
  <c r="U6" i="2"/>
  <c r="W5" i="2"/>
  <c r="W28" i="2"/>
  <c r="Y28" i="2"/>
  <c r="U28" i="2"/>
  <c r="V28" i="2"/>
  <c r="W17" i="2"/>
  <c r="U17" i="2"/>
  <c r="Y17" i="2"/>
  <c r="V17" i="2"/>
  <c r="Z28" i="2"/>
  <c r="H29" i="2"/>
  <c r="I29" i="2" s="1"/>
  <c r="M21" i="2"/>
  <c r="N21" i="2"/>
  <c r="AA17" i="2"/>
  <c r="Z10" i="2"/>
  <c r="M13" i="2"/>
  <c r="M24" i="2"/>
  <c r="O24" i="2"/>
  <c r="BH19" i="2"/>
  <c r="BG22" i="2"/>
  <c r="BH31" i="2"/>
  <c r="BG11" i="2"/>
  <c r="BH20" i="2"/>
  <c r="BH15" i="2"/>
  <c r="BH24" i="2"/>
  <c r="T24" i="2"/>
  <c r="M10" i="2"/>
  <c r="M8" i="2"/>
  <c r="N15" i="2"/>
  <c r="O25" i="2"/>
  <c r="O28" i="1"/>
  <c r="AD28" i="1" s="1"/>
  <c r="L4" i="2"/>
  <c r="BG10" i="2"/>
  <c r="BG20" i="2"/>
  <c r="BG15" i="2"/>
  <c r="BG24" i="2"/>
  <c r="T6" i="2"/>
  <c r="T21" i="2"/>
  <c r="M14" i="2"/>
  <c r="N25" i="2"/>
  <c r="O31" i="2"/>
  <c r="O19" i="2"/>
  <c r="L12" i="2"/>
  <c r="BG32" i="2"/>
  <c r="L18" i="2"/>
  <c r="BG30" i="2"/>
  <c r="BH7" i="2"/>
  <c r="BH8" i="2"/>
  <c r="L26" i="2"/>
  <c r="T20" i="2"/>
  <c r="T28" i="2"/>
  <c r="M25" i="2"/>
  <c r="O29" i="2"/>
  <c r="BH9" i="2"/>
  <c r="L27" i="2"/>
  <c r="L14" i="2"/>
  <c r="L31" i="2"/>
  <c r="BG7" i="2"/>
  <c r="BG8" i="2"/>
  <c r="L21" i="2"/>
  <c r="T31" i="2"/>
  <c r="M31" i="2"/>
  <c r="M19" i="2"/>
  <c r="O17" i="2"/>
  <c r="O18" i="2"/>
  <c r="L29" i="2"/>
  <c r="L13" i="2"/>
  <c r="BH2" i="2"/>
  <c r="L19" i="2"/>
  <c r="L5" i="2"/>
  <c r="T4" i="2"/>
  <c r="T11" i="2"/>
  <c r="M29" i="2"/>
  <c r="O30" i="2"/>
  <c r="BG2" i="2"/>
  <c r="BH23" i="2"/>
  <c r="L16" i="2"/>
  <c r="L17" i="2"/>
  <c r="BH3" i="2"/>
  <c r="T2" i="2"/>
  <c r="T30" i="2"/>
  <c r="M17" i="2"/>
  <c r="M18" i="2"/>
  <c r="O12" i="2"/>
  <c r="O13" i="2"/>
  <c r="BH25" i="2"/>
  <c r="BG6" i="2"/>
  <c r="BG3" i="2"/>
  <c r="T9" i="2"/>
  <c r="T5" i="2"/>
  <c r="M30" i="2"/>
  <c r="N13" i="2"/>
  <c r="O32" i="2"/>
  <c r="O21" i="2"/>
  <c r="L9" i="2"/>
  <c r="BG25" i="2"/>
  <c r="BH27" i="2"/>
  <c r="T12" i="2"/>
  <c r="T13" i="2"/>
  <c r="O27" i="2"/>
  <c r="O6" i="2"/>
  <c r="H9" i="2"/>
  <c r="I9" i="2" s="1"/>
  <c r="L10" i="2"/>
  <c r="L20" i="2"/>
  <c r="BG27" i="2"/>
  <c r="L15" i="2"/>
  <c r="L24" i="2"/>
  <c r="T23" i="2"/>
  <c r="T7" i="2"/>
  <c r="O26" i="2"/>
  <c r="O2" i="2"/>
  <c r="L32" i="2"/>
  <c r="L30" i="2"/>
  <c r="T10" i="2"/>
  <c r="T27" i="2"/>
  <c r="M27" i="2"/>
  <c r="M6" i="2"/>
  <c r="O9" i="2"/>
  <c r="H16" i="2"/>
  <c r="I16" i="2" s="1"/>
  <c r="L7" i="2"/>
  <c r="L8" i="2"/>
  <c r="BH26" i="2"/>
  <c r="T14" i="2"/>
  <c r="T8" i="2"/>
  <c r="M2" i="2"/>
  <c r="O23" i="2"/>
  <c r="F16" i="2"/>
  <c r="G16" i="2" s="1"/>
  <c r="BG12" i="2"/>
  <c r="BG18" i="2"/>
  <c r="BG26" i="2"/>
  <c r="T25" i="2"/>
  <c r="T17" i="2"/>
  <c r="N24" i="2"/>
  <c r="N23" i="2"/>
  <c r="O28" i="2"/>
  <c r="O5" i="2"/>
  <c r="L2" i="2"/>
  <c r="BG31" i="2"/>
  <c r="T32" i="2"/>
  <c r="T33" i="2"/>
  <c r="M23" i="2"/>
  <c r="N5" i="2"/>
  <c r="O20" i="2"/>
  <c r="O7" i="2"/>
  <c r="H2" i="2"/>
  <c r="I2" i="2" s="1"/>
  <c r="L23" i="2"/>
  <c r="BG19" i="2"/>
  <c r="L6" i="2"/>
  <c r="BH17" i="2"/>
  <c r="L3" i="2"/>
  <c r="T19" i="2"/>
  <c r="M5" i="2"/>
  <c r="O11" i="2"/>
  <c r="L11" i="2"/>
  <c r="T29" i="2"/>
  <c r="T26" i="2"/>
  <c r="M20" i="2"/>
  <c r="M7" i="2"/>
  <c r="N33" i="2"/>
  <c r="T22" i="2"/>
  <c r="T3" i="2"/>
  <c r="M33" i="2"/>
  <c r="M11" i="2"/>
  <c r="O14" i="2"/>
  <c r="M22" i="2"/>
  <c r="T16" i="2"/>
  <c r="N22" i="2"/>
  <c r="O22" i="2"/>
  <c r="AZ10" i="2"/>
  <c r="L22" i="2"/>
  <c r="AZ25" i="2"/>
  <c r="F23" i="2"/>
  <c r="G23" i="2" s="1"/>
  <c r="F29" i="2"/>
  <c r="G29" i="2" s="1"/>
  <c r="F11" i="2"/>
  <c r="F27" i="2"/>
  <c r="F33" i="2"/>
  <c r="G33" i="2" s="1"/>
  <c r="H15" i="2"/>
  <c r="I15" i="2" s="1"/>
  <c r="F10" i="2"/>
  <c r="G10" i="2" s="1"/>
  <c r="F22" i="2"/>
  <c r="G22" i="2" s="1"/>
  <c r="F30" i="2"/>
  <c r="G30" i="2" s="1"/>
  <c r="F8" i="2"/>
  <c r="G8" i="2" s="1"/>
  <c r="F15" i="2"/>
  <c r="G15" i="2" s="1"/>
  <c r="F26" i="2"/>
  <c r="G26" i="2" s="1"/>
  <c r="F4" i="2"/>
  <c r="G4" i="2" s="1"/>
  <c r="F14" i="2"/>
  <c r="G14" i="2" s="1"/>
  <c r="F18" i="2"/>
  <c r="G18" i="2" s="1"/>
  <c r="F5" i="2"/>
  <c r="G5" i="2" s="1"/>
  <c r="F17" i="2"/>
  <c r="G17" i="2" s="1"/>
  <c r="F3" i="2"/>
  <c r="G3" i="2" s="1"/>
  <c r="F2" i="2"/>
  <c r="G2" i="2" s="1"/>
  <c r="F25" i="2"/>
  <c r="G25" i="2" s="1"/>
  <c r="F6" i="2"/>
  <c r="G6" i="2" s="1"/>
  <c r="F13" i="2"/>
  <c r="G13" i="2" s="1"/>
  <c r="F24" i="2"/>
  <c r="G24" i="2" s="1"/>
  <c r="F9" i="2"/>
  <c r="G9" i="2" s="1"/>
  <c r="F32" i="2"/>
  <c r="G32" i="2" s="1"/>
  <c r="F20" i="2"/>
  <c r="G20" i="2" s="1"/>
  <c r="F7" i="2"/>
  <c r="G7" i="2" s="1"/>
  <c r="F21" i="2"/>
  <c r="G21" i="2" s="1"/>
  <c r="F12" i="2"/>
  <c r="G12" i="2" s="1"/>
  <c r="F19" i="2"/>
  <c r="G19" i="2" s="1"/>
  <c r="F31" i="2"/>
  <c r="G31" i="2" s="1"/>
  <c r="AX25" i="2"/>
  <c r="AY20" i="2"/>
  <c r="AX12" i="2"/>
  <c r="L33" i="2"/>
  <c r="AT32" i="2"/>
  <c r="AZ21" i="2"/>
  <c r="AT4" i="2"/>
  <c r="AY23" i="2"/>
  <c r="AZ19" i="2"/>
  <c r="AX4" i="2"/>
  <c r="AY10" i="2"/>
  <c r="AZ14" i="2"/>
  <c r="AT20" i="2"/>
  <c r="AT9" i="2"/>
  <c r="AZ12" i="2"/>
  <c r="AX10" i="2"/>
  <c r="AY8" i="2"/>
  <c r="AT15" i="2"/>
  <c r="AT26" i="2"/>
  <c r="AY3" i="2"/>
  <c r="AT19" i="2"/>
  <c r="AY22" i="2"/>
  <c r="AZ31" i="2"/>
  <c r="AT13" i="2"/>
  <c r="AY30" i="2"/>
  <c r="AZ16" i="2"/>
  <c r="AX27" i="2"/>
  <c r="AT33" i="2"/>
  <c r="AZ23" i="2"/>
  <c r="AZ29" i="2"/>
  <c r="AZ11" i="2"/>
  <c r="AX5" i="2"/>
  <c r="AT7" i="2"/>
  <c r="AY16" i="2"/>
  <c r="AY15" i="2"/>
  <c r="AZ24" i="2"/>
  <c r="AT16" i="2"/>
  <c r="AX15" i="2"/>
  <c r="AT29" i="2"/>
  <c r="AT18" i="2"/>
  <c r="AY11" i="2"/>
  <c r="AX7" i="2"/>
  <c r="AZ17" i="2"/>
  <c r="AX17" i="2"/>
  <c r="AT21" i="2"/>
  <c r="AY9" i="2"/>
  <c r="AZ2" i="2"/>
  <c r="AX9" i="2"/>
  <c r="AT12" i="2"/>
  <c r="AY29" i="2"/>
  <c r="AT22" i="2"/>
  <c r="AT6" i="2"/>
  <c r="AX24" i="2"/>
  <c r="AX20" i="2"/>
  <c r="AT31" i="2"/>
  <c r="AY7" i="2"/>
  <c r="AT27" i="2"/>
  <c r="AX8" i="2"/>
  <c r="AX26" i="2"/>
  <c r="AT3" i="2"/>
  <c r="AX14" i="2"/>
  <c r="AY4" i="2"/>
  <c r="AT25" i="2"/>
  <c r="AY32" i="2"/>
  <c r="AX29" i="2"/>
  <c r="AX6" i="2"/>
  <c r="AZ30" i="2"/>
  <c r="AY5" i="2"/>
  <c r="AX21" i="2"/>
  <c r="AY12" i="2"/>
  <c r="AX23" i="2"/>
  <c r="AT10" i="2"/>
  <c r="AY14" i="2"/>
  <c r="AX32" i="2"/>
  <c r="AX19" i="2"/>
  <c r="AZ6" i="2"/>
  <c r="AX11" i="2"/>
  <c r="AX13" i="2"/>
  <c r="AZ27" i="2"/>
  <c r="AT8" i="2"/>
  <c r="AT17" i="2"/>
  <c r="AX33" i="2"/>
  <c r="AZ3" i="2"/>
  <c r="AY24" i="2"/>
  <c r="AZ4" i="2"/>
  <c r="AX22" i="2"/>
  <c r="AZ18" i="2"/>
  <c r="AZ13" i="2"/>
  <c r="AZ33" i="2"/>
  <c r="AZ26" i="2"/>
  <c r="AX3" i="2"/>
  <c r="AT24" i="2"/>
  <c r="AT2" i="2"/>
  <c r="AX2" i="2"/>
  <c r="AT23" i="2"/>
  <c r="AX18" i="2"/>
  <c r="AX31" i="2"/>
  <c r="AX30" i="2"/>
  <c r="AZ5" i="2"/>
  <c r="AT14" i="2"/>
  <c r="AZ22" i="2"/>
  <c r="AT5" i="2"/>
  <c r="AX16" i="2"/>
  <c r="AY27" i="2"/>
  <c r="AZ8" i="2"/>
  <c r="AY21" i="2"/>
  <c r="AY2" i="2"/>
  <c r="AZ9" i="2"/>
  <c r="AY25" i="2"/>
  <c r="AZ32" i="2"/>
  <c r="AY6" i="2"/>
  <c r="AZ20" i="2"/>
  <c r="AY13" i="2"/>
  <c r="AZ7" i="2"/>
  <c r="AY33" i="2"/>
  <c r="AZ15" i="2"/>
  <c r="AY18" i="2"/>
  <c r="AY17" i="2"/>
  <c r="AT11" i="2"/>
  <c r="AY19" i="2"/>
  <c r="AY31" i="2"/>
  <c r="AT30" i="2"/>
  <c r="AY26" i="2"/>
  <c r="O40" i="1"/>
  <c r="AD40" i="1" s="1"/>
  <c r="AQ66" i="4"/>
  <c r="AV63" i="4"/>
  <c r="BF51" i="4"/>
  <c r="O25" i="1"/>
  <c r="AD25" i="1" s="1"/>
  <c r="BG28" i="2"/>
  <c r="H28" i="2"/>
  <c r="I28" i="2" s="1"/>
  <c r="BH28" i="2"/>
  <c r="O24" i="1"/>
  <c r="AD24" i="1" s="1"/>
  <c r="O39" i="1"/>
  <c r="AD39" i="1" s="1"/>
  <c r="O33" i="1"/>
  <c r="AD33" i="1" s="1"/>
  <c r="S25" i="1"/>
  <c r="L28" i="2"/>
  <c r="O32" i="1"/>
  <c r="AD32" i="1" s="1"/>
  <c r="G6" i="4"/>
  <c r="BG62" i="4"/>
  <c r="S62" i="4"/>
  <c r="W62" i="4"/>
  <c r="S6" i="1"/>
  <c r="R21"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30" i="1" l="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29" i="7"/>
  <c r="AC126" i="1"/>
  <c r="AD189" i="1"/>
  <c r="AC120" i="1"/>
  <c r="AC128" i="1"/>
  <c r="Q2" i="2"/>
  <c r="AC228" i="1"/>
  <c r="AC159" i="1"/>
  <c r="AD78" i="1"/>
  <c r="AC198" i="1"/>
  <c r="AD206" i="1"/>
  <c r="AD182" i="1"/>
  <c r="AC240" i="1"/>
  <c r="AC180" i="1"/>
  <c r="AC141" i="1"/>
  <c r="BE17" i="2"/>
  <c r="BE33" i="2"/>
  <c r="BE13" i="2"/>
  <c r="AD225" i="1"/>
  <c r="AD164" i="1"/>
  <c r="BE26" i="2"/>
  <c r="AD168" i="1"/>
  <c r="AC170" i="1"/>
  <c r="AC156" i="1"/>
  <c r="AA6" i="2"/>
  <c r="AI6" i="2" s="1"/>
  <c r="AC231" i="1"/>
  <c r="BE22" i="2"/>
  <c r="AD239" i="1"/>
  <c r="AC236" i="1"/>
  <c r="AC150" i="1"/>
  <c r="AC122" i="1"/>
  <c r="AP20" i="1"/>
  <c r="AD123" i="1"/>
  <c r="AC102" i="1"/>
  <c r="BE10" i="2"/>
  <c r="BE25" i="2"/>
  <c r="BE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2" i="2"/>
  <c r="AC7" i="6"/>
  <c r="D3" i="6"/>
  <c r="AD13" i="6"/>
  <c r="AD10" i="6"/>
  <c r="AD12" i="6"/>
  <c r="AD11" i="6"/>
  <c r="K10" i="6"/>
  <c r="L9" i="7"/>
  <c r="M29" i="7"/>
  <c r="K9" i="7"/>
  <c r="L29" i="7"/>
  <c r="L15" i="6"/>
  <c r="P8" i="6"/>
  <c r="N9" i="7"/>
  <c r="X10" i="6"/>
  <c r="X9" i="6"/>
  <c r="AE12" i="6"/>
  <c r="X7" i="6"/>
  <c r="I31" i="7"/>
  <c r="J31" i="7"/>
  <c r="L31" i="7"/>
  <c r="AE10" i="6"/>
  <c r="L9" i="6"/>
  <c r="AE11" i="6"/>
  <c r="L8" i="6"/>
  <c r="AE8" i="6"/>
  <c r="L10" i="6"/>
  <c r="J26" i="7"/>
  <c r="J30" i="7"/>
  <c r="AE9" i="6"/>
  <c r="L30" i="7"/>
  <c r="K26" i="7"/>
  <c r="M26" i="7"/>
  <c r="M9"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29" i="2"/>
  <c r="S13" i="2"/>
  <c r="AI13" i="2" s="1"/>
  <c r="Z16" i="2"/>
  <c r="Q27" i="2"/>
  <c r="S12" i="2"/>
  <c r="R3" i="2"/>
  <c r="Y29" i="2"/>
  <c r="Q6" i="2"/>
  <c r="S27" i="2"/>
  <c r="AA29" i="2"/>
  <c r="AI29" i="2" s="1"/>
  <c r="S19" i="2"/>
  <c r="Q19" i="2"/>
  <c r="R16" i="2"/>
  <c r="Y23" i="2"/>
  <c r="S16" i="2"/>
  <c r="S33" i="2"/>
  <c r="AI33" i="2" s="1"/>
  <c r="R33" i="2"/>
  <c r="AG33" i="2" s="1"/>
  <c r="R10" i="2"/>
  <c r="AG10" i="2" s="1"/>
  <c r="R6" i="2"/>
  <c r="R11" i="2"/>
  <c r="S32" i="2"/>
  <c r="AI32" i="2" s="1"/>
  <c r="Q32" i="2"/>
  <c r="AA14" i="2"/>
  <c r="S10" i="2"/>
  <c r="AI10" i="2" s="1"/>
  <c r="AA27" i="2"/>
  <c r="R29" i="2"/>
  <c r="Z20" i="2"/>
  <c r="AA3" i="2"/>
  <c r="AI3" i="2" s="1"/>
  <c r="Y3" i="2"/>
  <c r="R14" i="2"/>
  <c r="S14" i="2"/>
  <c r="Z3" i="2"/>
  <c r="Y30" i="2"/>
  <c r="AF21" i="2"/>
  <c r="S31" i="2"/>
  <c r="S4" i="2"/>
  <c r="Y8" i="2"/>
  <c r="R31" i="2"/>
  <c r="Q31" i="2"/>
  <c r="BO53" i="5"/>
  <c r="R4" i="2"/>
  <c r="BX6" i="2"/>
  <c r="BX5" i="2"/>
  <c r="AD20" i="2"/>
  <c r="AH13" i="2"/>
  <c r="AH8" i="2"/>
  <c r="Y27" i="2"/>
  <c r="Z14" i="2"/>
  <c r="BO46" i="5"/>
  <c r="AH28" i="2"/>
  <c r="Y24" i="2"/>
  <c r="Z30" i="2"/>
  <c r="AG30" i="2" s="1"/>
  <c r="S20" i="2"/>
  <c r="AI20" i="2" s="1"/>
  <c r="Q29" i="2"/>
  <c r="Z27" i="2"/>
  <c r="Z23" i="2"/>
  <c r="AA23" i="2"/>
  <c r="S23" i="2"/>
  <c r="Q18" i="2"/>
  <c r="AA8" i="2"/>
  <c r="R23" i="2"/>
  <c r="AA30" i="2"/>
  <c r="Q12" i="2"/>
  <c r="S18" i="2"/>
  <c r="R20" i="2"/>
  <c r="Q11" i="2"/>
  <c r="AA24" i="2"/>
  <c r="Q23" i="2"/>
  <c r="AD12" i="2"/>
  <c r="Y14" i="2"/>
  <c r="AE14" i="2" s="1"/>
  <c r="Y20" i="2"/>
  <c r="AE20" i="2" s="1"/>
  <c r="Z8" i="2"/>
  <c r="S5" i="2"/>
  <c r="Z24" i="2"/>
  <c r="BO14" i="5"/>
  <c r="Q5" i="2"/>
  <c r="S11" i="2"/>
  <c r="BO11" i="5"/>
  <c r="AA4" i="2"/>
  <c r="BO8" i="5"/>
  <c r="BR3" i="2"/>
  <c r="BR12" i="2" s="1"/>
  <c r="BO60" i="5"/>
  <c r="BO17" i="5"/>
  <c r="BO3" i="5"/>
  <c r="BO50" i="5"/>
  <c r="BO19" i="5"/>
  <c r="BO33" i="5"/>
  <c r="BO24" i="5"/>
  <c r="AF3" i="2"/>
  <c r="BO10" i="5"/>
  <c r="Z9" i="2"/>
  <c r="Q17" i="2"/>
  <c r="AE17"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17" i="2"/>
  <c r="AG17" i="2" s="1"/>
  <c r="BO26" i="5"/>
  <c r="BO22" i="5"/>
  <c r="BO62" i="5"/>
  <c r="BO38" i="5"/>
  <c r="BO47" i="5"/>
  <c r="BO32" i="5"/>
  <c r="BO57" i="5"/>
  <c r="BO51" i="5"/>
  <c r="BO52" i="5"/>
  <c r="BO18" i="5"/>
  <c r="BO34" i="5"/>
  <c r="BO28" i="5"/>
  <c r="BO39" i="5"/>
  <c r="BO12" i="5"/>
  <c r="BO7" i="5"/>
  <c r="BO6" i="5"/>
  <c r="BO4" i="5"/>
  <c r="BO56" i="5"/>
  <c r="BO58" i="5"/>
  <c r="BO64" i="5"/>
  <c r="BO63" i="5"/>
  <c r="Z21" i="2"/>
  <c r="AG21" i="2" s="1"/>
  <c r="Z18" i="2"/>
  <c r="AG18" i="2" s="1"/>
  <c r="Y21" i="2"/>
  <c r="Y18" i="2"/>
  <c r="Y4" i="2"/>
  <c r="AE4" i="2" s="1"/>
  <c r="AA2" i="2"/>
  <c r="AA18" i="2"/>
  <c r="Y2" i="2"/>
  <c r="Q9" i="2"/>
  <c r="Q30" i="2"/>
  <c r="R5" i="2"/>
  <c r="AA21" i="2"/>
  <c r="S7" i="2"/>
  <c r="BO42" i="5"/>
  <c r="S30" i="2"/>
  <c r="Q7" i="2"/>
  <c r="Z4" i="2"/>
  <c r="R9" i="2"/>
  <c r="BO21" i="5"/>
  <c r="S25" i="2"/>
  <c r="AI25" i="2" s="1"/>
  <c r="AH15" i="2"/>
  <c r="AF22" i="2"/>
  <c r="AH6" i="2"/>
  <c r="AD11" i="2"/>
  <c r="AH27" i="2"/>
  <c r="AH5" i="2"/>
  <c r="AF15" i="2"/>
  <c r="AB24" i="2"/>
  <c r="AB9" i="2"/>
  <c r="AB33" i="2"/>
  <c r="AF13" i="2"/>
  <c r="AH24" i="2"/>
  <c r="AH9" i="2"/>
  <c r="AF24" i="2"/>
  <c r="AB6" i="2"/>
  <c r="AD30" i="2"/>
  <c r="AD14" i="2"/>
  <c r="AH17" i="2"/>
  <c r="AH26" i="2"/>
  <c r="AD31" i="2"/>
  <c r="AB11" i="2"/>
  <c r="AB21" i="2"/>
  <c r="AB7" i="2"/>
  <c r="AD33" i="2"/>
  <c r="AD17" i="2"/>
  <c r="AH23" i="2"/>
  <c r="AE10" i="2"/>
  <c r="AD2" i="2"/>
  <c r="AH12" i="2"/>
  <c r="AD29" i="2"/>
  <c r="AF25" i="2"/>
  <c r="AF5" i="2"/>
  <c r="AD18" i="2"/>
  <c r="AH3" i="2"/>
  <c r="AB28" i="2"/>
  <c r="AD6" i="2"/>
  <c r="AB15" i="2"/>
  <c r="AH2" i="2"/>
  <c r="AF31" i="2"/>
  <c r="AD8" i="2"/>
  <c r="AD22" i="2"/>
  <c r="AD23" i="2"/>
  <c r="AH29" i="2"/>
  <c r="AE13" i="2"/>
  <c r="AD27" i="2"/>
  <c r="AH19" i="2"/>
  <c r="AD26" i="2"/>
  <c r="AB20" i="2"/>
  <c r="AB30" i="2"/>
  <c r="AD24" i="2"/>
  <c r="AD10" i="2"/>
  <c r="AH21" i="2"/>
  <c r="AH18" i="2"/>
  <c r="AD13" i="2"/>
  <c r="AD21" i="2"/>
  <c r="AE33" i="2"/>
  <c r="AB23" i="2"/>
  <c r="AF14" i="2"/>
  <c r="AH25" i="2"/>
  <c r="AH7" i="2"/>
  <c r="AF33" i="2"/>
  <c r="AB22" i="2"/>
  <c r="AH14" i="2"/>
  <c r="AD7" i="2"/>
  <c r="AD5" i="2"/>
  <c r="AF23" i="2"/>
  <c r="AH32" i="2"/>
  <c r="AD25" i="2"/>
  <c r="AD19" i="2"/>
  <c r="AB18" i="2"/>
  <c r="AH31" i="2"/>
  <c r="AH11" i="2"/>
  <c r="AB8" i="2"/>
  <c r="AH30" i="2"/>
  <c r="AD9" i="2"/>
  <c r="AF30" i="2"/>
  <c r="AH20" i="2"/>
  <c r="AB2" i="2"/>
  <c r="AB17" i="2"/>
  <c r="AB29" i="2"/>
  <c r="AB12" i="2"/>
  <c r="AF17" i="2"/>
  <c r="AH33" i="2"/>
  <c r="AH4" i="2"/>
  <c r="AB32" i="2"/>
  <c r="AB16" i="2"/>
  <c r="AB4" i="2"/>
  <c r="AF32" i="2"/>
  <c r="AF27" i="2"/>
  <c r="AH10" i="2"/>
  <c r="AB5" i="2"/>
  <c r="AD28" i="2"/>
  <c r="AF29" i="2"/>
  <c r="AF11" i="2"/>
  <c r="AF18" i="2"/>
  <c r="AB19" i="2"/>
  <c r="AB31" i="2"/>
  <c r="AF28" i="2"/>
  <c r="AD15" i="2"/>
  <c r="AF19" i="2"/>
  <c r="AD32" i="2"/>
  <c r="AF6" i="2"/>
  <c r="AF16" i="2"/>
  <c r="AF26" i="2"/>
  <c r="AB3" i="2"/>
  <c r="AB10" i="2"/>
  <c r="AB14" i="2"/>
  <c r="AB25" i="2"/>
  <c r="AD3" i="2"/>
  <c r="AF7" i="2"/>
  <c r="AF10" i="2"/>
  <c r="AF12" i="2"/>
  <c r="AD16" i="2"/>
  <c r="AG2" i="2"/>
  <c r="AF20" i="2"/>
  <c r="AB13" i="2"/>
  <c r="AB27" i="2"/>
  <c r="AB26" i="2"/>
  <c r="AI17" i="2"/>
  <c r="AF2" i="2"/>
  <c r="AF9" i="2"/>
  <c r="AF8" i="2"/>
  <c r="AH16" i="2"/>
  <c r="AF4" i="2"/>
  <c r="AD4" i="2"/>
  <c r="Z5" i="2"/>
  <c r="R26" i="2"/>
  <c r="AG26" i="2" s="1"/>
  <c r="BK14" i="2"/>
  <c r="J11" i="2"/>
  <c r="BD11" i="2" s="1"/>
  <c r="G11" i="2"/>
  <c r="J27" i="2"/>
  <c r="BD27" i="2" s="1"/>
  <c r="G27" i="2"/>
  <c r="J20" i="2"/>
  <c r="BD20" i="2" s="1"/>
  <c r="BK22" i="2"/>
  <c r="J22" i="2"/>
  <c r="E22" i="2" s="1"/>
  <c r="BI18" i="2"/>
  <c r="X22" i="2"/>
  <c r="BK18" i="2"/>
  <c r="BK13" i="2"/>
  <c r="J10" i="2"/>
  <c r="BD10" i="2" s="1"/>
  <c r="X10" i="2"/>
  <c r="X27" i="2"/>
  <c r="X5" i="2"/>
  <c r="BI13" i="2"/>
  <c r="J17" i="2"/>
  <c r="E17" i="2" s="1"/>
  <c r="BI5" i="2"/>
  <c r="BK5" i="2"/>
  <c r="X7" i="2"/>
  <c r="BI31" i="2"/>
  <c r="AA11" i="2"/>
  <c r="Z11" i="2"/>
  <c r="X29" i="2"/>
  <c r="X32" i="2"/>
  <c r="S8" i="2"/>
  <c r="AA31" i="2"/>
  <c r="BK8" i="2"/>
  <c r="BJ14" i="2"/>
  <c r="Z19" i="2"/>
  <c r="AG19" i="2" s="1"/>
  <c r="AA19" i="2"/>
  <c r="AA9" i="2"/>
  <c r="BK12" i="2"/>
  <c r="X12" i="2"/>
  <c r="BJ16" i="2"/>
  <c r="X26" i="2"/>
  <c r="BI16" i="2"/>
  <c r="BK26" i="2"/>
  <c r="BK32" i="2"/>
  <c r="BK31" i="2"/>
  <c r="X11" i="2"/>
  <c r="X4" i="2"/>
  <c r="S21" i="2"/>
  <c r="X25" i="2"/>
  <c r="BK33" i="2"/>
  <c r="BK21" i="2"/>
  <c r="BK16" i="2"/>
  <c r="X24" i="2"/>
  <c r="BK6" i="2"/>
  <c r="BK24" i="2"/>
  <c r="BK11" i="2"/>
  <c r="X21" i="2"/>
  <c r="J13" i="2"/>
  <c r="E13" i="2" s="1"/>
  <c r="X14" i="2"/>
  <c r="X31" i="2"/>
  <c r="BI4" i="2"/>
  <c r="BK4" i="2"/>
  <c r="BJ5" i="2"/>
  <c r="BI29" i="2"/>
  <c r="BI33" i="2"/>
  <c r="BJ33" i="2"/>
  <c r="BI12" i="2"/>
  <c r="BI6" i="2"/>
  <c r="BI32" i="2"/>
  <c r="X3" i="2"/>
  <c r="BK29" i="2"/>
  <c r="BI11" i="2"/>
  <c r="X33" i="2"/>
  <c r="X18" i="2"/>
  <c r="BJ21" i="2"/>
  <c r="BK25" i="2"/>
  <c r="BK19" i="2"/>
  <c r="BK10" i="2"/>
  <c r="BI10" i="2"/>
  <c r="BI17" i="2"/>
  <c r="X6" i="2"/>
  <c r="BK20" i="2"/>
  <c r="X20" i="2"/>
  <c r="BK27" i="2"/>
  <c r="BK30" i="2"/>
  <c r="J19" i="2"/>
  <c r="E19" i="2" s="1"/>
  <c r="X15" i="2"/>
  <c r="BI21" i="2"/>
  <c r="Q21" i="2"/>
  <c r="S26" i="2"/>
  <c r="Y5" i="2"/>
  <c r="Q26" i="2"/>
  <c r="AE26" i="2" s="1"/>
  <c r="Y16" i="2"/>
  <c r="AE16" i="2" s="1"/>
  <c r="R24" i="2"/>
  <c r="Y11" i="2"/>
  <c r="Q24" i="2"/>
  <c r="Y9" i="2"/>
  <c r="S22" i="2"/>
  <c r="AI22" i="2" s="1"/>
  <c r="Q22" i="2"/>
  <c r="AE22" i="2" s="1"/>
  <c r="AA15" i="2"/>
  <c r="Y15" i="2"/>
  <c r="Z15" i="2"/>
  <c r="R25" i="2"/>
  <c r="Y19" i="2"/>
  <c r="Q25" i="2"/>
  <c r="AE25" i="2" s="1"/>
  <c r="AA16" i="2"/>
  <c r="Q15" i="2"/>
  <c r="Y12" i="2"/>
  <c r="S15" i="2"/>
  <c r="Z32" i="2"/>
  <c r="Q28" i="2"/>
  <c r="AE28" i="2" s="1"/>
  <c r="AA7" i="2"/>
  <c r="Y7" i="2"/>
  <c r="Z7" i="2"/>
  <c r="AG7" i="2" s="1"/>
  <c r="BI14" i="2"/>
  <c r="P25" i="2"/>
  <c r="BI24" i="2"/>
  <c r="Z31" i="2"/>
  <c r="Q8" i="2"/>
  <c r="R8" i="2"/>
  <c r="Y31" i="2"/>
  <c r="BI30" i="2"/>
  <c r="X23" i="2"/>
  <c r="Y32" i="2"/>
  <c r="BK23" i="2"/>
  <c r="S24" i="2"/>
  <c r="J16" i="2"/>
  <c r="X16" i="2"/>
  <c r="J2" i="2"/>
  <c r="E2" i="2" s="1"/>
  <c r="X9" i="2"/>
  <c r="BK9" i="2"/>
  <c r="X2" i="2"/>
  <c r="P16" i="2"/>
  <c r="BJ22" i="2"/>
  <c r="BK2" i="2"/>
  <c r="P27" i="2"/>
  <c r="X19" i="2"/>
  <c r="P4" i="2"/>
  <c r="X13" i="2"/>
  <c r="P12" i="2"/>
  <c r="P24" i="2"/>
  <c r="P29" i="2"/>
  <c r="X17" i="2"/>
  <c r="P7" i="2"/>
  <c r="P30" i="2"/>
  <c r="X30" i="2"/>
  <c r="P23" i="2"/>
  <c r="P32" i="2"/>
  <c r="BI19" i="2"/>
  <c r="BI22" i="2"/>
  <c r="BI9" i="2"/>
  <c r="BI25" i="2"/>
  <c r="BI2" i="2"/>
  <c r="BI15" i="2"/>
  <c r="BK17" i="2"/>
  <c r="BJ27" i="2"/>
  <c r="BI7" i="2"/>
  <c r="BI20" i="2"/>
  <c r="BI26" i="2"/>
  <c r="BJ6" i="2"/>
  <c r="BJ18" i="2"/>
  <c r="BI27" i="2"/>
  <c r="BJ3" i="2"/>
  <c r="BI3" i="2"/>
  <c r="BI23" i="2"/>
  <c r="BJ31" i="2"/>
  <c r="BJ26" i="2"/>
  <c r="BJ8" i="2"/>
  <c r="BI8" i="2"/>
  <c r="BK3" i="2"/>
  <c r="Z12" i="2"/>
  <c r="AG12" i="2" s="1"/>
  <c r="AA12" i="2"/>
  <c r="R15" i="2"/>
  <c r="X8" i="2"/>
  <c r="R22" i="2"/>
  <c r="AG22" i="2" s="1"/>
  <c r="P9" i="2"/>
  <c r="BK7" i="2"/>
  <c r="J29" i="2"/>
  <c r="E29" i="2" s="1"/>
  <c r="AA5" i="2"/>
  <c r="BJ25" i="2"/>
  <c r="J5" i="2"/>
  <c r="E5" i="2" s="1"/>
  <c r="P26" i="2"/>
  <c r="BK15" i="2"/>
  <c r="BJ10" i="2"/>
  <c r="P10" i="2"/>
  <c r="J23" i="2"/>
  <c r="E23" i="2" s="1"/>
  <c r="BJ23" i="2"/>
  <c r="BJ4" i="2"/>
  <c r="J3" i="2"/>
  <c r="E3" i="2" s="1"/>
  <c r="P3" i="2"/>
  <c r="BJ20" i="2"/>
  <c r="P20" i="2"/>
  <c r="J26" i="2"/>
  <c r="E26" i="2" s="1"/>
  <c r="J14" i="2"/>
  <c r="E14" i="2" s="1"/>
  <c r="J24" i="2"/>
  <c r="E24" i="2" s="1"/>
  <c r="BJ13" i="2"/>
  <c r="J31" i="2"/>
  <c r="E31" i="2" s="1"/>
  <c r="P31" i="2"/>
  <c r="P22" i="2"/>
  <c r="BJ30" i="2"/>
  <c r="BJ24" i="2"/>
  <c r="J21" i="2"/>
  <c r="E21" i="2" s="1"/>
  <c r="J7" i="2"/>
  <c r="E7" i="2" s="1"/>
  <c r="J4" i="2"/>
  <c r="E4" i="2" s="1"/>
  <c r="P14" i="2"/>
  <c r="P13" i="2"/>
  <c r="BJ29" i="2"/>
  <c r="J15" i="2"/>
  <c r="BJ9" i="2"/>
  <c r="J12" i="2"/>
  <c r="E12" i="2" s="1"/>
  <c r="P21" i="2"/>
  <c r="BJ11" i="2"/>
  <c r="P19" i="2"/>
  <c r="J8" i="2"/>
  <c r="E8" i="2" s="1"/>
  <c r="J9" i="2"/>
  <c r="E9" i="2" s="1"/>
  <c r="J30" i="2"/>
  <c r="E30" i="2" s="1"/>
  <c r="P8" i="2"/>
  <c r="J32" i="2"/>
  <c r="E32" i="2" s="1"/>
  <c r="J33" i="2"/>
  <c r="E33" i="2" s="1"/>
  <c r="J6" i="2"/>
  <c r="E6" i="2" s="1"/>
  <c r="BJ19" i="2"/>
  <c r="P5" i="2"/>
  <c r="BJ32" i="2"/>
  <c r="P11" i="2"/>
  <c r="J25" i="2"/>
  <c r="E25" i="2" s="1"/>
  <c r="P18" i="2"/>
  <c r="P6" i="2"/>
  <c r="P2" i="2"/>
  <c r="P17" i="2"/>
  <c r="BJ17" i="2"/>
  <c r="J18" i="2"/>
  <c r="E18" i="2" s="1"/>
  <c r="BJ7" i="2"/>
  <c r="BJ2" i="2"/>
  <c r="P15" i="2"/>
  <c r="BJ12" i="2"/>
  <c r="BJ15" i="2"/>
  <c r="P33" i="2"/>
  <c r="BA11" i="2"/>
  <c r="BA7" i="2"/>
  <c r="BA9" i="2"/>
  <c r="BA16" i="2"/>
  <c r="BA23" i="2"/>
  <c r="BA19" i="2"/>
  <c r="BA8" i="2"/>
  <c r="BA24" i="2"/>
  <c r="BA14" i="2"/>
  <c r="BA20" i="2"/>
  <c r="BA25" i="2"/>
  <c r="BA21" i="2"/>
  <c r="BA3" i="2"/>
  <c r="BA26" i="2"/>
  <c r="BA10" i="2"/>
  <c r="BA17" i="2"/>
  <c r="BA29" i="2"/>
  <c r="BA18" i="2"/>
  <c r="BA6" i="2"/>
  <c r="BA22" i="2"/>
  <c r="BA5" i="2"/>
  <c r="BA32" i="2"/>
  <c r="BA13" i="2"/>
  <c r="BA2" i="2"/>
  <c r="BA27" i="2"/>
  <c r="BA30" i="2"/>
  <c r="BA31" i="2"/>
  <c r="BA12" i="2"/>
  <c r="BA15" i="2"/>
  <c r="BA33" i="2"/>
  <c r="BA4"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6" i="2"/>
  <c r="AM6" i="2" s="1"/>
  <c r="BE6" i="2"/>
  <c r="BF20" i="2"/>
  <c r="BE9" i="2"/>
  <c r="BE19" i="2"/>
  <c r="BF6" i="2"/>
  <c r="BF12" i="2"/>
  <c r="BF9" i="2"/>
  <c r="BE21" i="2"/>
  <c r="BE24" i="2"/>
  <c r="BF31" i="2"/>
  <c r="BE32" i="2"/>
  <c r="BF7" i="2"/>
  <c r="BF30" i="2"/>
  <c r="BE18" i="2"/>
  <c r="BF5" i="2"/>
  <c r="BF32" i="2"/>
  <c r="BF27" i="2"/>
  <c r="BE8" i="2"/>
  <c r="BF21" i="2"/>
  <c r="BF4" i="2"/>
  <c r="BF3" i="2"/>
  <c r="BE31" i="2"/>
  <c r="BF16" i="2"/>
  <c r="BE30" i="2"/>
  <c r="BE23" i="2"/>
  <c r="BE12" i="2"/>
  <c r="BF24" i="2"/>
  <c r="BF11" i="2"/>
  <c r="BF29" i="2"/>
  <c r="BF14" i="2"/>
  <c r="BF19" i="2"/>
  <c r="BE5" i="2"/>
  <c r="BE29" i="2"/>
  <c r="BF8" i="2"/>
  <c r="BE7" i="2"/>
  <c r="BF15" i="2"/>
  <c r="BE15" i="2"/>
  <c r="BE11" i="2"/>
  <c r="BF18" i="2"/>
  <c r="BE27" i="2"/>
  <c r="BE3" i="2"/>
  <c r="BF23" i="2"/>
  <c r="BF25" i="2"/>
  <c r="BF26" i="2"/>
  <c r="BE2" i="2"/>
  <c r="BE16" i="2"/>
  <c r="BF22" i="2"/>
  <c r="BE4" i="2"/>
  <c r="BF13" i="2"/>
  <c r="BF28" i="2"/>
  <c r="BF17" i="2"/>
  <c r="BF10" i="2"/>
  <c r="BE20" i="2"/>
  <c r="BE14" i="2"/>
  <c r="BF33"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3" i="2"/>
  <c r="AG16" i="2"/>
  <c r="AK13" i="2"/>
  <c r="AM13" i="2" s="1"/>
  <c r="AE29" i="2"/>
  <c r="AJ6" i="2"/>
  <c r="AL6" i="2" s="1"/>
  <c r="AE27" i="2"/>
  <c r="AG29" i="2"/>
  <c r="AE23" i="2"/>
  <c r="AK10" i="2"/>
  <c r="AM10" i="2" s="1"/>
  <c r="AG3" i="2"/>
  <c r="AE19" i="2"/>
  <c r="AJ10" i="2"/>
  <c r="AL10" i="2" s="1"/>
  <c r="AI12" i="2"/>
  <c r="AI19" i="2"/>
  <c r="AK33" i="2"/>
  <c r="AM33" i="2" s="1"/>
  <c r="AE6" i="2"/>
  <c r="AJ16" i="2"/>
  <c r="AL16" i="2" s="1"/>
  <c r="AK32" i="2"/>
  <c r="AM32" i="2" s="1"/>
  <c r="AJ27" i="2"/>
  <c r="AL27" i="2" s="1"/>
  <c r="AI27" i="2"/>
  <c r="AJ33" i="2"/>
  <c r="AL33" i="2" s="1"/>
  <c r="AG6" i="2"/>
  <c r="AG11" i="2"/>
  <c r="AE32" i="2"/>
  <c r="AJ29" i="2"/>
  <c r="AL29" i="2" s="1"/>
  <c r="AJ3" i="2"/>
  <c r="AL3" i="2" s="1"/>
  <c r="AK3" i="2"/>
  <c r="AM3" i="2" s="1"/>
  <c r="AK29" i="2"/>
  <c r="AM29" i="2" s="1"/>
  <c r="AI14" i="2"/>
  <c r="BP47" i="5"/>
  <c r="BQ47" i="5" s="1"/>
  <c r="BP13" i="5"/>
  <c r="BQ13" i="5" s="1"/>
  <c r="AJ14" i="2"/>
  <c r="AL14" i="2" s="1"/>
  <c r="BP45" i="5"/>
  <c r="BQ45" i="5" s="1"/>
  <c r="BP53" i="5"/>
  <c r="BQ53" i="5" s="1"/>
  <c r="AE31" i="2"/>
  <c r="AE8" i="2"/>
  <c r="AI4" i="2"/>
  <c r="AI31" i="2"/>
  <c r="AP10" i="2"/>
  <c r="AP33" i="2"/>
  <c r="AP13" i="2"/>
  <c r="AP17" i="2"/>
  <c r="AP22" i="2"/>
  <c r="AP28" i="2"/>
  <c r="AG31" i="2"/>
  <c r="AE30" i="2"/>
  <c r="AK20" i="2"/>
  <c r="AM20" i="2" s="1"/>
  <c r="BP61" i="5"/>
  <c r="BQ61" i="5" s="1"/>
  <c r="BP7" i="5"/>
  <c r="BQ7" i="5" s="1"/>
  <c r="BP19" i="5"/>
  <c r="BQ19" i="5" s="1"/>
  <c r="BP35" i="5"/>
  <c r="BQ35" i="5" s="1"/>
  <c r="BP33" i="5"/>
  <c r="BQ33" i="5" s="1"/>
  <c r="BP29" i="5"/>
  <c r="BQ29" i="5" s="1"/>
  <c r="AJ17" i="2"/>
  <c r="AL17" i="2" s="1"/>
  <c r="BP15" i="5"/>
  <c r="BQ15" i="5" s="1"/>
  <c r="BP59" i="5"/>
  <c r="BQ59" i="5" s="1"/>
  <c r="AK14" i="2"/>
  <c r="AM14" i="2" s="1"/>
  <c r="BP57" i="5"/>
  <c r="BQ57" i="5" s="1"/>
  <c r="AG8" i="2"/>
  <c r="AE11" i="2"/>
  <c r="AI2" i="2"/>
  <c r="BP21" i="5"/>
  <c r="BQ21" i="5" s="1"/>
  <c r="E15" i="2"/>
  <c r="BX2" i="2"/>
  <c r="BY5" i="2" s="1"/>
  <c r="AJ2" i="2"/>
  <c r="AL2" i="2" s="1"/>
  <c r="AG14" i="2"/>
  <c r="AC7" i="2"/>
  <c r="AI24" i="2"/>
  <c r="AG27" i="2"/>
  <c r="AK27" i="2"/>
  <c r="AM27" i="2" s="1"/>
  <c r="AG9" i="2"/>
  <c r="AK4" i="2"/>
  <c r="AM4" i="2" s="1"/>
  <c r="AI7" i="2"/>
  <c r="BZ5" i="2"/>
  <c r="BZ6" i="2"/>
  <c r="AE12" i="2"/>
  <c r="AE24" i="2"/>
  <c r="BX3" i="2"/>
  <c r="BZ3" i="2" s="1"/>
  <c r="AK17" i="2"/>
  <c r="AM17" i="2" s="1"/>
  <c r="AI23" i="2"/>
  <c r="AE5" i="2"/>
  <c r="AI18" i="2"/>
  <c r="AE7" i="2"/>
  <c r="AJ30" i="2"/>
  <c r="AL30" i="2" s="1"/>
  <c r="AJ23" i="2"/>
  <c r="AL23" i="2" s="1"/>
  <c r="AG23" i="2"/>
  <c r="AK23" i="2"/>
  <c r="AM23" i="2" s="1"/>
  <c r="AJ18" i="2"/>
  <c r="AL18" i="2" s="1"/>
  <c r="AG24" i="2"/>
  <c r="AK18" i="2"/>
  <c r="AM18" i="2" s="1"/>
  <c r="AI30" i="2"/>
  <c r="BP27" i="5"/>
  <c r="BQ27" i="5" s="1"/>
  <c r="BP3" i="5"/>
  <c r="BQ3" i="5" s="1"/>
  <c r="BP11" i="5"/>
  <c r="BQ11" i="5" s="1"/>
  <c r="BP25" i="5"/>
  <c r="BQ25" i="5" s="1"/>
  <c r="AC23" i="2"/>
  <c r="AE21" i="2"/>
  <c r="AE9" i="2"/>
  <c r="AJ4" i="2"/>
  <c r="AL4" i="2" s="1"/>
  <c r="AJ20" i="2"/>
  <c r="AL20" i="2" s="1"/>
  <c r="AG20" i="2"/>
  <c r="AP20" i="2" s="1"/>
  <c r="BR8" i="2"/>
  <c r="BR7" i="2"/>
  <c r="AE18" i="2"/>
  <c r="AI11" i="2"/>
  <c r="AI8"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9" i="2"/>
  <c r="AL9" i="2" s="1"/>
  <c r="BP43" i="5"/>
  <c r="BQ43" i="5" s="1"/>
  <c r="BP49" i="5"/>
  <c r="BQ49" i="5" s="1"/>
  <c r="AG4" i="2"/>
  <c r="BP39" i="5"/>
  <c r="BQ39" i="5" s="1"/>
  <c r="AK30" i="2"/>
  <c r="AM30" i="2" s="1"/>
  <c r="E16" i="2"/>
  <c r="BD3" i="2"/>
  <c r="BD16" i="2"/>
  <c r="BD26" i="2"/>
  <c r="BD29" i="2"/>
  <c r="BD9" i="2"/>
  <c r="BD22" i="2"/>
  <c r="BD30" i="2"/>
  <c r="BD8" i="2"/>
  <c r="BD7" i="2"/>
  <c r="BD32" i="2"/>
  <c r="BD12" i="2"/>
  <c r="BD14" i="2"/>
  <c r="BD15" i="2"/>
  <c r="BD4" i="2"/>
  <c r="BD21" i="2"/>
  <c r="BD17" i="2"/>
  <c r="BD25" i="2"/>
  <c r="BD5" i="2"/>
  <c r="BD6" i="2"/>
  <c r="BD24" i="2"/>
  <c r="BD33" i="2"/>
  <c r="BD2" i="2"/>
  <c r="BD23" i="2"/>
  <c r="BD18" i="2"/>
  <c r="BD19" i="2"/>
  <c r="BD31" i="2"/>
  <c r="BD13" i="2"/>
  <c r="K11" i="2"/>
  <c r="E11" i="2"/>
  <c r="BB10" i="2"/>
  <c r="E10" i="2"/>
  <c r="K20" i="2"/>
  <c r="E20" i="2"/>
  <c r="K27" i="2"/>
  <c r="E27" i="2"/>
  <c r="BC27" i="2"/>
  <c r="AC20" i="2"/>
  <c r="BB11" i="2"/>
  <c r="BC11" i="2"/>
  <c r="AC15" i="2"/>
  <c r="AC18" i="2"/>
  <c r="AE15" i="2"/>
  <c r="AC33" i="2"/>
  <c r="AC31" i="2"/>
  <c r="AC6" i="2"/>
  <c r="AJ5" i="2"/>
  <c r="AL5" i="2" s="1"/>
  <c r="AC27" i="2"/>
  <c r="AC16" i="2"/>
  <c r="AC12" i="2"/>
  <c r="AG15" i="2"/>
  <c r="AC29" i="2"/>
  <c r="AC10" i="2"/>
  <c r="AC19" i="2"/>
  <c r="AC3" i="2"/>
  <c r="AC4" i="2"/>
  <c r="AC11" i="2"/>
  <c r="AC13" i="2"/>
  <c r="AC17" i="2"/>
  <c r="AC8" i="2"/>
  <c r="AC14" i="2"/>
  <c r="AC26" i="2"/>
  <c r="AC32" i="2"/>
  <c r="AC24" i="2"/>
  <c r="AC21" i="2"/>
  <c r="AC22" i="2"/>
  <c r="AC5" i="2"/>
  <c r="AC25" i="2"/>
  <c r="AI15" i="2"/>
  <c r="AK25" i="2"/>
  <c r="AM25" i="2" s="1"/>
  <c r="AG25" i="2"/>
  <c r="AP25" i="2" s="1"/>
  <c r="AI16" i="2"/>
  <c r="AJ26" i="2"/>
  <c r="AL26" i="2" s="1"/>
  <c r="AI26" i="2"/>
  <c r="AP26" i="2" s="1"/>
  <c r="AC30" i="2"/>
  <c r="AJ21" i="2"/>
  <c r="AL21" i="2" s="1"/>
  <c r="AI21" i="2"/>
  <c r="AI9" i="2"/>
  <c r="AC9" i="2"/>
  <c r="AI5" i="2"/>
  <c r="AC2" i="2"/>
  <c r="AG32" i="2"/>
  <c r="BB27" i="2"/>
  <c r="BL22" i="2"/>
  <c r="BL14" i="2"/>
  <c r="BC20" i="2"/>
  <c r="BB20" i="2"/>
  <c r="BB24" i="2"/>
  <c r="K24" i="2"/>
  <c r="BB3" i="2"/>
  <c r="K3" i="2"/>
  <c r="BC30" i="2"/>
  <c r="K30" i="2"/>
  <c r="BC12" i="2"/>
  <c r="K12" i="2"/>
  <c r="BC14" i="2"/>
  <c r="K14" i="2"/>
  <c r="BB2" i="2"/>
  <c r="K2" i="2"/>
  <c r="BB32" i="2"/>
  <c r="K32" i="2"/>
  <c r="BB29" i="2"/>
  <c r="K29" i="2"/>
  <c r="BB22" i="2"/>
  <c r="K22" i="2"/>
  <c r="BC22" i="2"/>
  <c r="BB18" i="2"/>
  <c r="K18" i="2"/>
  <c r="BC6" i="2"/>
  <c r="K6" i="2"/>
  <c r="BB8" i="2"/>
  <c r="K8" i="2"/>
  <c r="BC7" i="2"/>
  <c r="K7" i="2"/>
  <c r="BB31" i="2"/>
  <c r="K31" i="2"/>
  <c r="BC23" i="2"/>
  <c r="K23" i="2"/>
  <c r="BC16" i="2"/>
  <c r="K16" i="2"/>
  <c r="BC13" i="2"/>
  <c r="K13" i="2"/>
  <c r="BC10" i="2"/>
  <c r="K10" i="2"/>
  <c r="BC9" i="2"/>
  <c r="K9" i="2"/>
  <c r="BB4" i="2"/>
  <c r="K4" i="2"/>
  <c r="BC26" i="2"/>
  <c r="K26" i="2"/>
  <c r="BC5" i="2"/>
  <c r="K5" i="2"/>
  <c r="BC25" i="2"/>
  <c r="K25" i="2"/>
  <c r="BB33" i="2"/>
  <c r="K33" i="2"/>
  <c r="BC15" i="2"/>
  <c r="K15" i="2"/>
  <c r="BC21" i="2"/>
  <c r="K21" i="2"/>
  <c r="BB19" i="2"/>
  <c r="K19" i="2"/>
  <c r="BC17" i="2"/>
  <c r="K17" i="2"/>
  <c r="BB17" i="2"/>
  <c r="BL18" i="2"/>
  <c r="BL13" i="2"/>
  <c r="BL5" i="2"/>
  <c r="BB13" i="2"/>
  <c r="BL26" i="2"/>
  <c r="AK8" i="2"/>
  <c r="AM8" i="2" s="1"/>
  <c r="BL33" i="2"/>
  <c r="BL32" i="2"/>
  <c r="BL8" i="2"/>
  <c r="AK19" i="2"/>
  <c r="AM19" i="2" s="1"/>
  <c r="AJ19" i="2"/>
  <c r="AL19" i="2" s="1"/>
  <c r="BL6" i="2"/>
  <c r="AK9" i="2"/>
  <c r="AM9" i="2" s="1"/>
  <c r="BL12" i="2"/>
  <c r="BC19" i="2"/>
  <c r="AK11" i="2"/>
  <c r="AM11" i="2" s="1"/>
  <c r="BL30" i="2"/>
  <c r="AJ31" i="2"/>
  <c r="AL31" i="2" s="1"/>
  <c r="AJ11" i="2"/>
  <c r="AL11" i="2" s="1"/>
  <c r="BL24" i="2"/>
  <c r="AK26" i="2"/>
  <c r="AM26" i="2" s="1"/>
  <c r="BL11" i="2"/>
  <c r="BL31" i="2"/>
  <c r="BL16" i="2"/>
  <c r="AK21" i="2"/>
  <c r="AM21" i="2" s="1"/>
  <c r="BL21" i="2"/>
  <c r="BL4" i="2"/>
  <c r="BL20" i="2"/>
  <c r="BL10" i="2"/>
  <c r="BL29" i="2"/>
  <c r="BL19" i="2"/>
  <c r="BL27" i="2"/>
  <c r="BL25" i="2"/>
  <c r="BB16" i="2"/>
  <c r="BL23" i="2"/>
  <c r="AJ24" i="2"/>
  <c r="AL24" i="2" s="1"/>
  <c r="AK16" i="2"/>
  <c r="AM16" i="2" s="1"/>
  <c r="AJ15" i="2"/>
  <c r="AL15" i="2" s="1"/>
  <c r="AK7" i="2"/>
  <c r="AM7" i="2" s="1"/>
  <c r="AJ7" i="2"/>
  <c r="AL7" i="2" s="1"/>
  <c r="AJ22" i="2"/>
  <c r="AL22" i="2" s="1"/>
  <c r="BL9" i="2"/>
  <c r="AK24" i="2"/>
  <c r="AM24" i="2" s="1"/>
  <c r="BL2" i="2"/>
  <c r="AK31" i="2"/>
  <c r="AM31" i="2" s="1"/>
  <c r="AJ32" i="2"/>
  <c r="AL32" i="2" s="1"/>
  <c r="AJ8" i="2"/>
  <c r="AL8" i="2" s="1"/>
  <c r="AJ25" i="2"/>
  <c r="AL25" i="2" s="1"/>
  <c r="AK12" i="2"/>
  <c r="AM12" i="2" s="1"/>
  <c r="AK28" i="2"/>
  <c r="AK5" i="2"/>
  <c r="AM5" i="2" s="1"/>
  <c r="AK22" i="2"/>
  <c r="AM22" i="2" s="1"/>
  <c r="AK15" i="2"/>
  <c r="AM15" i="2" s="1"/>
  <c r="BC29" i="2"/>
  <c r="BC2" i="2"/>
  <c r="BL17" i="2"/>
  <c r="BC4" i="2"/>
  <c r="AJ12" i="2"/>
  <c r="AL12" i="2" s="1"/>
  <c r="BL3" i="2"/>
  <c r="BL7" i="2"/>
  <c r="BB5" i="2"/>
  <c r="BB23" i="2"/>
  <c r="BB15" i="2"/>
  <c r="BB7" i="2"/>
  <c r="BC3" i="2"/>
  <c r="BC24" i="2"/>
  <c r="BL15" i="2"/>
  <c r="BB26" i="2"/>
  <c r="AJ28" i="2"/>
  <c r="BB14" i="2"/>
  <c r="BC31" i="2"/>
  <c r="BC32" i="2"/>
  <c r="BB21" i="2"/>
  <c r="BB6" i="2"/>
  <c r="BB12" i="2"/>
  <c r="BC18" i="2"/>
  <c r="BC33" i="2"/>
  <c r="BC8" i="2"/>
  <c r="BB9" i="2"/>
  <c r="BB30" i="2"/>
  <c r="BB25"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R5" i="2" s="1"/>
  <c r="AT28" i="2"/>
  <c r="AX28" i="2"/>
  <c r="P28" i="2"/>
  <c r="J28" i="2"/>
  <c r="BR2" i="2" s="1"/>
  <c r="AZ28" i="2"/>
  <c r="X28" i="2"/>
  <c r="BJ28" i="2"/>
  <c r="BM28" i="2" s="1"/>
  <c r="BI28" i="2"/>
  <c r="BK28" i="2"/>
  <c r="AP2" i="2" l="1"/>
  <c r="AM28" i="2"/>
  <c r="AP12" i="2"/>
  <c r="AP29" i="2"/>
  <c r="AP3" i="2"/>
  <c r="AP16" i="2"/>
  <c r="AP6" i="2"/>
  <c r="AP27" i="2"/>
  <c r="AP19" i="2"/>
  <c r="AO32" i="2"/>
  <c r="AN27" i="2"/>
  <c r="AP32" i="2"/>
  <c r="AP14" i="2"/>
  <c r="BR13" i="2"/>
  <c r="AP4" i="2"/>
  <c r="AP23" i="2"/>
  <c r="AP31" i="2"/>
  <c r="AP8" i="2"/>
  <c r="AP15" i="2"/>
  <c r="AP11" i="2"/>
  <c r="AP30" i="2"/>
  <c r="AP5" i="2"/>
  <c r="AP18" i="2"/>
  <c r="AP9" i="2"/>
  <c r="AP21" i="2"/>
  <c r="AP7" i="2"/>
  <c r="AP24" i="2"/>
  <c r="BQ15" i="2"/>
  <c r="BY6" i="2"/>
  <c r="BY7" i="2" s="1"/>
  <c r="BY8" i="2" s="1"/>
  <c r="BX4" i="2"/>
  <c r="BZ4" i="2" s="1"/>
  <c r="BR4" i="2"/>
  <c r="BR11" i="2"/>
  <c r="AN20" i="2"/>
  <c r="BQ67" i="5"/>
  <c r="BP67" i="5"/>
  <c r="AO11" i="2"/>
  <c r="AO27" i="2"/>
  <c r="BD28" i="2"/>
  <c r="AO20" i="2"/>
  <c r="K28" i="2"/>
  <c r="AO28" i="2" s="1"/>
  <c r="E28" i="2"/>
  <c r="AO25" i="2"/>
  <c r="AC28" i="2"/>
  <c r="AN11" i="2"/>
  <c r="AL28" i="2"/>
  <c r="AO7" i="2"/>
  <c r="AO12" i="2"/>
  <c r="AO24" i="2"/>
  <c r="AN14" i="2"/>
  <c r="AO14" i="2"/>
  <c r="AN17" i="2"/>
  <c r="AO17" i="2"/>
  <c r="AN5" i="2"/>
  <c r="AO5" i="2"/>
  <c r="AN16" i="2"/>
  <c r="AO16" i="2"/>
  <c r="AN18" i="2"/>
  <c r="AO18" i="2"/>
  <c r="AN33" i="2"/>
  <c r="AO33" i="2"/>
  <c r="AN10" i="2"/>
  <c r="AO10" i="2"/>
  <c r="AO8" i="2"/>
  <c r="AO22" i="2"/>
  <c r="AN2" i="2"/>
  <c r="AO2" i="2"/>
  <c r="AN30" i="2"/>
  <c r="AO30" i="2"/>
  <c r="AN29" i="2"/>
  <c r="AO29" i="2"/>
  <c r="AN3" i="2"/>
  <c r="AO3" i="2"/>
  <c r="AO15" i="2"/>
  <c r="AN9" i="2"/>
  <c r="AO9" i="2"/>
  <c r="AO19" i="2"/>
  <c r="AN26" i="2"/>
  <c r="AO26" i="2"/>
  <c r="AN23" i="2"/>
  <c r="AO23" i="2"/>
  <c r="AN21" i="2"/>
  <c r="AO21" i="2"/>
  <c r="AN4" i="2"/>
  <c r="AO4" i="2"/>
  <c r="AN13" i="2"/>
  <c r="AO13" i="2"/>
  <c r="AO31" i="2"/>
  <c r="AN6" i="2"/>
  <c r="AO6" i="2"/>
  <c r="AN12" i="2"/>
  <c r="AN24" i="2"/>
  <c r="AN19" i="2"/>
  <c r="AN8" i="2"/>
  <c r="AN22" i="2"/>
  <c r="AN32" i="2"/>
  <c r="AN25" i="2"/>
  <c r="AN31" i="2"/>
  <c r="AN15" i="2"/>
  <c r="AN7" i="2"/>
  <c r="BB28" i="2"/>
  <c r="BC28" i="2"/>
  <c r="BQ67" i="4"/>
  <c r="BP67" i="4"/>
  <c r="BL28" i="2"/>
  <c r="BA28" i="2"/>
  <c r="BZ7" i="2" l="1"/>
  <c r="CA4" i="2" s="1"/>
  <c r="AN28" i="2"/>
  <c r="BZ8" i="2" l="1"/>
  <c r="CA3" i="2"/>
  <c r="CA6" i="2"/>
  <c r="CA5" i="2"/>
</calcChain>
</file>

<file path=xl/sharedStrings.xml><?xml version="1.0" encoding="utf-8"?>
<sst xmlns="http://schemas.openxmlformats.org/spreadsheetml/2006/main" count="5814" uniqueCount="1800">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</sst>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5">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0</c:v>
                </c:pt>
                <c:pt idx="292">
                  <c:v>4</c:v>
                </c:pt>
                <c:pt idx="293">
                  <c:v>-2</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-4</c:v>
                </c:pt>
                <c:pt idx="292">
                  <c:v>-2</c:v>
                </c:pt>
                <c:pt idx="293">
                  <c:v>-3</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-1</c:v>
                </c:pt>
                <c:pt idx="289">
                  <c:v>-1</c:v>
                </c:pt>
                <c:pt idx="290">
                  <c:v>-1</c:v>
                </c:pt>
                <c:pt idx="291">
                  <c:v>-1</c:v>
                </c:pt>
                <c:pt idx="292">
                  <c:v>-1</c:v>
                </c:pt>
                <c:pt idx="293">
                  <c:v>-1</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-9</c:v>
                </c:pt>
                <c:pt idx="289">
                  <c:v>-9</c:v>
                </c:pt>
                <c:pt idx="290">
                  <c:v>-9</c:v>
                </c:pt>
                <c:pt idx="291">
                  <c:v>-9</c:v>
                </c:pt>
                <c:pt idx="292">
                  <c:v>-9</c:v>
                </c:pt>
                <c:pt idx="293">
                  <c:v>-9</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4" dataDxfId="452" headerRowBorderDxfId="453">
  <autoFilter ref="A2:AI1314" xr:uid="{5B054025-4CD5-437B-A2B1-4953810278F9}"/>
  <tableColumns count="35">
    <tableColumn id="1" xr3:uid="{4F0EF3E3-5ED2-413B-9486-9498BEF02C85}" name="DatePickMade" totalsRowLabel="Total" dataDxfId="451" totalsRowDxfId="450"/>
    <tableColumn id="2" xr3:uid="{39F623AD-0A71-404E-ACB2-FF5C232C4B60}" name="GameDate" dataDxfId="449" totalsRowDxfId="448"/>
    <tableColumn id="3" xr3:uid="{F9CBDD2B-6977-478D-B9B1-48132BC29B8D}" name="GameID" dataDxfId="447" totalsRowDxfId="446"/>
    <tableColumn id="4" xr3:uid="{2B6D103E-CF04-4221-A032-6566D087A240}" name="AwayTeam" totalsRowFunction="count" dataDxfId="445" totalsRowDxfId="444"/>
    <tableColumn id="5" xr3:uid="{E9B83039-5C7E-45B4-A5F1-F54DF85D8DB5}" name="HomeTeam" totalsRowFunction="count" dataDxfId="443" totalsRowDxfId="442"/>
    <tableColumn id="6" xr3:uid="{CA60FB2E-C878-4F57-9486-8FFAB21268D1}" name="PredictedAwayScore" totalsRowFunction="count" dataDxfId="441" totalsRowDxfId="440"/>
    <tableColumn id="7" xr3:uid="{BDE84EDC-079B-4057-84F6-42C28780CF56}" name="PredictedHomeScore" totalsRowFunction="count" dataDxfId="439" totalsRowDxfId="438"/>
    <tableColumn id="8" xr3:uid="{AB1145B6-73D2-4952-891E-2532100229DC}" name="PredictedWinner" totalsRowFunction="count" dataDxfId="437" totalsRowDxfId="436"/>
    <tableColumn id="9" xr3:uid="{0FDA5C85-1339-41A1-AEB6-455F4E077F46}" name="PredictedResult" totalsRowFunction="count" dataDxfId="435" totalsRowDxfId="434"/>
    <tableColumn id="10" xr3:uid="{6C6A6DF0-F9AE-4DAF-8957-8621DF7520A2}" name="ActualAwayScore" totalsRowFunction="count" dataDxfId="433"/>
    <tableColumn id="11" xr3:uid="{B8B678E5-1823-43AE-95CC-BEE79D908CEE}" name="ActualHomeScore" totalsRowFunction="count" dataDxfId="432" totalsRowDxfId="431"/>
    <tableColumn id="12" xr3:uid="{C650F2F7-7978-49EE-8737-DCE1A6311E23}" name="ActualWinner" totalsRowFunction="count" dataDxfId="430" totalsRowDxfId="429">
      <calculatedColumnFormula>IF(OR($J3=$K3,AND(ISBLANK($J3),ISBLANK($K3))),"_",IF($J3&gt;$K3,$D3,$E3))</calculatedColumnFormula>
    </tableColumn>
    <tableColumn id="13" xr3:uid="{C3C777BB-B7C0-4722-9240-DAC37612029E}" name="ActualResult" totalsRowFunction="count" dataDxfId="428" totalsRowDxfId="427"/>
    <tableColumn id="17" xr3:uid="{239B68C2-07A2-4506-9EC8-00E52DD7178A}" name="GameIsOver" totalsRowFunction="count" dataDxfId="426" totalsRowDxfId="425">
      <calculatedColumnFormula>IF(ISBLANK(Table2[[#This Row],[ActualResult]]), 0, 1)</calculatedColumnFormula>
    </tableColumn>
    <tableColumn id="14" xr3:uid="{C40BC093-C7BF-4F78-9D28-E8E87FFCAD46}" name="CorrectWinnerPrediction" totalsRowFunction="count" dataDxfId="424" totalsRowDxfId="423">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2" totalsRowDxfId="421">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0" totalsRowDxfId="419">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18" totalsRowDxfId="417"/>
    <tableColumn id="19" xr3:uid="{665B4234-0C9B-451F-996C-0671FAEA8ED7}" name="LosingTeam" totalsRowFunction="count" dataDxfId="416" totalsRowDxfId="415">
      <calculatedColumnFormula>IF($L3="_", "_", IF($L3=$D3,$E3,$D3))</calculatedColumnFormula>
    </tableColumn>
    <tableColumn id="20" xr3:uid="{44E37CA6-669F-47CA-95D2-B831EB8B3628}" name="InterConf" totalsRowFunction="count" dataDxfId="414" totalsRowDxfId="41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2" totalsRowDxfId="411">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0" totalsRowDxfId="409">
      <calculatedColumnFormula>IF(Table2[[#This Row],[InterConf]]=1,IF(Table2[[#This Row],[InterDiv]]=0, 1, 0), 0)</calculatedColumnFormula>
    </tableColumn>
    <tableColumn id="22" xr3:uid="{CF57AF56-FFCF-4952-BAB8-36DAD7FDF03B}" name="CrossConf" totalsRowFunction="count" dataDxfId="408" totalsRowDxfId="407">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6" totalsRowDxfId="405"/>
    <tableColumn id="25" xr3:uid="{5D6968E6-45CE-4B45-818F-1A4B201A39D4}" name="PostGameNotes" totalsRowFunction="count" dataDxfId="404" totalsRowDxfId="403"/>
    <tableColumn id="26" xr3:uid="{4CC012EB-DB6C-4853-A5B9-75650FDCD78B}" name="GameHasShutOut" dataDxfId="402" totalsRowDxfId="401">
      <calculatedColumnFormula>IF(AND(Table2[[#This Row],[GameIsOver]]=1,Table2[[#This Row],[ActualHomeScore]]*Table2[[#This Row],[ActualAwayScore]]=0), 1,0)</calculatedColumnFormula>
    </tableColumn>
    <tableColumn id="30" xr3:uid="{9F2BC698-979E-418D-A635-D09045DEAC35}" name="NewPointsAway" dataDxfId="400" totalsRowDxfId="399">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398" totalsRowDxfId="397">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6" totalsRowDxfId="395">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4" totalsRowDxfId="393">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2" totalsRowDxfId="391">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0" totalsRowDxfId="389">
      <calculatedColumnFormula>Table2[[#This Row],[ActualAwayScore]]-Table2[[#This Row],[PredictedAwayScore]]</calculatedColumnFormula>
    </tableColumn>
    <tableColumn id="33" xr3:uid="{6DAB8D33-9AC0-4212-9CC7-EE429158576E}" name="PredictedHomeScorePlusMinus" dataDxfId="388" totalsRowDxfId="387">
      <calculatedColumnFormula>Table2[[#This Row],[ActualHomeScore]]-Table2[[#This Row],[PredictedHomeScore]]</calculatedColumnFormula>
    </tableColumn>
    <tableColumn id="34" xr3:uid="{A99B5A7F-1537-4AAF-9568-8B0736364400}" name="PredictedAwayScorePlusMinusByDate" dataDxfId="386" totalsRowDxfId="385">
      <calculatedColumnFormula>SUMIF($B$3:$B$1315, $B3, $AF$3:$AF$1315)</calculatedColumnFormula>
    </tableColumn>
    <tableColumn id="35" xr3:uid="{438B3C73-5C9F-4061-9177-ADA21EB41F1F}" name="PredictedHomeScorePlusMinusByDate" dataDxfId="384" totalsRowDxfId="383">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2" dataDxfId="381">
  <autoFilter ref="A1:AG273" xr:uid="{74EEDFCB-ED7A-4BB1-A2EE-67F4F56372D2}"/>
  <tableColumns count="33">
    <tableColumn id="1" xr3:uid="{A49AAD1C-7D7D-45B8-A139-0779BA31A77E}" name="Date" dataDxfId="380"/>
    <tableColumn id="2" xr3:uid="{730CD6D2-246F-432B-8EEB-0203EE317A26}" name="ANA" dataDxfId="379">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78"/>
    <tableColumn id="4" xr3:uid="{87F00FE4-13FE-4967-9AA3-C167D9305BF9}" name="BUF" dataDxfId="377"/>
    <tableColumn id="5" xr3:uid="{E4871159-5731-4550-8344-84BE83ED01F0}" name="CAR" dataDxfId="376"/>
    <tableColumn id="6" xr3:uid="{5725D175-4124-4B24-993F-7A6EFE1491AC}" name="CBJ" dataDxfId="375"/>
    <tableColumn id="7" xr3:uid="{C13EFE5D-116B-45F1-A9D9-40B119CB0AD5}" name="CGY" dataDxfId="374"/>
    <tableColumn id="8" xr3:uid="{64E13E1C-E642-404F-86A4-5519B5259476}" name="CHI" dataDxfId="373"/>
    <tableColumn id="9" xr3:uid="{36E64709-D15B-46B3-A7DE-B98D6486B271}" name="COL" dataDxfId="372"/>
    <tableColumn id="10" xr3:uid="{1CD1FEAC-B353-4165-A857-F8E64B61D6BA}" name="DAL" dataDxfId="371"/>
    <tableColumn id="11" xr3:uid="{23CC1A05-CF3C-41D9-ADFE-F115BEFC985F}" name="DET" dataDxfId="370"/>
    <tableColumn id="12" xr3:uid="{1C5CEC72-E9F1-43F8-A2AB-965A58C697FF}" name="EDM" dataDxfId="369"/>
    <tableColumn id="13" xr3:uid="{CC6E7C18-A903-499F-B324-61FD69F457D3}" name="FLA" dataDxfId="368"/>
    <tableColumn id="14" xr3:uid="{EA30EDB7-6072-42F9-B2C0-5015D88CD405}" name="LAK" dataDxfId="367"/>
    <tableColumn id="15" xr3:uid="{43F59676-0F92-4F04-B89B-D52DE8300412}" name="MIN" dataDxfId="366"/>
    <tableColumn id="16" xr3:uid="{74052D50-F767-4835-96C3-D812137B6B78}" name="MTL" dataDxfId="365"/>
    <tableColumn id="17" xr3:uid="{090B024D-8AC7-4C1B-9B31-4454C3F37CB3}" name="NJD" dataDxfId="364"/>
    <tableColumn id="18" xr3:uid="{526C0944-F465-462A-8ECA-BF074D7EB1DE}" name="NSH" dataDxfId="363"/>
    <tableColumn id="19" xr3:uid="{7C20E30B-1AA1-48BD-A65C-DE528BA72FE6}" name="NYI" dataDxfId="362"/>
    <tableColumn id="20" xr3:uid="{27A2F177-CC7A-4B19-977F-CEA1C51D6C0E}" name="NYR" dataDxfId="361"/>
    <tableColumn id="21" xr3:uid="{073FE83E-0AF1-44C3-AE3C-5BD26992F7D5}" name="OTT" dataDxfId="360"/>
    <tableColumn id="22" xr3:uid="{6370A811-7903-4DD2-9DE8-8D7B816BE146}" name="PHI" dataDxfId="359"/>
    <tableColumn id="23" xr3:uid="{37BEE05D-28D8-4538-8285-29B64599DD4E}" name="PIT" dataDxfId="358"/>
    <tableColumn id="24" xr3:uid="{132755F5-4605-4136-9380-5C1921B33212}" name="SEA" dataDxfId="357"/>
    <tableColumn id="25" xr3:uid="{0468EE05-8CDF-4319-BE9D-D89F14C8E183}" name="SJS" dataDxfId="356"/>
    <tableColumn id="26" xr3:uid="{C0A1252B-B678-413D-B72A-E409CAA4D568}" name="STL" dataDxfId="355"/>
    <tableColumn id="27" xr3:uid="{2FCCA5C4-ADEA-43B2-980E-C95A408B8B92}" name="TBL" dataDxfId="354"/>
    <tableColumn id="28" xr3:uid="{399BA29B-CDF9-4FB4-9C8F-90EF3231D634}" name="TOR" dataDxfId="353"/>
    <tableColumn id="29" xr3:uid="{3FD60A86-C15C-4F59-96BA-7D808B5C7AF7}" name="UTA" dataDxfId="352"/>
    <tableColumn id="30" xr3:uid="{E95E1BF9-F880-45B8-BABE-2E3FFD2EB59F}" name="VAN" dataDxfId="351"/>
    <tableColumn id="31" xr3:uid="{14971F10-0533-4026-A0C3-1CD757193D21}" name="VGK" dataDxfId="350"/>
    <tableColumn id="32" xr3:uid="{78F9574A-44B1-4063-8869-88AD0333E712}" name="WPG" dataDxfId="349"/>
    <tableColumn id="33" xr3:uid="{E013F70D-43E1-4AE8-99B8-77027202A8A5}" name="WSH" dataDxfId="3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7" dataDxfId="346">
  <autoFilter ref="A1:JO33" xr:uid="{2A4A11DC-9405-4D6C-9F97-FDF0CCB41A11}"/>
  <sortState xmlns:xlrd2="http://schemas.microsoft.com/office/spreadsheetml/2017/richdata2" ref="A2:JO33">
    <sortCondition ref="B2:B33"/>
    <sortCondition ref="C2:C33"/>
    <sortCondition descending="1" ref="AX2:AX33"/>
  </sortState>
  <tableColumns count="275">
    <tableColumn id="1" xr3:uid="{6A7086D0-711A-41B7-A4B8-9D377B70EC26}" name="Team" totalsRowLabel="Total" dataDxfId="345"/>
    <tableColumn id="274" xr3:uid="{010ED52E-0419-4863-94F8-9AF3356A2738}" name="Conf" dataDxfId="344"/>
    <tableColumn id="275" xr3:uid="{72531E18-55CF-4588-B22F-9093ECF8BF1A}" name="Div" dataDxfId="343"/>
    <tableColumn id="2" xr3:uid="{BD7886D5-3240-48F9-AD10-972D3E8FE85B}" name="2024-10-03" totalsRowFunction="average" dataDxfId="342">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0">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39">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38">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7">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6">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4">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2">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0">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29">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28">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7">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6">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5">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3">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0">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1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18">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7">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6">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5">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4">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2">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0">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0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08">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7">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6">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5">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4">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2">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0">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29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298">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7">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6">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5">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4">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2">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0">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8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88">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7">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6">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5">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4">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2">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0">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7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78">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7">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6">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5">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4">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2">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0">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68">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7">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6">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5">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4">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2">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0">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5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58">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7">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6">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5">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4">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2">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0">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4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48">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7">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6">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5">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4">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2">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0">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3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38">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7">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6">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5">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4">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2">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0">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2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28">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7">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6">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5">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4">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2">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0">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1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18">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7">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6">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5">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4">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2">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0">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0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08">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7">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6">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5">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4">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2">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0">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19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198">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7">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6">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5">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4">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2">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0">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8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88">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7">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6">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5">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4">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2">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0">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7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78">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7">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6">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5">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4">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2">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0">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68">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7">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6">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5">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4">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2">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0">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5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58">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7">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6">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5">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4">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2">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0">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4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48">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7">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6">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5">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4">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2"/>
    <tableColumn id="203" xr3:uid="{EF04B5B5-9142-4C44-8A69-7BDEC74C0F2F}" name="2025-04-22" dataDxfId="141"/>
    <tableColumn id="204" xr3:uid="{82B364E6-C40F-4EA4-B27D-9C321844B44D}" name="2025-04-23" dataDxfId="140"/>
    <tableColumn id="205" xr3:uid="{A3EE5B43-B6BC-40EA-85FF-398957E3EC07}" name="2025-04-24" dataDxfId="139"/>
    <tableColumn id="206" xr3:uid="{8772AE8A-933D-46C1-B9C1-60B6C8185E8A}" name="2025-04-25" dataDxfId="138"/>
    <tableColumn id="207" xr3:uid="{484C07C8-EBA2-453D-B583-F930911565C0}" name="2025-04-26" dataDxfId="137"/>
    <tableColumn id="208" xr3:uid="{B52D8603-B5B2-488C-A433-34FD2A683C6B}" name="2025-04-27" dataDxfId="136"/>
    <tableColumn id="209" xr3:uid="{169BF9D8-EE52-429B-B28E-9B5C27822A41}" name="2025-04-28" dataDxfId="135"/>
    <tableColumn id="210" xr3:uid="{84174DF3-C71A-4E90-8847-B6C7B782A654}" name="2025-04-29" dataDxfId="134"/>
    <tableColumn id="211" xr3:uid="{206EDDC5-46BB-4D3A-9BE0-E0197053913D}" name="2025-04-30" dataDxfId="133"/>
    <tableColumn id="212" xr3:uid="{366CA1C4-A2DF-4B3E-A696-C1F3BBAD987A}" name="2025-05-01" dataDxfId="132"/>
    <tableColumn id="213" xr3:uid="{77111EA0-AC60-4806-8C9E-118542B3A239}" name="2025-05-02" dataDxfId="131"/>
    <tableColumn id="214" xr3:uid="{5F31DB5D-F68F-497F-A3C0-14D09C735B50}" name="2025-05-03" dataDxfId="130"/>
    <tableColumn id="215" xr3:uid="{053478A4-6AB5-46FA-AB15-755FCEDA366B}" name="2025-05-04" dataDxfId="129"/>
    <tableColumn id="216" xr3:uid="{E63F8AFE-33C8-44CE-ABD5-87AFA2B2DEE5}" name="2025-05-05" dataDxfId="128"/>
    <tableColumn id="217" xr3:uid="{0F704A9A-705A-4A63-A5CB-2E2030610C2C}" name="2025-05-06" dataDxfId="127"/>
    <tableColumn id="218" xr3:uid="{5C606A6D-1C96-4494-A223-4347F237E33C}" name="2025-05-07" dataDxfId="126"/>
    <tableColumn id="219" xr3:uid="{28C842CB-95E9-41FC-9A54-6285101CA2E4}" name="2025-05-08" dataDxfId="125"/>
    <tableColumn id="220" xr3:uid="{A5ED12A3-494D-4396-97B2-620410EAB47C}" name="2025-05-09" dataDxfId="124"/>
    <tableColumn id="221" xr3:uid="{0A5ABB48-A153-4B93-9AF3-A6C216F7B6FC}" name="2025-05-10" dataDxfId="123"/>
    <tableColumn id="222" xr3:uid="{0405F07C-691E-4156-B1AB-789FB58D118D}" name="2025-05-11" dataDxfId="122"/>
    <tableColumn id="223" xr3:uid="{246E8105-028E-4D2B-A83D-CB77EA9C86B5}" name="2025-05-12" dataDxfId="121"/>
    <tableColumn id="224" xr3:uid="{D81920D6-A5AC-4A82-B2FA-98E67E362CE3}" name="2025-05-13" dataDxfId="120"/>
    <tableColumn id="225" xr3:uid="{CC727698-0496-467C-971F-D75A82A7EBDF}" name="2025-05-14" dataDxfId="119"/>
    <tableColumn id="226" xr3:uid="{339361FD-67CC-4E23-9ACB-B74553C52593}" name="2025-05-15" dataDxfId="118"/>
    <tableColumn id="227" xr3:uid="{4DE55659-72B2-4210-9353-7D9C4CCCE733}" name="2025-05-16" dataDxfId="117"/>
    <tableColumn id="228" xr3:uid="{6215F3BA-5DFF-4976-BC80-78E30D01889D}" name="2025-05-17" dataDxfId="116"/>
    <tableColumn id="229" xr3:uid="{50DA08D7-FC7B-49B0-B3F4-1C4635DE3032}" name="2025-05-18" dataDxfId="115"/>
    <tableColumn id="230" xr3:uid="{30BC1EC6-2069-4300-8391-810C9EC04511}" name="2025-05-19" dataDxfId="114"/>
    <tableColumn id="231" xr3:uid="{3043D2FE-95E0-48AF-ACD8-B5634AE3E9D5}" name="2025-05-20" dataDxfId="113"/>
    <tableColumn id="232" xr3:uid="{A1EAF0F2-FC84-4670-AAF9-B5A7CCF2C92A}" name="2025-05-21" dataDxfId="112"/>
    <tableColumn id="233" xr3:uid="{777586C1-D3DF-470E-B1DC-EF50B354B885}" name="2025-05-22" dataDxfId="111"/>
    <tableColumn id="234" xr3:uid="{F9D2BEE5-0C9C-4591-9625-B5A40D8C6987}" name="2025-05-23" dataDxfId="110"/>
    <tableColumn id="235" xr3:uid="{D5CB1CD3-1B56-4F97-9378-63F4D461B94D}" name="2025-05-24" dataDxfId="109"/>
    <tableColumn id="236" xr3:uid="{4474AF3B-88F1-40B9-B58F-5CC8F0AAE000}" name="2025-05-25" dataDxfId="108"/>
    <tableColumn id="237" xr3:uid="{DD6FFB66-C370-442C-9825-05FDB743FE00}" name="2025-05-26" dataDxfId="107"/>
    <tableColumn id="238" xr3:uid="{9BE32098-E719-426B-8143-7E12C6A3F46A}" name="2025-05-27" dataDxfId="106"/>
    <tableColumn id="239" xr3:uid="{F5D1C276-6464-4D7F-BCBD-5336B596A903}" name="2025-05-28" dataDxfId="105"/>
    <tableColumn id="240" xr3:uid="{31B515AE-008A-4669-8CEE-771E1638A518}" name="2025-05-29" dataDxfId="104"/>
    <tableColumn id="241" xr3:uid="{3200C033-4974-4D1B-A44C-3F837D42D2DC}" name="2025-05-30" dataDxfId="103"/>
    <tableColumn id="242" xr3:uid="{4D4CDA41-067D-4DA0-95F0-4823FC08D4E5}" name="2025-05-31" dataDxfId="102"/>
    <tableColumn id="243" xr3:uid="{3DBF5A2B-0E33-4E1C-9DC2-18CA4F0A1493}" name="2025-06-01" dataDxfId="101"/>
    <tableColumn id="244" xr3:uid="{9D3D72D9-161F-4909-8971-6C5C7D46BAA7}" name="2025-06-02" dataDxfId="100"/>
    <tableColumn id="245" xr3:uid="{232663AE-B137-4CF8-A170-52E93C00C65D}" name="2025-06-03" dataDxfId="99"/>
    <tableColumn id="246" xr3:uid="{BD7A6004-6162-4AC8-9110-BA5E6A9D1049}" name="2025-06-04" dataDxfId="98"/>
    <tableColumn id="247" xr3:uid="{C0AA2183-97B0-473E-8388-F06F8164380F}" name="2025-06-05" dataDxfId="97"/>
    <tableColumn id="248" xr3:uid="{F84BC399-3949-4C18-ABAA-64C17BEA5CE0}" name="2025-06-06" dataDxfId="96"/>
    <tableColumn id="249" xr3:uid="{4A9CC113-874C-4FC8-A1A6-63A95A893D95}" name="2025-06-07" dataDxfId="95"/>
    <tableColumn id="250" xr3:uid="{6A253FC8-C38B-4237-BE92-22BD7FDA4D1D}" name="2025-06-08" dataDxfId="94"/>
    <tableColumn id="251" xr3:uid="{ABD1D9B8-A62F-43C7-8867-D07F901B294B}" name="2025-06-09" dataDxfId="93"/>
    <tableColumn id="252" xr3:uid="{FF84CAE4-B5B3-4E8C-ACD5-281ECE9DA5EB}" name="2025-06-10" dataDxfId="92"/>
    <tableColumn id="253" xr3:uid="{06E2F1E1-34E4-442D-91B3-36F14418A6DD}" name="2025-06-11" dataDxfId="91"/>
    <tableColumn id="254" xr3:uid="{00DD0F40-05DE-4EF1-9263-6F11B02C8F66}" name="2025-06-12" dataDxfId="90"/>
    <tableColumn id="255" xr3:uid="{B3BC126B-C9C6-4541-B7BF-8E0A8AF13283}" name="2025-06-13" dataDxfId="89"/>
    <tableColumn id="256" xr3:uid="{58A93E20-2E09-42D6-83C4-3187C52FC2C9}" name="2025-06-14" dataDxfId="88"/>
    <tableColumn id="257" xr3:uid="{99B8A1B1-1594-47C1-A779-5AE979AC6886}" name="2025-06-15" dataDxfId="87"/>
    <tableColumn id="258" xr3:uid="{DB9B71D0-083F-40C9-99EC-EA2500168DB1}" name="2025-06-16" dataDxfId="86"/>
    <tableColumn id="259" xr3:uid="{F368A8EF-CA23-49A5-84B6-E087A332E315}" name="2025-06-17" dataDxfId="85"/>
    <tableColumn id="260" xr3:uid="{F2B11177-CB50-47EB-87ED-A437D4F32F8E}" name="2025-06-18" dataDxfId="84"/>
    <tableColumn id="261" xr3:uid="{F21EDA7F-2C76-45F1-AB9D-D35BEE4425F3}" name="2025-06-19" dataDxfId="83"/>
    <tableColumn id="262" xr3:uid="{527A99F6-045E-4293-955B-C68E4AD9052A}" name="2025-06-20" dataDxfId="82"/>
    <tableColumn id="263" xr3:uid="{99DC238A-A4C6-4EAE-82AC-FCA02043D4EA}" name="2025-06-21" dataDxfId="81"/>
    <tableColumn id="264" xr3:uid="{43477D6D-E749-4FFF-9062-9F92408792BE}" name="2025-06-22" dataDxfId="80"/>
    <tableColumn id="265" xr3:uid="{13D87D26-AA45-4778-8BD5-BDB665171820}" name="2025-06-23" dataDxfId="79"/>
    <tableColumn id="266" xr3:uid="{3DF15EBF-5CB5-4787-8409-9F983729C815}" name="2025-06-24" dataDxfId="78"/>
    <tableColumn id="267" xr3:uid="{71F1B423-DE3D-4704-B52D-D6660BE9B52F}" name="2025-06-25" dataDxfId="77"/>
    <tableColumn id="268" xr3:uid="{E9D496DF-4D64-42C9-9857-E5FCB3FF66F8}" name="2025-06-26" dataDxfId="76"/>
    <tableColumn id="269" xr3:uid="{21A1EEB8-CF48-4BFB-9EB7-3E5069338279}" name="2025-06-27" dataDxfId="75"/>
    <tableColumn id="270" xr3:uid="{05C6922F-BFAD-40A6-BF87-21B77F0394F1}" name="2025-06-28" dataDxfId="74"/>
    <tableColumn id="271" xr3:uid="{8929460E-C610-4A2C-A152-7ADD44E2FE12}" name="2025-06-29" dataDxfId="73"/>
    <tableColumn id="272" xr3:uid="{4C8830FB-F1D3-4D12-BD25-337AA191C58D}" name="2025-06-30" dataDxfId="72"/>
    <tableColumn id="273" xr3:uid="{AC1A3332-3064-4E0E-BA13-DA3DA202B941}" name="2025-07-01" totalsRowFunction="count"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71" workbookViewId="0">
      <selection activeCell="L293" sqref="L29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290</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162</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128</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0.55862068965517242</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139.39999999999995</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0.48068965517241363</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129.6</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43</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5.5</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63</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144.92000000000007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0.49972413793103471</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4</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-1</v>
      </c>
      <c r="AI290" s="2">
        <f t="shared" si="24"/>
        <v>-9</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-1</v>
      </c>
      <c r="AI291" s="2">
        <f t="shared" si="24"/>
        <v>-9</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-1</v>
      </c>
      <c r="AI292" s="2">
        <f t="shared" si="24"/>
        <v>-9</v>
      </c>
    </row>
    <row r="293" spans="1:35" x14ac:dyDescent="0.25">
      <c r="A293" s="4">
        <v>45614</v>
      </c>
      <c r="B293" s="4">
        <v>45614</v>
      </c>
      <c r="C293" s="7" t="s">
        <v>403</v>
      </c>
      <c r="D293" s="2" t="s">
        <v>47</v>
      </c>
      <c r="E293" s="2" t="s">
        <v>34</v>
      </c>
      <c r="F293" s="2">
        <v>0</v>
      </c>
      <c r="G293" s="2">
        <v>4</v>
      </c>
      <c r="H293" s="2" t="str">
        <f t="shared" si="20"/>
        <v>DAL</v>
      </c>
      <c r="I293" s="2" t="s">
        <v>40</v>
      </c>
      <c r="J293" s="2"/>
      <c r="K293" s="2"/>
      <c r="L293" s="2" t="str">
        <f t="shared" si="21"/>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v>0</v>
      </c>
      <c r="S293" s="2" t="str">
        <f t="shared" si="2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0</v>
      </c>
      <c r="AG293" s="2">
        <f>Table2[[#This Row],[ActualHomeScore]]-Table2[[#This Row],[PredictedHomeScore]]</f>
        <v>-4</v>
      </c>
      <c r="AH293" s="2">
        <f t="shared" si="23"/>
        <v>-1</v>
      </c>
      <c r="AI293" s="2">
        <f t="shared" si="24"/>
        <v>-9</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-1</v>
      </c>
      <c r="AI294" s="2">
        <f t="shared" si="24"/>
        <v>-9</v>
      </c>
    </row>
    <row r="295" spans="1:35" x14ac:dyDescent="0.25">
      <c r="A295" s="5">
        <v>45614</v>
      </c>
      <c r="B295" s="5">
        <v>45614</v>
      </c>
      <c r="C295" s="8" t="s">
        <v>405</v>
      </c>
      <c r="D295" s="3" t="s">
        <v>31</v>
      </c>
      <c r="E295" s="3" t="s">
        <v>38</v>
      </c>
      <c r="F295" s="3">
        <v>2</v>
      </c>
      <c r="G295" s="3">
        <v>3</v>
      </c>
      <c r="H295" s="3" t="str">
        <f t="shared" si="20"/>
        <v>SJS</v>
      </c>
      <c r="I295" s="3" t="s">
        <v>77</v>
      </c>
      <c r="J295" s="3"/>
      <c r="K295" s="3"/>
      <c r="L295" s="2" t="str">
        <f t="shared" si="21"/>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v>0</v>
      </c>
      <c r="S295" s="2" t="str">
        <f t="shared" si="2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(($AR$11)*IF(Table2[[#This Row],[CorrectWinnerPrediction]]="Y", 1, 0))+(($AR$12)*IF(Table2[[#This Row],[CorrectAwayScorePrediction]]="Y", 1, 0))+(($AR$13)*IF(Table2[[#This Row],[CorrectHomeScorePrediction]]="Y", 1, 0))</f>
        <v>0</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-3</v>
      </c>
      <c r="AH295" s="2">
        <f t="shared" si="23"/>
        <v>-1</v>
      </c>
      <c r="AI295" s="2">
        <f t="shared" si="24"/>
        <v>-9</v>
      </c>
    </row>
    <row r="296" spans="1:35" x14ac:dyDescent="0.25">
      <c r="A296" s="4">
        <v>45615</v>
      </c>
      <c r="B296" s="4">
        <v>45615</v>
      </c>
      <c r="C296" s="7" t="s">
        <v>406</v>
      </c>
      <c r="D296" s="2" t="s">
        <v>23</v>
      </c>
      <c r="E296" s="2" t="s">
        <v>30</v>
      </c>
      <c r="F296" s="2"/>
      <c r="G296" s="2"/>
      <c r="H296" s="2" t="str">
        <f t="shared" si="20"/>
        <v>_</v>
      </c>
      <c r="I296" s="2"/>
      <c r="J296" s="2"/>
      <c r="K296" s="2"/>
      <c r="L296" s="13" t="str">
        <f t="shared" si="21"/>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0</v>
      </c>
      <c r="AG296" s="2">
        <f>Table2[[#This Row],[ActualHomeScore]]-Table2[[#This Row],[PredictedHomeScore]]</f>
        <v>0</v>
      </c>
      <c r="AH296" s="2">
        <f t="shared" si="23"/>
        <v>0</v>
      </c>
      <c r="AI296" s="2">
        <f t="shared" si="24"/>
        <v>0</v>
      </c>
    </row>
    <row r="297" spans="1:35" x14ac:dyDescent="0.25">
      <c r="A297" s="4">
        <v>45615</v>
      </c>
      <c r="B297" s="4">
        <v>45615</v>
      </c>
      <c r="C297" s="7" t="s">
        <v>407</v>
      </c>
      <c r="D297" s="2" t="s">
        <v>43</v>
      </c>
      <c r="E297" s="2" t="s">
        <v>21</v>
      </c>
      <c r="F297" s="2"/>
      <c r="G297" s="2"/>
      <c r="H297" s="2" t="str">
        <f t="shared" si="20"/>
        <v>_</v>
      </c>
      <c r="I297" s="2"/>
      <c r="J297" s="2"/>
      <c r="K297" s="2"/>
      <c r="L297" s="2" t="str">
        <f t="shared" si="21"/>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(($AR$11)*IF(Table2[[#This Row],[CorrectWinnerPrediction]]="Y", 1, 0))+(($AR$12)*IF(Table2[[#This Row],[CorrectAwayScorePrediction]]="Y", 1, 0))+(($AR$13)*IF(Table2[[#This Row],[CorrectHomeScorePrediction]]="Y", 1, 0))</f>
        <v>0</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0</v>
      </c>
      <c r="AH297" s="2">
        <f t="shared" si="23"/>
        <v>0</v>
      </c>
      <c r="AI297" s="2">
        <f t="shared" si="24"/>
        <v>0</v>
      </c>
    </row>
    <row r="298" spans="1:35" x14ac:dyDescent="0.25">
      <c r="A298" s="4">
        <v>45615</v>
      </c>
      <c r="B298" s="4">
        <v>45615</v>
      </c>
      <c r="C298" s="7" t="s">
        <v>408</v>
      </c>
      <c r="D298" s="2" t="s">
        <v>37</v>
      </c>
      <c r="E298" s="2" t="s">
        <v>13</v>
      </c>
      <c r="F298" s="2"/>
      <c r="G298" s="2"/>
      <c r="H298" s="2" t="str">
        <f t="shared" si="20"/>
        <v>_</v>
      </c>
      <c r="I298" s="2"/>
      <c r="J298" s="2"/>
      <c r="K298" s="2"/>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0</v>
      </c>
      <c r="AI298" s="2">
        <f t="shared" si="24"/>
        <v>0</v>
      </c>
    </row>
    <row r="299" spans="1:35" x14ac:dyDescent="0.25">
      <c r="A299" s="4">
        <v>45615</v>
      </c>
      <c r="B299" s="4">
        <v>45615</v>
      </c>
      <c r="C299" s="7" t="s">
        <v>409</v>
      </c>
      <c r="D299" s="2" t="s">
        <v>14</v>
      </c>
      <c r="E299" s="2" t="s">
        <v>22</v>
      </c>
      <c r="F299" s="2"/>
      <c r="G299" s="2"/>
      <c r="H299" s="2" t="str">
        <f t="shared" si="20"/>
        <v>_</v>
      </c>
      <c r="I299" s="2"/>
      <c r="J299" s="2"/>
      <c r="K299" s="2"/>
      <c r="L299" s="2" t="str">
        <f t="shared" si="21"/>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(($AR$11)*IF(Table2[[#This Row],[CorrectWinnerPrediction]]="Y", 1, 0))+(($AR$12)*IF(Table2[[#This Row],[CorrectAwayScorePrediction]]="Y", 1, 0))+(($AR$13)*IF(Table2[[#This Row],[CorrectHomeScorePrediction]]="Y", 1, 0))</f>
        <v>0</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0</v>
      </c>
      <c r="AH299" s="2">
        <f t="shared" si="23"/>
        <v>0</v>
      </c>
      <c r="AI299" s="2">
        <f t="shared" si="24"/>
        <v>0</v>
      </c>
    </row>
    <row r="300" spans="1:35" x14ac:dyDescent="0.25">
      <c r="A300" s="4">
        <v>45615</v>
      </c>
      <c r="B300" s="4">
        <v>45615</v>
      </c>
      <c r="C300" s="7" t="s">
        <v>410</v>
      </c>
      <c r="D300" s="2" t="s">
        <v>47</v>
      </c>
      <c r="E300" s="2" t="s">
        <v>17</v>
      </c>
      <c r="F300" s="2"/>
      <c r="G300" s="2"/>
      <c r="H300" s="2" t="str">
        <f t="shared" si="20"/>
        <v>_</v>
      </c>
      <c r="I300" s="2"/>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0</v>
      </c>
      <c r="AG300" s="2">
        <f>Table2[[#This Row],[ActualHomeScore]]-Table2[[#This Row],[PredictedHomeScore]]</f>
        <v>0</v>
      </c>
      <c r="AH300" s="2">
        <f t="shared" si="23"/>
        <v>0</v>
      </c>
      <c r="AI300" s="2">
        <f t="shared" si="24"/>
        <v>0</v>
      </c>
    </row>
    <row r="301" spans="1:35" x14ac:dyDescent="0.25">
      <c r="A301" s="4">
        <v>45615</v>
      </c>
      <c r="B301" s="4">
        <v>45615</v>
      </c>
      <c r="C301" s="7" t="s">
        <v>411</v>
      </c>
      <c r="D301" s="2" t="s">
        <v>33</v>
      </c>
      <c r="E301" s="2" t="s">
        <v>24</v>
      </c>
      <c r="F301" s="2"/>
      <c r="G301" s="2"/>
      <c r="H301" s="2" t="str">
        <f t="shared" si="20"/>
        <v>_</v>
      </c>
      <c r="I301" s="2"/>
      <c r="J301" s="2"/>
      <c r="K301" s="2"/>
      <c r="L301" s="2" t="str">
        <f t="shared" si="21"/>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(($AR$11)*IF(Table2[[#This Row],[CorrectWinnerPrediction]]="Y", 1, 0))+(($AR$12)*IF(Table2[[#This Row],[CorrectAwayScorePrediction]]="Y", 1, 0))+(($AR$13)*IF(Table2[[#This Row],[CorrectHomeScorePrediction]]="Y", 1, 0))</f>
        <v>0</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0</v>
      </c>
      <c r="AG301" s="2">
        <f>Table2[[#This Row],[ActualHomeScore]]-Table2[[#This Row],[PredictedHomeScore]]</f>
        <v>0</v>
      </c>
      <c r="AH301" s="2">
        <f t="shared" si="23"/>
        <v>0</v>
      </c>
      <c r="AI301" s="2">
        <f t="shared" si="24"/>
        <v>0</v>
      </c>
    </row>
    <row r="302" spans="1:35" x14ac:dyDescent="0.25">
      <c r="A302" s="5">
        <v>45615</v>
      </c>
      <c r="B302" s="5">
        <v>45615</v>
      </c>
      <c r="C302" s="8" t="s">
        <v>412</v>
      </c>
      <c r="D302" s="3" t="s">
        <v>20</v>
      </c>
      <c r="E302" s="3" t="s">
        <v>25</v>
      </c>
      <c r="F302" s="3"/>
      <c r="G302" s="3"/>
      <c r="H302" s="3" t="str">
        <f t="shared" si="20"/>
        <v>_</v>
      </c>
      <c r="I302" s="3"/>
      <c r="J302" s="3"/>
      <c r="K302" s="3"/>
      <c r="L302" s="2" t="str">
        <f t="shared" si="21"/>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0</v>
      </c>
      <c r="AG302" s="2">
        <f>Table2[[#This Row],[ActualHomeScore]]-Table2[[#This Row],[PredictedHomeScore]]</f>
        <v>0</v>
      </c>
      <c r="AH302" s="2">
        <f t="shared" si="23"/>
        <v>0</v>
      </c>
      <c r="AI302" s="2">
        <f t="shared" si="24"/>
        <v>0</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2">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2">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2">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2">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2">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D663:AU663 C664:AU1314 D1315:AT1048576 AF1:AS1 AE1:AE1314 A1:B1048576 AN3:AU5 X4:Y7 AN6:AS11 AU6:AU11 AT6:AT12 AM12:AU22 C23:AU66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14</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14</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14</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21</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20</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23</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17</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14</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19</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14</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21</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20</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23</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17</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14</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19</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14</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21</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20</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23</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17</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14</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19</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14</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21</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20</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23</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17</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14</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19</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14</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21</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20</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23</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17</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14</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19</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14</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21</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20</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23</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17</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14</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19</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14</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21</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20</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23</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17</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14</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19</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14</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21</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20</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23</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17</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14</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19</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14</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21</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20</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23</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17</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14</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19</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14</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21</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20</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23</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17</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14</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19</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14</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21</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20</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23</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17</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14</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19</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14</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21</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20</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23</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17</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14</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19</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14</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21</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20</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23</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17</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14</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19</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14</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21</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20</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23</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17</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14</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19</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14</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21</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20</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23</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17</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14</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19</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14</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21</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20</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23</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17</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14</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19</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14</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21</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20</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23</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17</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14</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19</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14</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21</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20</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23</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17</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14</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19</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14</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21</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20</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23</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17</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14</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19</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14</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21</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20</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23</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17</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14</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19</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14</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21</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20</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23</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17</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14</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19</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14</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21</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20</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23</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17</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14</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19</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14</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21</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20</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23</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17</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14</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19</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14</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21</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20</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23</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17</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14</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19</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14</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21</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20</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23</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17</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14</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19</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14</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21</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20</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23</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17</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14</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19</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14</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21</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20</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23</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17</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14</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19</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14</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21</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20</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23</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17</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14</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19</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14</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21</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20</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23</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17</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14</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19</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14</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21</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20</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23</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17</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14</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19</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14</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21</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20</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23</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17</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14</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19</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14</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21</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20</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23</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17</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14</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19</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14</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21</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20</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23</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17</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14</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19</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14</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21</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20</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23</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17</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14</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19</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14</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21</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20</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23</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17</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14</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19</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14</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21</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20</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23</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17</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14</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19</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14</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21</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20</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23</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17</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14</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19</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14</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21</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20</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23</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17</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14</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19</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14</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21</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20</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23</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17</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14</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19</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14</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21</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20</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23</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17</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14</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19</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14</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21</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20</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23</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17</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14</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19</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14</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21</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20</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23</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17</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14</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19</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14</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21</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20</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23</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17</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14</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19</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14</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21</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20</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23</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17</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14</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19</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14</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21</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20</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23</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17</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14</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19</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14</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21</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20</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23</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17</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14</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19</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14</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21</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20</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23</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17</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14</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19</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14</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21</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20</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23</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17</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14</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19</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14</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21</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20</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23</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17</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14</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19</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14</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21</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20</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23</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17</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14</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19</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14</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21</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20</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23</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17</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14</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19</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14</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21</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20</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23</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17</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14</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19</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14</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21</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20</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23</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17</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14</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19</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14</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21</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20</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23</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17</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14</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19</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14</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21</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20</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23</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17</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14</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19</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14</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21</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20</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23</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17</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14</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19</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14</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21</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20</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23</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17</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14</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19</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14</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21</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20</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23</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17</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14</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19</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14</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21</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20</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23</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17</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14</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19</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14</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21</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20</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23</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17</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14</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19</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14</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21</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20</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23</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17</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14</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19</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14</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21</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20</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23</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17</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14</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19</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14</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21</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20</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23</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17</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14</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19</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14</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21</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20</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23</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17</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14</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19</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14</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21</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20</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23</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17</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14</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19</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14</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21</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20</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23</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17</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14</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19</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14</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21</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20</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23</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17</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14</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19</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14</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21</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20</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23</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17</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14</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19</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14</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21</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20</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23</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17</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14</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19</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14</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21</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20</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23</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17</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14</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19</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14</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21</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20</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23</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17</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14</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19</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14</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21</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20</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23</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17</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14</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19</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14</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21</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20</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23</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17</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14</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19</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14</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21</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20</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23</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17</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14</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19</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14</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21</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20</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23</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17</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14</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19</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14</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21</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20</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23</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17</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14</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19</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14</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21</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20</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23</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17</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14</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19</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14</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21</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20</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23</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17</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14</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19</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14</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21</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20</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23</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17</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14</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19</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14</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21</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20</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23</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17</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14</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19</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14</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21</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20</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23</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17</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14</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19</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14</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21</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20</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23</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17</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14</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19</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14</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21</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20</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23</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17</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14</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19</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14</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21</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20</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23</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17</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14</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19</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14</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21</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20</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23</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17</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14</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19</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14</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21</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20</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23</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17</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14</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19</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14</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21</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20</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23</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17</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14</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19</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14</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21</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20</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23</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17</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14</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19</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14</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21</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20</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23</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17</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14</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19</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14</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21</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20</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23</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17</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14</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19</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14</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21</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20</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23</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17</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14</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19</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14</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21</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20</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23</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17</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14</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19</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14</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21</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20</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23</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17</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14</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19</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14</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21</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20</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23</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17</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14</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19</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14</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21</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20</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23</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17</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14</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19</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14</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21</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20</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23</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17</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14</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19</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14</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21</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20</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23</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17</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14</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19</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14</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21</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20</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23</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17</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14</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19</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14</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21</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20</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23</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17</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14</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19</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14</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21</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20</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23</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17</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14</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19</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14</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21</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20</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23</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17</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14</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19</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14</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21</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20</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23</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17</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14</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19</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14</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21</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20</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23</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17</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14</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19</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14</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21</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20</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23</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17</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14</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19</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14</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21</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20</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23</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17</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14</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19</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14</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21</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20</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23</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17</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14</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19</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14</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21</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20</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23</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17</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14</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19</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14</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21</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20</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23</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17</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14</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19</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14</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21</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20</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23</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17</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14</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19</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14</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21</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20</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23</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17</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14</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19</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14</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21</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20</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23</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17</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14</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19</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14</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21</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20</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23</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17</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14</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19</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14</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21</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20</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23</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17</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14</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19</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14</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21</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20</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23</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17</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14</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19</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14</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21</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20</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23</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17</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14</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19</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14</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21</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20</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23</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17</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14</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19</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14</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21</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20</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23</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17</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14</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19</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14</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21</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20</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23</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17</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14</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19</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14</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21</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20</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23</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17</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14</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19</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14</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21</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20</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23</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17</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14</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19</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14</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21</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20</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23</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17</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14</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19</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14</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21</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20</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23</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17</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14</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19</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14</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21</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20</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23</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17</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14</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19</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14</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21</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20</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23</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17</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14</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19</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14</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21</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20</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23</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17</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14</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19</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14</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21</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20</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23</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17</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14</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19</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14</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21</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20</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23</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17</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14</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19</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14</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21</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20</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23</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17</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14</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19</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14</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21</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20</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23</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17</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14</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19</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14</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21</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20</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23</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17</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14</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19</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14</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21</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20</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23</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17</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14</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19</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14</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21</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20</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23</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17</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14</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19</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14</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21</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20</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23</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17</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14</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19</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14</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21</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20</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23</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17</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14</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19</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14</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21</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20</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23</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17</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14</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19</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14</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21</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20</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23</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17</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14</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19</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14</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21</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20</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23</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17</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14</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19</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14</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21</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20</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23</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17</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14</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19</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14</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21</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20</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23</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17</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14</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19</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14</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21</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20</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23</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17</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14</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19</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14</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21</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20</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23</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17</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14</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19</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14</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21</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20</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23</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17</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14</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19</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14</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21</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20</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23</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17</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14</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19</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14</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21</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20</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23</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17</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14</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19</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14</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21</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20</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23</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17</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14</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19</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14</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21</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20</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23</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17</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14</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19</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14</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21</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20</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23</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17</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14</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19</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14</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21</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20</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23</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17</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14</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19</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14</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21</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20</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23</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17</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14</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19</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14</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21</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20</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23</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17</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14</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19</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14</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21</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20</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23</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17</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14</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19</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14</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21</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20</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23</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17</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14</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19</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14</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21</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20</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23</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17</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14</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19</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X1" sqref="AX1:AX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19</v>
      </c>
      <c r="BB4">
        <f>SUMIFS(DataRegularSeason20242025!$AA$3:$AA$1315,DataRegularSeason20242025!$B$3:$B$1315, "&lt;=" &amp; BB$1, DataRegularSeason20242025!$D$3:$D$1315, $A4)+SUMIFS(DataRegularSeason20242025!$AB$3:$AB$1315,DataRegularSeason20242025!$B$3:$B$1315, "&lt;=" &amp; BB$1, DataRegularSeason20242025!$E$3:$E$1315, $A4)</f>
        <v>19</v>
      </c>
      <c r="BC4">
        <f>SUMIFS(DataRegularSeason20242025!$AA$3:$AA$1315,DataRegularSeason20242025!$B$3:$B$1315, "&lt;=" &amp; BC$1, DataRegularSeason20242025!$D$3:$D$1315, $A4)+SUMIFS(DataRegularSeason20242025!$AB$3:$AB$1315,DataRegularSeason20242025!$B$3:$B$1315, "&lt;=" &amp; BC$1, DataRegularSeason20242025!$E$3:$E$1315, $A4)</f>
        <v>19</v>
      </c>
      <c r="BD4">
        <f>SUMIFS(DataRegularSeason20242025!$AA$3:$AA$1315,DataRegularSeason20242025!$B$3:$B$1315, "&lt;=" &amp; BD$1, DataRegularSeason20242025!$D$3:$D$1315, $A4)+SUMIFS(DataRegularSeason20242025!$AB$3:$AB$1315,DataRegularSeason20242025!$B$3:$B$1315, "&lt;=" &amp; BD$1, DataRegularSeason20242025!$E$3:$E$1315, $A4)</f>
        <v>19</v>
      </c>
      <c r="BE4">
        <f>SUMIFS(DataRegularSeason20242025!$AA$3:$AA$1315,DataRegularSeason20242025!$B$3:$B$1315, "&lt;=" &amp; BE$1, DataRegularSeason20242025!$D$3:$D$1315, $A4)+SUMIFS(DataRegularSeason20242025!$AB$3:$AB$1315,DataRegularSeason20242025!$B$3:$B$1315, "&lt;=" &amp; BE$1, DataRegularSeason20242025!$E$3:$E$1315, $A4)</f>
        <v>19</v>
      </c>
      <c r="BF4">
        <f>SUMIFS(DataRegularSeason20242025!$AA$3:$AA$1315,DataRegularSeason20242025!$B$3:$B$1315, "&lt;=" &amp; BF$1, DataRegularSeason20242025!$D$3:$D$1315, $A4)+SUMIFS(DataRegularSeason20242025!$AB$3:$AB$1315,DataRegularSeason20242025!$B$3:$B$1315, "&lt;=" &amp; BF$1, DataRegularSeason20242025!$E$3:$E$1315, $A4)</f>
        <v>19</v>
      </c>
      <c r="BG4">
        <f>SUMIFS(DataRegularSeason20242025!$AA$3:$AA$1315,DataRegularSeason20242025!$B$3:$B$1315, "&lt;=" &amp; BG$1, DataRegularSeason20242025!$D$3:$D$1315, $A4)+SUMIFS(DataRegularSeason20242025!$AB$3:$AB$1315,DataRegularSeason20242025!$B$3:$B$1315, "&lt;=" &amp; BG$1, DataRegularSeason20242025!$E$3:$E$1315, $A4)</f>
        <v>19</v>
      </c>
      <c r="BH4">
        <f>SUMIFS(DataRegularSeason20242025!$AA$3:$AA$1315,DataRegularSeason20242025!$B$3:$B$1315, "&lt;=" &amp; BH$1, DataRegularSeason20242025!$D$3:$D$1315, $A4)+SUMIFS(DataRegularSeason20242025!$AB$3:$AB$1315,DataRegularSeason20242025!$B$3:$B$1315, "&lt;=" &amp; BH$1, DataRegularSeason20242025!$E$3:$E$1315, $A4)</f>
        <v>19</v>
      </c>
      <c r="BI4">
        <f>SUMIFS(DataRegularSeason20242025!$AA$3:$AA$1315,DataRegularSeason20242025!$B$3:$B$1315, "&lt;=" &amp; BI$1, DataRegularSeason20242025!$D$3:$D$1315, $A4)+SUMIFS(DataRegularSeason20242025!$AB$3:$AB$1315,DataRegularSeason20242025!$B$3:$B$1315, "&lt;=" &amp; BI$1, DataRegularSeason20242025!$E$3:$E$1315, $A4)</f>
        <v>19</v>
      </c>
      <c r="BJ4">
        <f>SUMIFS(DataRegularSeason20242025!$AA$3:$AA$1315,DataRegularSeason20242025!$B$3:$B$1315, "&lt;=" &amp; BJ$1, DataRegularSeason20242025!$D$3:$D$1315, $A4)+SUMIFS(DataRegularSeason20242025!$AB$3:$AB$1315,DataRegularSeason20242025!$B$3:$B$1315, "&lt;=" &amp; BJ$1, DataRegularSeason20242025!$E$3:$E$1315, $A4)</f>
        <v>19</v>
      </c>
      <c r="BK4">
        <f>SUMIFS(DataRegularSeason20242025!$AA$3:$AA$1315,DataRegularSeason20242025!$B$3:$B$1315, "&lt;=" &amp; BK$1, DataRegularSeason20242025!$D$3:$D$1315, $A4)+SUMIFS(DataRegularSeason20242025!$AB$3:$AB$1315,DataRegularSeason20242025!$B$3:$B$1315, "&lt;=" &amp; BK$1, DataRegularSeason20242025!$E$3:$E$1315, $A4)</f>
        <v>19</v>
      </c>
      <c r="BL4">
        <f>SUMIFS(DataRegularSeason20242025!$AA$3:$AA$1315,DataRegularSeason20242025!$B$3:$B$1315, "&lt;=" &amp; BL$1, DataRegularSeason20242025!$D$3:$D$1315, $A4)+SUMIFS(DataRegularSeason20242025!$AB$3:$AB$1315,DataRegularSeason20242025!$B$3:$B$1315, "&lt;=" &amp; BL$1, DataRegularSeason20242025!$E$3:$E$1315, $A4)</f>
        <v>19</v>
      </c>
      <c r="BM4">
        <f>SUMIFS(DataRegularSeason20242025!$AA$3:$AA$1315,DataRegularSeason20242025!$B$3:$B$1315, "&lt;=" &amp; BM$1, DataRegularSeason20242025!$D$3:$D$1315, $A4)+SUMIFS(DataRegularSeason20242025!$AB$3:$AB$1315,DataRegularSeason20242025!$B$3:$B$1315, "&lt;=" &amp; BM$1, DataRegularSeason20242025!$E$3:$E$1315, $A4)</f>
        <v>19</v>
      </c>
      <c r="BN4">
        <f>SUMIFS(DataRegularSeason20242025!$AA$3:$AA$1315,DataRegularSeason20242025!$B$3:$B$1315, "&lt;=" &amp; BN$1, DataRegularSeason20242025!$D$3:$D$1315, $A4)+SUMIFS(DataRegularSeason20242025!$AB$3:$AB$1315,DataRegularSeason20242025!$B$3:$B$1315, "&lt;=" &amp; BN$1, DataRegularSeason20242025!$E$3:$E$1315, $A4)</f>
        <v>19</v>
      </c>
      <c r="BO4">
        <f>SUMIFS(DataRegularSeason20242025!$AA$3:$AA$1315,DataRegularSeason20242025!$B$3:$B$1315, "&lt;=" &amp; BO$1, DataRegularSeason20242025!$D$3:$D$1315, $A4)+SUMIFS(DataRegularSeason20242025!$AB$3:$AB$1315,DataRegularSeason20242025!$B$3:$B$1315, "&lt;=" &amp; BO$1, DataRegularSeason20242025!$E$3:$E$1315, $A4)</f>
        <v>19</v>
      </c>
      <c r="BP4">
        <f>SUMIFS(DataRegularSeason20242025!$AA$3:$AA$1315,DataRegularSeason20242025!$B$3:$B$1315, "&lt;=" &amp; BP$1, DataRegularSeason20242025!$D$3:$D$1315, $A4)+SUMIFS(DataRegularSeason20242025!$AB$3:$AB$1315,DataRegularSeason20242025!$B$3:$B$1315, "&lt;=" &amp; BP$1, DataRegularSeason20242025!$E$3:$E$1315, $A4)</f>
        <v>19</v>
      </c>
      <c r="BQ4">
        <f>SUMIFS(DataRegularSeason20242025!$AA$3:$AA$1315,DataRegularSeason20242025!$B$3:$B$1315, "&lt;=" &amp; BQ$1, DataRegularSeason20242025!$D$3:$D$1315, $A4)+SUMIFS(DataRegularSeason20242025!$AB$3:$AB$1315,DataRegularSeason20242025!$B$3:$B$1315, "&lt;=" &amp; BQ$1, DataRegularSeason20242025!$E$3:$E$1315, $A4)</f>
        <v>19</v>
      </c>
      <c r="BR4">
        <f>SUMIFS(DataRegularSeason20242025!$AA$3:$AA$1315,DataRegularSeason20242025!$B$3:$B$1315, "&lt;=" &amp; BR$1, DataRegularSeason20242025!$D$3:$D$1315, $A4)+SUMIFS(DataRegularSeason20242025!$AB$3:$AB$1315,DataRegularSeason20242025!$B$3:$B$1315, "&lt;=" &amp; BR$1, DataRegularSeason20242025!$E$3:$E$1315, $A4)</f>
        <v>19</v>
      </c>
      <c r="BS4">
        <f>SUMIFS(DataRegularSeason20242025!$AA$3:$AA$1315,DataRegularSeason20242025!$B$3:$B$1315, "&lt;=" &amp; BS$1, DataRegularSeason20242025!$D$3:$D$1315, $A4)+SUMIFS(DataRegularSeason20242025!$AB$3:$AB$1315,DataRegularSeason20242025!$B$3:$B$1315, "&lt;=" &amp; BS$1, DataRegularSeason20242025!$E$3:$E$1315, $A4)</f>
        <v>19</v>
      </c>
      <c r="BT4">
        <f>SUMIFS(DataRegularSeason20242025!$AA$3:$AA$1315,DataRegularSeason20242025!$B$3:$B$1315, "&lt;=" &amp; BT$1, DataRegularSeason20242025!$D$3:$D$1315, $A4)+SUMIFS(DataRegularSeason20242025!$AB$3:$AB$1315,DataRegularSeason20242025!$B$3:$B$1315, "&lt;=" &amp; BT$1, DataRegularSeason20242025!$E$3:$E$1315, $A4)</f>
        <v>19</v>
      </c>
      <c r="BU4">
        <f>SUMIFS(DataRegularSeason20242025!$AA$3:$AA$1315,DataRegularSeason20242025!$B$3:$B$1315, "&lt;=" &amp; BU$1, DataRegularSeason20242025!$D$3:$D$1315, $A4)+SUMIFS(DataRegularSeason20242025!$AB$3:$AB$1315,DataRegularSeason20242025!$B$3:$B$1315, "&lt;=" &amp; BU$1, DataRegularSeason20242025!$E$3:$E$1315, $A4)</f>
        <v>19</v>
      </c>
      <c r="BV4">
        <f>SUMIFS(DataRegularSeason20242025!$AA$3:$AA$1315,DataRegularSeason20242025!$B$3:$B$1315, "&lt;=" &amp; BV$1, DataRegularSeason20242025!$D$3:$D$1315, $A4)+SUMIFS(DataRegularSeason20242025!$AB$3:$AB$1315,DataRegularSeason20242025!$B$3:$B$1315, "&lt;=" &amp; BV$1, DataRegularSeason20242025!$E$3:$E$1315, $A4)</f>
        <v>19</v>
      </c>
      <c r="BW4">
        <f>SUMIFS(DataRegularSeason20242025!$AA$3:$AA$1315,DataRegularSeason20242025!$B$3:$B$1315, "&lt;=" &amp; BW$1, DataRegularSeason20242025!$D$3:$D$1315, $A4)+SUMIFS(DataRegularSeason20242025!$AB$3:$AB$1315,DataRegularSeason20242025!$B$3:$B$1315, "&lt;=" &amp; BW$1, DataRegularSeason20242025!$E$3:$E$1315, $A4)</f>
        <v>19</v>
      </c>
      <c r="BX4">
        <f>SUMIFS(DataRegularSeason20242025!$AA$3:$AA$1315,DataRegularSeason20242025!$B$3:$B$1315, "&lt;=" &amp; BX$1, DataRegularSeason20242025!$D$3:$D$1315, $A4)+SUMIFS(DataRegularSeason20242025!$AB$3:$AB$1315,DataRegularSeason20242025!$B$3:$B$1315, "&lt;=" &amp; BX$1, DataRegularSeason20242025!$E$3:$E$1315, $A4)</f>
        <v>19</v>
      </c>
      <c r="BY4">
        <f>SUMIFS(DataRegularSeason20242025!$AA$3:$AA$1315,DataRegularSeason20242025!$B$3:$B$1315, "&lt;=" &amp; BY$1, DataRegularSeason20242025!$D$3:$D$1315, $A4)+SUMIFS(DataRegularSeason20242025!$AB$3:$AB$1315,DataRegularSeason20242025!$B$3:$B$1315, "&lt;=" &amp; BY$1, DataRegularSeason20242025!$E$3:$E$1315, $A4)</f>
        <v>19</v>
      </c>
      <c r="BZ4">
        <f>SUMIFS(DataRegularSeason20242025!$AA$3:$AA$1315,DataRegularSeason20242025!$B$3:$B$1315, "&lt;=" &amp; BZ$1, DataRegularSeason20242025!$D$3:$D$1315, $A4)+SUMIFS(DataRegularSeason20242025!$AB$3:$AB$1315,DataRegularSeason20242025!$B$3:$B$1315, "&lt;=" &amp; BZ$1, DataRegularSeason20242025!$E$3:$E$1315, $A4)</f>
        <v>19</v>
      </c>
      <c r="CA4">
        <f>SUMIFS(DataRegularSeason20242025!$AA$3:$AA$1315,DataRegularSeason20242025!$B$3:$B$1315, "&lt;=" &amp; CA$1, DataRegularSeason20242025!$D$3:$D$1315, $A4)+SUMIFS(DataRegularSeason20242025!$AB$3:$AB$1315,DataRegularSeason20242025!$B$3:$B$1315, "&lt;=" &amp; CA$1, DataRegularSeason20242025!$E$3:$E$1315, $A4)</f>
        <v>19</v>
      </c>
      <c r="CB4">
        <f>SUMIFS(DataRegularSeason20242025!$AA$3:$AA$1315,DataRegularSeason20242025!$B$3:$B$1315, "&lt;=" &amp; CB$1, DataRegularSeason20242025!$D$3:$D$1315, $A4)+SUMIFS(DataRegularSeason20242025!$AB$3:$AB$1315,DataRegularSeason20242025!$B$3:$B$1315, "&lt;=" &amp; CB$1, DataRegularSeason20242025!$E$3:$E$1315, $A4)</f>
        <v>19</v>
      </c>
      <c r="CC4">
        <f>SUMIFS(DataRegularSeason20242025!$AA$3:$AA$1315,DataRegularSeason20242025!$B$3:$B$1315, "&lt;=" &amp; CC$1, DataRegularSeason20242025!$D$3:$D$1315, $A4)+SUMIFS(DataRegularSeason20242025!$AB$3:$AB$1315,DataRegularSeason20242025!$B$3:$B$1315, "&lt;=" &amp; CC$1, DataRegularSeason20242025!$E$3:$E$1315, $A4)</f>
        <v>19</v>
      </c>
      <c r="CD4">
        <f>SUMIFS(DataRegularSeason20242025!$AA$3:$AA$1315,DataRegularSeason20242025!$B$3:$B$1315, "&lt;=" &amp; CD$1, DataRegularSeason20242025!$D$3:$D$1315, $A4)+SUMIFS(DataRegularSeason20242025!$AB$3:$AB$1315,DataRegularSeason20242025!$B$3:$B$1315, "&lt;=" &amp; CD$1, DataRegularSeason20242025!$E$3:$E$1315, $A4)</f>
        <v>19</v>
      </c>
      <c r="CE4">
        <f>SUMIFS(DataRegularSeason20242025!$AA$3:$AA$1315,DataRegularSeason20242025!$B$3:$B$1315, "&lt;=" &amp; CE$1, DataRegularSeason20242025!$D$3:$D$1315, $A4)+SUMIFS(DataRegularSeason20242025!$AB$3:$AB$1315,DataRegularSeason20242025!$B$3:$B$1315, "&lt;=" &amp; CE$1, DataRegularSeason20242025!$E$3:$E$1315, $A4)</f>
        <v>19</v>
      </c>
      <c r="CF4">
        <f>SUMIFS(DataRegularSeason20242025!$AA$3:$AA$1315,DataRegularSeason20242025!$B$3:$B$1315, "&lt;=" &amp; CF$1, DataRegularSeason20242025!$D$3:$D$1315, $A4)+SUMIFS(DataRegularSeason20242025!$AB$3:$AB$1315,DataRegularSeason20242025!$B$3:$B$1315, "&lt;=" &amp; CF$1, DataRegularSeason20242025!$E$3:$E$1315, $A4)</f>
        <v>19</v>
      </c>
      <c r="CG4">
        <f>SUMIFS(DataRegularSeason20242025!$AA$3:$AA$1315,DataRegularSeason20242025!$B$3:$B$1315, "&lt;=" &amp; CG$1, DataRegularSeason20242025!$D$3:$D$1315, $A4)+SUMIFS(DataRegularSeason20242025!$AB$3:$AB$1315,DataRegularSeason20242025!$B$3:$B$1315, "&lt;=" &amp; CG$1, DataRegularSeason20242025!$E$3:$E$1315, $A4)</f>
        <v>19</v>
      </c>
      <c r="CH4">
        <f>SUMIFS(DataRegularSeason20242025!$AA$3:$AA$1315,DataRegularSeason20242025!$B$3:$B$1315, "&lt;=" &amp; CH$1, DataRegularSeason20242025!$D$3:$D$1315, $A4)+SUMIFS(DataRegularSeason20242025!$AB$3:$AB$1315,DataRegularSeason20242025!$B$3:$B$1315, "&lt;=" &amp; CH$1, DataRegularSeason20242025!$E$3:$E$1315, $A4)</f>
        <v>19</v>
      </c>
      <c r="CI4">
        <f>SUMIFS(DataRegularSeason20242025!$AA$3:$AA$1315,DataRegularSeason20242025!$B$3:$B$1315, "&lt;=" &amp; CI$1, DataRegularSeason20242025!$D$3:$D$1315, $A4)+SUMIFS(DataRegularSeason20242025!$AB$3:$AB$1315,DataRegularSeason20242025!$B$3:$B$1315, "&lt;=" &amp; CI$1, DataRegularSeason20242025!$E$3:$E$1315, $A4)</f>
        <v>19</v>
      </c>
      <c r="CJ4">
        <f>SUMIFS(DataRegularSeason20242025!$AA$3:$AA$1315,DataRegularSeason20242025!$B$3:$B$1315, "&lt;=" &amp; CJ$1, DataRegularSeason20242025!$D$3:$D$1315, $A4)+SUMIFS(DataRegularSeason20242025!$AB$3:$AB$1315,DataRegularSeason20242025!$B$3:$B$1315, "&lt;=" &amp; CJ$1, DataRegularSeason20242025!$E$3:$E$1315, $A4)</f>
        <v>19</v>
      </c>
      <c r="CK4">
        <f>SUMIFS(DataRegularSeason20242025!$AA$3:$AA$1315,DataRegularSeason20242025!$B$3:$B$1315, "&lt;=" &amp; CK$1, DataRegularSeason20242025!$D$3:$D$1315, $A4)+SUMIFS(DataRegularSeason20242025!$AB$3:$AB$1315,DataRegularSeason20242025!$B$3:$B$1315, "&lt;=" &amp; CK$1, DataRegularSeason20242025!$E$3:$E$1315, $A4)</f>
        <v>19</v>
      </c>
      <c r="CL4">
        <f>SUMIFS(DataRegularSeason20242025!$AA$3:$AA$1315,DataRegularSeason20242025!$B$3:$B$1315, "&lt;=" &amp; CL$1, DataRegularSeason20242025!$D$3:$D$1315, $A4)+SUMIFS(DataRegularSeason20242025!$AB$3:$AB$1315,DataRegularSeason20242025!$B$3:$B$1315, "&lt;=" &amp; CL$1, DataRegularSeason20242025!$E$3:$E$1315, $A4)</f>
        <v>19</v>
      </c>
      <c r="CM4">
        <f>SUMIFS(DataRegularSeason20242025!$AA$3:$AA$1315,DataRegularSeason20242025!$B$3:$B$1315, "&lt;=" &amp; CM$1, DataRegularSeason20242025!$D$3:$D$1315, $A4)+SUMIFS(DataRegularSeason20242025!$AB$3:$AB$1315,DataRegularSeason20242025!$B$3:$B$1315, "&lt;=" &amp; CM$1, DataRegularSeason20242025!$E$3:$E$1315, $A4)</f>
        <v>19</v>
      </c>
      <c r="CN4">
        <f>SUMIFS(DataRegularSeason20242025!$AA$3:$AA$1315,DataRegularSeason20242025!$B$3:$B$1315, "&lt;=" &amp; CN$1, DataRegularSeason20242025!$D$3:$D$1315, $A4)+SUMIFS(DataRegularSeason20242025!$AB$3:$AB$1315,DataRegularSeason20242025!$B$3:$B$1315, "&lt;=" &amp; CN$1, DataRegularSeason20242025!$E$3:$E$1315, $A4)</f>
        <v>19</v>
      </c>
      <c r="CO4">
        <f>SUMIFS(DataRegularSeason20242025!$AA$3:$AA$1315,DataRegularSeason20242025!$B$3:$B$1315, "&lt;=" &amp; CO$1, DataRegularSeason20242025!$D$3:$D$1315, $A4)+SUMIFS(DataRegularSeason20242025!$AB$3:$AB$1315,DataRegularSeason20242025!$B$3:$B$1315, "&lt;=" &amp; CO$1, DataRegularSeason20242025!$E$3:$E$1315, $A4)</f>
        <v>19</v>
      </c>
      <c r="CP4">
        <f>SUMIFS(DataRegularSeason20242025!$AA$3:$AA$1315,DataRegularSeason20242025!$B$3:$B$1315, "&lt;=" &amp; CP$1, DataRegularSeason20242025!$D$3:$D$1315, $A4)+SUMIFS(DataRegularSeason20242025!$AB$3:$AB$1315,DataRegularSeason20242025!$B$3:$B$1315, "&lt;=" &amp; CP$1, DataRegularSeason20242025!$E$3:$E$1315, $A4)</f>
        <v>19</v>
      </c>
      <c r="CQ4">
        <f>SUMIFS(DataRegularSeason20242025!$AA$3:$AA$1315,DataRegularSeason20242025!$B$3:$B$1315, "&lt;=" &amp; CQ$1, DataRegularSeason20242025!$D$3:$D$1315, $A4)+SUMIFS(DataRegularSeason20242025!$AB$3:$AB$1315,DataRegularSeason20242025!$B$3:$B$1315, "&lt;=" &amp; CQ$1, DataRegularSeason20242025!$E$3:$E$1315, $A4)</f>
        <v>19</v>
      </c>
      <c r="CR4">
        <f>SUMIFS(DataRegularSeason20242025!$AA$3:$AA$1315,DataRegularSeason20242025!$B$3:$B$1315, "&lt;=" &amp; CR$1, DataRegularSeason20242025!$D$3:$D$1315, $A4)+SUMIFS(DataRegularSeason20242025!$AB$3:$AB$1315,DataRegularSeason20242025!$B$3:$B$1315, "&lt;=" &amp; CR$1, DataRegularSeason20242025!$E$3:$E$1315, $A4)</f>
        <v>19</v>
      </c>
      <c r="CS4">
        <f>SUMIFS(DataRegularSeason20242025!$AA$3:$AA$1315,DataRegularSeason20242025!$B$3:$B$1315, "&lt;=" &amp; CS$1, DataRegularSeason20242025!$D$3:$D$1315, $A4)+SUMIFS(DataRegularSeason20242025!$AB$3:$AB$1315,DataRegularSeason20242025!$B$3:$B$1315, "&lt;=" &amp; CS$1, DataRegularSeason20242025!$E$3:$E$1315, $A4)</f>
        <v>19</v>
      </c>
      <c r="CT4">
        <f>SUMIFS(DataRegularSeason20242025!$AA$3:$AA$1315,DataRegularSeason20242025!$B$3:$B$1315, "&lt;=" &amp; CT$1, DataRegularSeason20242025!$D$3:$D$1315, $A4)+SUMIFS(DataRegularSeason20242025!$AB$3:$AB$1315,DataRegularSeason20242025!$B$3:$B$1315, "&lt;=" &amp; CT$1, DataRegularSeason20242025!$E$3:$E$1315, $A4)</f>
        <v>19</v>
      </c>
      <c r="CU4">
        <f>SUMIFS(DataRegularSeason20242025!$AA$3:$AA$1315,DataRegularSeason20242025!$B$3:$B$1315, "&lt;=" &amp; CU$1, DataRegularSeason20242025!$D$3:$D$1315, $A4)+SUMIFS(DataRegularSeason20242025!$AB$3:$AB$1315,DataRegularSeason20242025!$B$3:$B$1315, "&lt;=" &amp; CU$1, DataRegularSeason20242025!$E$3:$E$1315, $A4)</f>
        <v>19</v>
      </c>
      <c r="CV4">
        <f>SUMIFS(DataRegularSeason20242025!$AA$3:$AA$1315,DataRegularSeason20242025!$B$3:$B$1315, "&lt;=" &amp; CV$1, DataRegularSeason20242025!$D$3:$D$1315, $A4)+SUMIFS(DataRegularSeason20242025!$AB$3:$AB$1315,DataRegularSeason20242025!$B$3:$B$1315, "&lt;=" &amp; CV$1, DataRegularSeason20242025!$E$3:$E$1315, $A4)</f>
        <v>19</v>
      </c>
      <c r="CW4">
        <f>SUMIFS(DataRegularSeason20242025!$AA$3:$AA$1315,DataRegularSeason20242025!$B$3:$B$1315, "&lt;=" &amp; CW$1, DataRegularSeason20242025!$D$3:$D$1315, $A4)+SUMIFS(DataRegularSeason20242025!$AB$3:$AB$1315,DataRegularSeason20242025!$B$3:$B$1315, "&lt;=" &amp; CW$1, DataRegularSeason20242025!$E$3:$E$1315, $A4)</f>
        <v>19</v>
      </c>
      <c r="CX4">
        <f>SUMIFS(DataRegularSeason20242025!$AA$3:$AA$1315,DataRegularSeason20242025!$B$3:$B$1315, "&lt;=" &amp; CX$1, DataRegularSeason20242025!$D$3:$D$1315, $A4)+SUMIFS(DataRegularSeason20242025!$AB$3:$AB$1315,DataRegularSeason20242025!$B$3:$B$1315, "&lt;=" &amp; CX$1, DataRegularSeason20242025!$E$3:$E$1315, $A4)</f>
        <v>19</v>
      </c>
      <c r="CY4">
        <f>SUMIFS(DataRegularSeason20242025!$AA$3:$AA$1315,DataRegularSeason20242025!$B$3:$B$1315, "&lt;=" &amp; CY$1, DataRegularSeason20242025!$D$3:$D$1315, $A4)+SUMIFS(DataRegularSeason20242025!$AB$3:$AB$1315,DataRegularSeason20242025!$B$3:$B$1315, "&lt;=" &amp; CY$1, DataRegularSeason20242025!$E$3:$E$1315, $A4)</f>
        <v>19</v>
      </c>
      <c r="CZ4">
        <f>SUMIFS(DataRegularSeason20242025!$AA$3:$AA$1315,DataRegularSeason20242025!$B$3:$B$1315, "&lt;=" &amp; CZ$1, DataRegularSeason20242025!$D$3:$D$1315, $A4)+SUMIFS(DataRegularSeason20242025!$AB$3:$AB$1315,DataRegularSeason20242025!$B$3:$B$1315, "&lt;=" &amp; CZ$1, DataRegularSeason20242025!$E$3:$E$1315, $A4)</f>
        <v>19</v>
      </c>
      <c r="DA4">
        <f>SUMIFS(DataRegularSeason20242025!$AA$3:$AA$1315,DataRegularSeason20242025!$B$3:$B$1315, "&lt;=" &amp; DA$1, DataRegularSeason20242025!$D$3:$D$1315, $A4)+SUMIFS(DataRegularSeason20242025!$AB$3:$AB$1315,DataRegularSeason20242025!$B$3:$B$1315, "&lt;=" &amp; DA$1, DataRegularSeason20242025!$E$3:$E$1315, $A4)</f>
        <v>19</v>
      </c>
      <c r="DB4">
        <f>SUMIFS(DataRegularSeason20242025!$AA$3:$AA$1315,DataRegularSeason20242025!$B$3:$B$1315, "&lt;=" &amp; DB$1, DataRegularSeason20242025!$D$3:$D$1315, $A4)+SUMIFS(DataRegularSeason20242025!$AB$3:$AB$1315,DataRegularSeason20242025!$B$3:$B$1315, "&lt;=" &amp; DB$1, DataRegularSeason20242025!$E$3:$E$1315, $A4)</f>
        <v>19</v>
      </c>
      <c r="DC4">
        <f>SUMIFS(DataRegularSeason20242025!$AA$3:$AA$1315,DataRegularSeason20242025!$B$3:$B$1315, "&lt;=" &amp; DC$1, DataRegularSeason20242025!$D$3:$D$1315, $A4)+SUMIFS(DataRegularSeason20242025!$AB$3:$AB$1315,DataRegularSeason20242025!$B$3:$B$1315, "&lt;=" &amp; DC$1, DataRegularSeason20242025!$E$3:$E$1315, $A4)</f>
        <v>19</v>
      </c>
      <c r="DD4">
        <f>SUMIFS(DataRegularSeason20242025!$AA$3:$AA$1315,DataRegularSeason20242025!$B$3:$B$1315, "&lt;=" &amp; DD$1, DataRegularSeason20242025!$D$3:$D$1315, $A4)+SUMIFS(DataRegularSeason20242025!$AB$3:$AB$1315,DataRegularSeason20242025!$B$3:$B$1315, "&lt;=" &amp; DD$1, DataRegularSeason20242025!$E$3:$E$1315, $A4)</f>
        <v>19</v>
      </c>
      <c r="DE4">
        <f>SUMIFS(DataRegularSeason20242025!$AA$3:$AA$1315,DataRegularSeason20242025!$B$3:$B$1315, "&lt;=" &amp; DE$1, DataRegularSeason20242025!$D$3:$D$1315, $A4)+SUMIFS(DataRegularSeason20242025!$AB$3:$AB$1315,DataRegularSeason20242025!$B$3:$B$1315, "&lt;=" &amp; DE$1, DataRegularSeason20242025!$E$3:$E$1315, $A4)</f>
        <v>19</v>
      </c>
      <c r="DF4">
        <f>SUMIFS(DataRegularSeason20242025!$AA$3:$AA$1315,DataRegularSeason20242025!$B$3:$B$1315, "&lt;=" &amp; DF$1, DataRegularSeason20242025!$D$3:$D$1315, $A4)+SUMIFS(DataRegularSeason20242025!$AB$3:$AB$1315,DataRegularSeason20242025!$B$3:$B$1315, "&lt;=" &amp; DF$1, DataRegularSeason20242025!$E$3:$E$1315, $A4)</f>
        <v>19</v>
      </c>
      <c r="DG4">
        <f>SUMIFS(DataRegularSeason20242025!$AA$3:$AA$1315,DataRegularSeason20242025!$B$3:$B$1315, "&lt;=" &amp; DG$1, DataRegularSeason20242025!$D$3:$D$1315, $A4)+SUMIFS(DataRegularSeason20242025!$AB$3:$AB$1315,DataRegularSeason20242025!$B$3:$B$1315, "&lt;=" &amp; DG$1, DataRegularSeason20242025!$E$3:$E$1315, $A4)</f>
        <v>19</v>
      </c>
      <c r="DH4">
        <f>SUMIFS(DataRegularSeason20242025!$AA$3:$AA$1315,DataRegularSeason20242025!$B$3:$B$1315, "&lt;=" &amp; DH$1, DataRegularSeason20242025!$D$3:$D$1315, $A4)+SUMIFS(DataRegularSeason20242025!$AB$3:$AB$1315,DataRegularSeason20242025!$B$3:$B$1315, "&lt;=" &amp; DH$1, DataRegularSeason20242025!$E$3:$E$1315, $A4)</f>
        <v>19</v>
      </c>
      <c r="DI4">
        <f>SUMIFS(DataRegularSeason20242025!$AA$3:$AA$1315,DataRegularSeason20242025!$B$3:$B$1315, "&lt;=" &amp; DI$1, DataRegularSeason20242025!$D$3:$D$1315, $A4)+SUMIFS(DataRegularSeason20242025!$AB$3:$AB$1315,DataRegularSeason20242025!$B$3:$B$1315, "&lt;=" &amp; DI$1, DataRegularSeason20242025!$E$3:$E$1315, $A4)</f>
        <v>19</v>
      </c>
      <c r="DJ4">
        <f>SUMIFS(DataRegularSeason20242025!$AA$3:$AA$1315,DataRegularSeason20242025!$B$3:$B$1315, "&lt;=" &amp; DJ$1, DataRegularSeason20242025!$D$3:$D$1315, $A4)+SUMIFS(DataRegularSeason20242025!$AB$3:$AB$1315,DataRegularSeason20242025!$B$3:$B$1315, "&lt;=" &amp; DJ$1, DataRegularSeason20242025!$E$3:$E$1315, $A4)</f>
        <v>19</v>
      </c>
      <c r="DK4">
        <f>SUMIFS(DataRegularSeason20242025!$AA$3:$AA$1315,DataRegularSeason20242025!$B$3:$B$1315, "&lt;=" &amp; DK$1, DataRegularSeason20242025!$D$3:$D$1315, $A4)+SUMIFS(DataRegularSeason20242025!$AB$3:$AB$1315,DataRegularSeason20242025!$B$3:$B$1315, "&lt;=" &amp; DK$1, DataRegularSeason20242025!$E$3:$E$1315, $A4)</f>
        <v>19</v>
      </c>
      <c r="DL4">
        <f>SUMIFS(DataRegularSeason20242025!$AA$3:$AA$1315,DataRegularSeason20242025!$B$3:$B$1315, "&lt;=" &amp; DL$1, DataRegularSeason20242025!$D$3:$D$1315, $A4)+SUMIFS(DataRegularSeason20242025!$AB$3:$AB$1315,DataRegularSeason20242025!$B$3:$B$1315, "&lt;=" &amp; DL$1, DataRegularSeason20242025!$E$3:$E$1315, $A4)</f>
        <v>19</v>
      </c>
      <c r="DM4">
        <f>SUMIFS(DataRegularSeason20242025!$AA$3:$AA$1315,DataRegularSeason20242025!$B$3:$B$1315, "&lt;=" &amp; DM$1, DataRegularSeason20242025!$D$3:$D$1315, $A4)+SUMIFS(DataRegularSeason20242025!$AB$3:$AB$1315,DataRegularSeason20242025!$B$3:$B$1315, "&lt;=" &amp; DM$1, DataRegularSeason20242025!$E$3:$E$1315, $A4)</f>
        <v>19</v>
      </c>
      <c r="DN4">
        <f>SUMIFS(DataRegularSeason20242025!$AA$3:$AA$1315,DataRegularSeason20242025!$B$3:$B$1315, "&lt;=" &amp; DN$1, DataRegularSeason20242025!$D$3:$D$1315, $A4)+SUMIFS(DataRegularSeason20242025!$AB$3:$AB$1315,DataRegularSeason20242025!$B$3:$B$1315, "&lt;=" &amp; DN$1, DataRegularSeason20242025!$E$3:$E$1315, $A4)</f>
        <v>19</v>
      </c>
      <c r="DO4">
        <f>SUMIFS(DataRegularSeason20242025!$AA$3:$AA$1315,DataRegularSeason20242025!$B$3:$B$1315, "&lt;=" &amp; DO$1, DataRegularSeason20242025!$D$3:$D$1315, $A4)+SUMIFS(DataRegularSeason20242025!$AB$3:$AB$1315,DataRegularSeason20242025!$B$3:$B$1315, "&lt;=" &amp; DO$1, DataRegularSeason20242025!$E$3:$E$1315, $A4)</f>
        <v>19</v>
      </c>
      <c r="DP4">
        <f>SUMIFS(DataRegularSeason20242025!$AA$3:$AA$1315,DataRegularSeason20242025!$B$3:$B$1315, "&lt;=" &amp; DP$1, DataRegularSeason20242025!$D$3:$D$1315, $A4)+SUMIFS(DataRegularSeason20242025!$AB$3:$AB$1315,DataRegularSeason20242025!$B$3:$B$1315, "&lt;=" &amp; DP$1, DataRegularSeason20242025!$E$3:$E$1315, $A4)</f>
        <v>19</v>
      </c>
      <c r="DQ4">
        <f>SUMIFS(DataRegularSeason20242025!$AA$3:$AA$1315,DataRegularSeason20242025!$B$3:$B$1315, "&lt;=" &amp; DQ$1, DataRegularSeason20242025!$D$3:$D$1315, $A4)+SUMIFS(DataRegularSeason20242025!$AB$3:$AB$1315,DataRegularSeason20242025!$B$3:$B$1315, "&lt;=" &amp; DQ$1, DataRegularSeason20242025!$E$3:$E$1315, $A4)</f>
        <v>19</v>
      </c>
      <c r="DR4">
        <f>SUMIFS(DataRegularSeason20242025!$AA$3:$AA$1315,DataRegularSeason20242025!$B$3:$B$1315, "&lt;=" &amp; DR$1, DataRegularSeason20242025!$D$3:$D$1315, $A4)+SUMIFS(DataRegularSeason20242025!$AB$3:$AB$1315,DataRegularSeason20242025!$B$3:$B$1315, "&lt;=" &amp; DR$1, DataRegularSeason20242025!$E$3:$E$1315, $A4)</f>
        <v>19</v>
      </c>
      <c r="DS4">
        <f>SUMIFS(DataRegularSeason20242025!$AA$3:$AA$1315,DataRegularSeason20242025!$B$3:$B$1315, "&lt;=" &amp; DS$1, DataRegularSeason20242025!$D$3:$D$1315, $A4)+SUMIFS(DataRegularSeason20242025!$AB$3:$AB$1315,DataRegularSeason20242025!$B$3:$B$1315, "&lt;=" &amp; DS$1, DataRegularSeason20242025!$E$3:$E$1315, $A4)</f>
        <v>19</v>
      </c>
      <c r="DT4">
        <f>SUMIFS(DataRegularSeason20242025!$AA$3:$AA$1315,DataRegularSeason20242025!$B$3:$B$1315, "&lt;=" &amp; DT$1, DataRegularSeason20242025!$D$3:$D$1315, $A4)+SUMIFS(DataRegularSeason20242025!$AB$3:$AB$1315,DataRegularSeason20242025!$B$3:$B$1315, "&lt;=" &amp; DT$1, DataRegularSeason20242025!$E$3:$E$1315, $A4)</f>
        <v>19</v>
      </c>
      <c r="DU4">
        <f>SUMIFS(DataRegularSeason20242025!$AA$3:$AA$1315,DataRegularSeason20242025!$B$3:$B$1315, "&lt;=" &amp; DU$1, DataRegularSeason20242025!$D$3:$D$1315, $A4)+SUMIFS(DataRegularSeason20242025!$AB$3:$AB$1315,DataRegularSeason20242025!$B$3:$B$1315, "&lt;=" &amp; DU$1, DataRegularSeason20242025!$E$3:$E$1315, $A4)</f>
        <v>19</v>
      </c>
      <c r="DV4">
        <f>SUMIFS(DataRegularSeason20242025!$AA$3:$AA$1315,DataRegularSeason20242025!$B$3:$B$1315, "&lt;=" &amp; DV$1, DataRegularSeason20242025!$D$3:$D$1315, $A4)+SUMIFS(DataRegularSeason20242025!$AB$3:$AB$1315,DataRegularSeason20242025!$B$3:$B$1315, "&lt;=" &amp; DV$1, DataRegularSeason20242025!$E$3:$E$1315, $A4)</f>
        <v>19</v>
      </c>
      <c r="DW4">
        <f>SUMIFS(DataRegularSeason20242025!$AA$3:$AA$1315,DataRegularSeason20242025!$B$3:$B$1315, "&lt;=" &amp; DW$1, DataRegularSeason20242025!$D$3:$D$1315, $A4)+SUMIFS(DataRegularSeason20242025!$AB$3:$AB$1315,DataRegularSeason20242025!$B$3:$B$1315, "&lt;=" &amp; DW$1, DataRegularSeason20242025!$E$3:$E$1315, $A4)</f>
        <v>19</v>
      </c>
      <c r="DX4">
        <f>SUMIFS(DataRegularSeason20242025!$AA$3:$AA$1315,DataRegularSeason20242025!$B$3:$B$1315, "&lt;=" &amp; DX$1, DataRegularSeason20242025!$D$3:$D$1315, $A4)+SUMIFS(DataRegularSeason20242025!$AB$3:$AB$1315,DataRegularSeason20242025!$B$3:$B$1315, "&lt;=" &amp; DX$1, DataRegularSeason20242025!$E$3:$E$1315, $A4)</f>
        <v>19</v>
      </c>
      <c r="DY4">
        <f>SUMIFS(DataRegularSeason20242025!$AA$3:$AA$1315,DataRegularSeason20242025!$B$3:$B$1315, "&lt;=" &amp; DY$1, DataRegularSeason20242025!$D$3:$D$1315, $A4)+SUMIFS(DataRegularSeason20242025!$AB$3:$AB$1315,DataRegularSeason20242025!$B$3:$B$1315, "&lt;=" &amp; DY$1, DataRegularSeason20242025!$E$3:$E$1315, $A4)</f>
        <v>19</v>
      </c>
      <c r="DZ4">
        <f>SUMIFS(DataRegularSeason20242025!$AA$3:$AA$1315,DataRegularSeason20242025!$B$3:$B$1315, "&lt;=" &amp; DZ$1, DataRegularSeason20242025!$D$3:$D$1315, $A4)+SUMIFS(DataRegularSeason20242025!$AB$3:$AB$1315,DataRegularSeason20242025!$B$3:$B$1315, "&lt;=" &amp; DZ$1, DataRegularSeason20242025!$E$3:$E$1315, $A4)</f>
        <v>19</v>
      </c>
      <c r="EA4">
        <f>SUMIFS(DataRegularSeason20242025!$AA$3:$AA$1315,DataRegularSeason20242025!$B$3:$B$1315, "&lt;=" &amp; EA$1, DataRegularSeason20242025!$D$3:$D$1315, $A4)+SUMIFS(DataRegularSeason20242025!$AB$3:$AB$1315,DataRegularSeason20242025!$B$3:$B$1315, "&lt;=" &amp; EA$1, DataRegularSeason20242025!$E$3:$E$1315, $A4)</f>
        <v>19</v>
      </c>
      <c r="EB4">
        <f>SUMIFS(DataRegularSeason20242025!$AA$3:$AA$1315,DataRegularSeason20242025!$B$3:$B$1315, "&lt;=" &amp; EB$1, DataRegularSeason20242025!$D$3:$D$1315, $A4)+SUMIFS(DataRegularSeason20242025!$AB$3:$AB$1315,DataRegularSeason20242025!$B$3:$B$1315, "&lt;=" &amp; EB$1, DataRegularSeason20242025!$E$3:$E$1315, $A4)</f>
        <v>19</v>
      </c>
      <c r="EC4">
        <f>SUMIFS(DataRegularSeason20242025!$AA$3:$AA$1315,DataRegularSeason20242025!$B$3:$B$1315, "&lt;=" &amp; EC$1, DataRegularSeason20242025!$D$3:$D$1315, $A4)+SUMIFS(DataRegularSeason20242025!$AB$3:$AB$1315,DataRegularSeason20242025!$B$3:$B$1315, "&lt;=" &amp; EC$1, DataRegularSeason20242025!$E$3:$E$1315, $A4)</f>
        <v>19</v>
      </c>
      <c r="ED4">
        <f>SUMIFS(DataRegularSeason20242025!$AA$3:$AA$1315,DataRegularSeason20242025!$B$3:$B$1315, "&lt;=" &amp; ED$1, DataRegularSeason20242025!$D$3:$D$1315, $A4)+SUMIFS(DataRegularSeason20242025!$AB$3:$AB$1315,DataRegularSeason20242025!$B$3:$B$1315, "&lt;=" &amp; ED$1, DataRegularSeason20242025!$E$3:$E$1315, $A4)</f>
        <v>19</v>
      </c>
      <c r="EE4">
        <f>SUMIFS(DataRegularSeason20242025!$AA$3:$AA$1315,DataRegularSeason20242025!$B$3:$B$1315, "&lt;=" &amp; EE$1, DataRegularSeason20242025!$D$3:$D$1315, $A4)+SUMIFS(DataRegularSeason20242025!$AB$3:$AB$1315,DataRegularSeason20242025!$B$3:$B$1315, "&lt;=" &amp; EE$1, DataRegularSeason20242025!$E$3:$E$1315, $A4)</f>
        <v>19</v>
      </c>
      <c r="EF4">
        <f>SUMIFS(DataRegularSeason20242025!$AA$3:$AA$1315,DataRegularSeason20242025!$B$3:$B$1315, "&lt;=" &amp; EF$1, DataRegularSeason20242025!$D$3:$D$1315, $A4)+SUMIFS(DataRegularSeason20242025!$AB$3:$AB$1315,DataRegularSeason20242025!$B$3:$B$1315, "&lt;=" &amp; EF$1, DataRegularSeason20242025!$E$3:$E$1315, $A4)</f>
        <v>19</v>
      </c>
      <c r="EG4">
        <f>SUMIFS(DataRegularSeason20242025!$AA$3:$AA$1315,DataRegularSeason20242025!$B$3:$B$1315, "&lt;=" &amp; EG$1, DataRegularSeason20242025!$D$3:$D$1315, $A4)+SUMIFS(DataRegularSeason20242025!$AB$3:$AB$1315,DataRegularSeason20242025!$B$3:$B$1315, "&lt;=" &amp; EG$1, DataRegularSeason20242025!$E$3:$E$1315, $A4)</f>
        <v>19</v>
      </c>
      <c r="EH4">
        <f>SUMIFS(DataRegularSeason20242025!$AA$3:$AA$1315,DataRegularSeason20242025!$B$3:$B$1315, "&lt;=" &amp; EH$1, DataRegularSeason20242025!$D$3:$D$1315, $A4)+SUMIFS(DataRegularSeason20242025!$AB$3:$AB$1315,DataRegularSeason20242025!$B$3:$B$1315, "&lt;=" &amp; EH$1, DataRegularSeason20242025!$E$3:$E$1315, $A4)</f>
        <v>19</v>
      </c>
      <c r="EI4">
        <f>SUMIFS(DataRegularSeason20242025!$AA$3:$AA$1315,DataRegularSeason20242025!$B$3:$B$1315, "&lt;=" &amp; EI$1, DataRegularSeason20242025!$D$3:$D$1315, $A4)+SUMIFS(DataRegularSeason20242025!$AB$3:$AB$1315,DataRegularSeason20242025!$B$3:$B$1315, "&lt;=" &amp; EI$1, DataRegularSeason20242025!$E$3:$E$1315, $A4)</f>
        <v>19</v>
      </c>
      <c r="EJ4">
        <f>SUMIFS(DataRegularSeason20242025!$AA$3:$AA$1315,DataRegularSeason20242025!$B$3:$B$1315, "&lt;=" &amp; EJ$1, DataRegularSeason20242025!$D$3:$D$1315, $A4)+SUMIFS(DataRegularSeason20242025!$AB$3:$AB$1315,DataRegularSeason20242025!$B$3:$B$1315, "&lt;=" &amp; EJ$1, DataRegularSeason20242025!$E$3:$E$1315, $A4)</f>
        <v>19</v>
      </c>
      <c r="EK4">
        <f>SUMIFS(DataRegularSeason20242025!$AA$3:$AA$1315,DataRegularSeason20242025!$B$3:$B$1315, "&lt;=" &amp; EK$1, DataRegularSeason20242025!$D$3:$D$1315, $A4)+SUMIFS(DataRegularSeason20242025!$AB$3:$AB$1315,DataRegularSeason20242025!$B$3:$B$1315, "&lt;=" &amp; EK$1, DataRegularSeason20242025!$E$3:$E$1315, $A4)</f>
        <v>19</v>
      </c>
      <c r="EL4">
        <f>SUMIFS(DataRegularSeason20242025!$AA$3:$AA$1315,DataRegularSeason20242025!$B$3:$B$1315, "&lt;=" &amp; EL$1, DataRegularSeason20242025!$D$3:$D$1315, $A4)+SUMIFS(DataRegularSeason20242025!$AB$3:$AB$1315,DataRegularSeason20242025!$B$3:$B$1315, "&lt;=" &amp; EL$1, DataRegularSeason20242025!$E$3:$E$1315, $A4)</f>
        <v>19</v>
      </c>
      <c r="EM4">
        <f>SUMIFS(DataRegularSeason20242025!$AA$3:$AA$1315,DataRegularSeason20242025!$B$3:$B$1315, "&lt;=" &amp; EM$1, DataRegularSeason20242025!$D$3:$D$1315, $A4)+SUMIFS(DataRegularSeason20242025!$AB$3:$AB$1315,DataRegularSeason20242025!$B$3:$B$1315, "&lt;=" &amp; EM$1, DataRegularSeason20242025!$E$3:$E$1315, $A4)</f>
        <v>19</v>
      </c>
      <c r="EN4">
        <f>SUMIFS(DataRegularSeason20242025!$AA$3:$AA$1315,DataRegularSeason20242025!$B$3:$B$1315, "&lt;=" &amp; EN$1, DataRegularSeason20242025!$D$3:$D$1315, $A4)+SUMIFS(DataRegularSeason20242025!$AB$3:$AB$1315,DataRegularSeason20242025!$B$3:$B$1315, "&lt;=" &amp; EN$1, DataRegularSeason20242025!$E$3:$E$1315, $A4)</f>
        <v>19</v>
      </c>
      <c r="EO4">
        <f>SUMIFS(DataRegularSeason20242025!$AA$3:$AA$1315,DataRegularSeason20242025!$B$3:$B$1315, "&lt;=" &amp; EO$1, DataRegularSeason20242025!$D$3:$D$1315, $A4)+SUMIFS(DataRegularSeason20242025!$AB$3:$AB$1315,DataRegularSeason20242025!$B$3:$B$1315, "&lt;=" &amp; EO$1, DataRegularSeason20242025!$E$3:$E$1315, $A4)</f>
        <v>19</v>
      </c>
      <c r="EP4">
        <f>SUMIFS(DataRegularSeason20242025!$AA$3:$AA$1315,DataRegularSeason20242025!$B$3:$B$1315, "&lt;=" &amp; EP$1, DataRegularSeason20242025!$D$3:$D$1315, $A4)+SUMIFS(DataRegularSeason20242025!$AB$3:$AB$1315,DataRegularSeason20242025!$B$3:$B$1315, "&lt;=" &amp; EP$1, DataRegularSeason20242025!$E$3:$E$1315, $A4)</f>
        <v>19</v>
      </c>
      <c r="EQ4">
        <f>SUMIFS(DataRegularSeason20242025!$AA$3:$AA$1315,DataRegularSeason20242025!$B$3:$B$1315, "&lt;=" &amp; EQ$1, DataRegularSeason20242025!$D$3:$D$1315, $A4)+SUMIFS(DataRegularSeason20242025!$AB$3:$AB$1315,DataRegularSeason20242025!$B$3:$B$1315, "&lt;=" &amp; EQ$1, DataRegularSeason20242025!$E$3:$E$1315, $A4)</f>
        <v>19</v>
      </c>
      <c r="ER4">
        <f>SUMIFS(DataRegularSeason20242025!$AA$3:$AA$1315,DataRegularSeason20242025!$B$3:$B$1315, "&lt;=" &amp; ER$1, DataRegularSeason20242025!$D$3:$D$1315, $A4)+SUMIFS(DataRegularSeason20242025!$AB$3:$AB$1315,DataRegularSeason20242025!$B$3:$B$1315, "&lt;=" &amp; ER$1, DataRegularSeason20242025!$E$3:$E$1315, $A4)</f>
        <v>19</v>
      </c>
      <c r="ES4">
        <f>SUMIFS(DataRegularSeason20242025!$AA$3:$AA$1315,DataRegularSeason20242025!$B$3:$B$1315, "&lt;=" &amp; ES$1, DataRegularSeason20242025!$D$3:$D$1315, $A4)+SUMIFS(DataRegularSeason20242025!$AB$3:$AB$1315,DataRegularSeason20242025!$B$3:$B$1315, "&lt;=" &amp; ES$1, DataRegularSeason20242025!$E$3:$E$1315, $A4)</f>
        <v>19</v>
      </c>
      <c r="ET4">
        <f>SUMIFS(DataRegularSeason20242025!$AA$3:$AA$1315,DataRegularSeason20242025!$B$3:$B$1315, "&lt;=" &amp; ET$1, DataRegularSeason20242025!$D$3:$D$1315, $A4)+SUMIFS(DataRegularSeason20242025!$AB$3:$AB$1315,DataRegularSeason20242025!$B$3:$B$1315, "&lt;=" &amp; ET$1, DataRegularSeason20242025!$E$3:$E$1315, $A4)</f>
        <v>19</v>
      </c>
      <c r="EU4">
        <f>SUMIFS(DataRegularSeason20242025!$AA$3:$AA$1315,DataRegularSeason20242025!$B$3:$B$1315, "&lt;=" &amp; EU$1, DataRegularSeason20242025!$D$3:$D$1315, $A4)+SUMIFS(DataRegularSeason20242025!$AB$3:$AB$1315,DataRegularSeason20242025!$B$3:$B$1315, "&lt;=" &amp; EU$1, DataRegularSeason20242025!$E$3:$E$1315, $A4)</f>
        <v>19</v>
      </c>
      <c r="EV4">
        <f>SUMIFS(DataRegularSeason20242025!$AA$3:$AA$1315,DataRegularSeason20242025!$B$3:$B$1315, "&lt;=" &amp; EV$1, DataRegularSeason20242025!$D$3:$D$1315, $A4)+SUMIFS(DataRegularSeason20242025!$AB$3:$AB$1315,DataRegularSeason20242025!$B$3:$B$1315, "&lt;=" &amp; EV$1, DataRegularSeason20242025!$E$3:$E$1315, $A4)</f>
        <v>19</v>
      </c>
      <c r="EW4">
        <f>SUMIFS(DataRegularSeason20242025!$AA$3:$AA$1315,DataRegularSeason20242025!$B$3:$B$1315, "&lt;=" &amp; EW$1, DataRegularSeason20242025!$D$3:$D$1315, $A4)+SUMIFS(DataRegularSeason20242025!$AB$3:$AB$1315,DataRegularSeason20242025!$B$3:$B$1315, "&lt;=" &amp; EW$1, DataRegularSeason20242025!$E$3:$E$1315, $A4)</f>
        <v>19</v>
      </c>
      <c r="EX4">
        <f>SUMIFS(DataRegularSeason20242025!$AA$3:$AA$1315,DataRegularSeason20242025!$B$3:$B$1315, "&lt;=" &amp; EX$1, DataRegularSeason20242025!$D$3:$D$1315, $A4)+SUMIFS(DataRegularSeason20242025!$AB$3:$AB$1315,DataRegularSeason20242025!$B$3:$B$1315, "&lt;=" &amp; EX$1, DataRegularSeason20242025!$E$3:$E$1315, $A4)</f>
        <v>19</v>
      </c>
      <c r="EY4">
        <f>SUMIFS(DataRegularSeason20242025!$AA$3:$AA$1315,DataRegularSeason20242025!$B$3:$B$1315, "&lt;=" &amp; EY$1, DataRegularSeason20242025!$D$3:$D$1315, $A4)+SUMIFS(DataRegularSeason20242025!$AB$3:$AB$1315,DataRegularSeason20242025!$B$3:$B$1315, "&lt;=" &amp; EY$1, DataRegularSeason20242025!$E$3:$E$1315, $A4)</f>
        <v>19</v>
      </c>
      <c r="EZ4">
        <f>SUMIFS(DataRegularSeason20242025!$AA$3:$AA$1315,DataRegularSeason20242025!$B$3:$B$1315, "&lt;=" &amp; EZ$1, DataRegularSeason20242025!$D$3:$D$1315, $A4)+SUMIFS(DataRegularSeason20242025!$AB$3:$AB$1315,DataRegularSeason20242025!$B$3:$B$1315, "&lt;=" &amp; EZ$1, DataRegularSeason20242025!$E$3:$E$1315, $A4)</f>
        <v>19</v>
      </c>
      <c r="FA4">
        <f>SUMIFS(DataRegularSeason20242025!$AA$3:$AA$1315,DataRegularSeason20242025!$B$3:$B$1315, "&lt;=" &amp; FA$1, DataRegularSeason20242025!$D$3:$D$1315, $A4)+SUMIFS(DataRegularSeason20242025!$AB$3:$AB$1315,DataRegularSeason20242025!$B$3:$B$1315, "&lt;=" &amp; FA$1, DataRegularSeason20242025!$E$3:$E$1315, $A4)</f>
        <v>19</v>
      </c>
      <c r="FB4">
        <f>SUMIFS(DataRegularSeason20242025!$AA$3:$AA$1315,DataRegularSeason20242025!$B$3:$B$1315, "&lt;=" &amp; FB$1, DataRegularSeason20242025!$D$3:$D$1315, $A4)+SUMIFS(DataRegularSeason20242025!$AB$3:$AB$1315,DataRegularSeason20242025!$B$3:$B$1315, "&lt;=" &amp; FB$1, DataRegularSeason20242025!$E$3:$E$1315, $A4)</f>
        <v>19</v>
      </c>
      <c r="FC4">
        <f>SUMIFS(DataRegularSeason20242025!$AA$3:$AA$1315,DataRegularSeason20242025!$B$3:$B$1315, "&lt;=" &amp; FC$1, DataRegularSeason20242025!$D$3:$D$1315, $A4)+SUMIFS(DataRegularSeason20242025!$AB$3:$AB$1315,DataRegularSeason20242025!$B$3:$B$1315, "&lt;=" &amp; FC$1, DataRegularSeason20242025!$E$3:$E$1315, $A4)</f>
        <v>19</v>
      </c>
      <c r="FD4">
        <f>SUMIFS(DataRegularSeason20242025!$AA$3:$AA$1315,DataRegularSeason20242025!$B$3:$B$1315, "&lt;=" &amp; FD$1, DataRegularSeason20242025!$D$3:$D$1315, $A4)+SUMIFS(DataRegularSeason20242025!$AB$3:$AB$1315,DataRegularSeason20242025!$B$3:$B$1315, "&lt;=" &amp; FD$1, DataRegularSeason20242025!$E$3:$E$1315, $A4)</f>
        <v>19</v>
      </c>
      <c r="FE4">
        <f>SUMIFS(DataRegularSeason20242025!$AA$3:$AA$1315,DataRegularSeason20242025!$B$3:$B$1315, "&lt;=" &amp; FE$1, DataRegularSeason20242025!$D$3:$D$1315, $A4)+SUMIFS(DataRegularSeason20242025!$AB$3:$AB$1315,DataRegularSeason20242025!$B$3:$B$1315, "&lt;=" &amp; FE$1, DataRegularSeason20242025!$E$3:$E$1315, $A4)</f>
        <v>19</v>
      </c>
      <c r="FF4">
        <f>SUMIFS(DataRegularSeason20242025!$AA$3:$AA$1315,DataRegularSeason20242025!$B$3:$B$1315, "&lt;=" &amp; FF$1, DataRegularSeason20242025!$D$3:$D$1315, $A4)+SUMIFS(DataRegularSeason20242025!$AB$3:$AB$1315,DataRegularSeason20242025!$B$3:$B$1315, "&lt;=" &amp; FF$1, DataRegularSeason20242025!$E$3:$E$1315, $A4)</f>
        <v>19</v>
      </c>
      <c r="FG4">
        <f>SUMIFS(DataRegularSeason20242025!$AA$3:$AA$1315,DataRegularSeason20242025!$B$3:$B$1315, "&lt;=" &amp; FG$1, DataRegularSeason20242025!$D$3:$D$1315, $A4)+SUMIFS(DataRegularSeason20242025!$AB$3:$AB$1315,DataRegularSeason20242025!$B$3:$B$1315, "&lt;=" &amp; FG$1, DataRegularSeason20242025!$E$3:$E$1315, $A4)</f>
        <v>19</v>
      </c>
      <c r="FH4">
        <f>SUMIFS(DataRegularSeason20242025!$AA$3:$AA$1315,DataRegularSeason20242025!$B$3:$B$1315, "&lt;=" &amp; FH$1, DataRegularSeason20242025!$D$3:$D$1315, $A4)+SUMIFS(DataRegularSeason20242025!$AB$3:$AB$1315,DataRegularSeason20242025!$B$3:$B$1315, "&lt;=" &amp; FH$1, DataRegularSeason20242025!$E$3:$E$1315, $A4)</f>
        <v>19</v>
      </c>
      <c r="FI4">
        <f>SUMIFS(DataRegularSeason20242025!$AA$3:$AA$1315,DataRegularSeason20242025!$B$3:$B$1315, "&lt;=" &amp; FI$1, DataRegularSeason20242025!$D$3:$D$1315, $A4)+SUMIFS(DataRegularSeason20242025!$AB$3:$AB$1315,DataRegularSeason20242025!$B$3:$B$1315, "&lt;=" &amp; FI$1, DataRegularSeason20242025!$E$3:$E$1315, $A4)</f>
        <v>19</v>
      </c>
      <c r="FJ4">
        <f>SUMIFS(DataRegularSeason20242025!$AA$3:$AA$1315,DataRegularSeason20242025!$B$3:$B$1315, "&lt;=" &amp; FJ$1, DataRegularSeason20242025!$D$3:$D$1315, $A4)+SUMIFS(DataRegularSeason20242025!$AB$3:$AB$1315,DataRegularSeason20242025!$B$3:$B$1315, "&lt;=" &amp; FJ$1, DataRegularSeason20242025!$E$3:$E$1315, $A4)</f>
        <v>19</v>
      </c>
      <c r="FK4">
        <f>SUMIFS(DataRegularSeason20242025!$AA$3:$AA$1315,DataRegularSeason20242025!$B$3:$B$1315, "&lt;=" &amp; FK$1, DataRegularSeason20242025!$D$3:$D$1315, $A4)+SUMIFS(DataRegularSeason20242025!$AB$3:$AB$1315,DataRegularSeason20242025!$B$3:$B$1315, "&lt;=" &amp; FK$1, DataRegularSeason20242025!$E$3:$E$1315, $A4)</f>
        <v>19</v>
      </c>
      <c r="FL4">
        <f>SUMIFS(DataRegularSeason20242025!$AA$3:$AA$1315,DataRegularSeason20242025!$B$3:$B$1315, "&lt;=" &amp; FL$1, DataRegularSeason20242025!$D$3:$D$1315, $A4)+SUMIFS(DataRegularSeason20242025!$AB$3:$AB$1315,DataRegularSeason20242025!$B$3:$B$1315, "&lt;=" &amp; FL$1, DataRegularSeason20242025!$E$3:$E$1315, $A4)</f>
        <v>19</v>
      </c>
      <c r="FM4">
        <f>SUMIFS(DataRegularSeason20242025!$AA$3:$AA$1315,DataRegularSeason20242025!$B$3:$B$1315, "&lt;=" &amp; FM$1, DataRegularSeason20242025!$D$3:$D$1315, $A4)+SUMIFS(DataRegularSeason20242025!$AB$3:$AB$1315,DataRegularSeason20242025!$B$3:$B$1315, "&lt;=" &amp; FM$1, DataRegularSeason20242025!$E$3:$E$1315, $A4)</f>
        <v>19</v>
      </c>
      <c r="FN4">
        <f>SUMIFS(DataRegularSeason20242025!$AA$3:$AA$1315,DataRegularSeason20242025!$B$3:$B$1315, "&lt;=" &amp; FN$1, DataRegularSeason20242025!$D$3:$D$1315, $A4)+SUMIFS(DataRegularSeason20242025!$AB$3:$AB$1315,DataRegularSeason20242025!$B$3:$B$1315, "&lt;=" &amp; FN$1, DataRegularSeason20242025!$E$3:$E$1315, $A4)</f>
        <v>19</v>
      </c>
      <c r="FO4">
        <f>SUMIFS(DataRegularSeason20242025!$AA$3:$AA$1315,DataRegularSeason20242025!$B$3:$B$1315, "&lt;=" &amp; FO$1, DataRegularSeason20242025!$D$3:$D$1315, $A4)+SUMIFS(DataRegularSeason20242025!$AB$3:$AB$1315,DataRegularSeason20242025!$B$3:$B$1315, "&lt;=" &amp; FO$1, DataRegularSeason20242025!$E$3:$E$1315, $A4)</f>
        <v>19</v>
      </c>
      <c r="FP4">
        <f>SUMIFS(DataRegularSeason20242025!$AA$3:$AA$1315,DataRegularSeason20242025!$B$3:$B$1315, "&lt;=" &amp; FP$1, DataRegularSeason20242025!$D$3:$D$1315, $A4)+SUMIFS(DataRegularSeason20242025!$AB$3:$AB$1315,DataRegularSeason20242025!$B$3:$B$1315, "&lt;=" &amp; FP$1, DataRegularSeason20242025!$E$3:$E$1315, $A4)</f>
        <v>19</v>
      </c>
      <c r="FQ4">
        <f>SUMIFS(DataRegularSeason20242025!$AA$3:$AA$1315,DataRegularSeason20242025!$B$3:$B$1315, "&lt;=" &amp; FQ$1, DataRegularSeason20242025!$D$3:$D$1315, $A4)+SUMIFS(DataRegularSeason20242025!$AB$3:$AB$1315,DataRegularSeason20242025!$B$3:$B$1315, "&lt;=" &amp; FQ$1, DataRegularSeason20242025!$E$3:$E$1315, $A4)</f>
        <v>19</v>
      </c>
      <c r="FR4">
        <f>SUMIFS(DataRegularSeason20242025!$AA$3:$AA$1315,DataRegularSeason20242025!$B$3:$B$1315, "&lt;=" &amp; FR$1, DataRegularSeason20242025!$D$3:$D$1315, $A4)+SUMIFS(DataRegularSeason20242025!$AB$3:$AB$1315,DataRegularSeason20242025!$B$3:$B$1315, "&lt;=" &amp; FR$1, DataRegularSeason20242025!$E$3:$E$1315, $A4)</f>
        <v>19</v>
      </c>
      <c r="FS4">
        <f>SUMIFS(DataRegularSeason20242025!$AA$3:$AA$1315,DataRegularSeason20242025!$B$3:$B$1315, "&lt;=" &amp; FS$1, DataRegularSeason20242025!$D$3:$D$1315, $A4)+SUMIFS(DataRegularSeason20242025!$AB$3:$AB$1315,DataRegularSeason20242025!$B$3:$B$1315, "&lt;=" &amp; FS$1, DataRegularSeason20242025!$E$3:$E$1315, $A4)</f>
        <v>19</v>
      </c>
      <c r="FT4">
        <f>SUMIFS(DataRegularSeason20242025!$AA$3:$AA$1315,DataRegularSeason20242025!$B$3:$B$1315, "&lt;=" &amp; FT$1, DataRegularSeason20242025!$D$3:$D$1315, $A4)+SUMIFS(DataRegularSeason20242025!$AB$3:$AB$1315,DataRegularSeason20242025!$B$3:$B$1315, "&lt;=" &amp; FT$1, DataRegularSeason20242025!$E$3:$E$1315, $A4)</f>
        <v>19</v>
      </c>
      <c r="FU4">
        <f>SUMIFS(DataRegularSeason20242025!$AA$3:$AA$1315,DataRegularSeason20242025!$B$3:$B$1315, "&lt;=" &amp; FU$1, DataRegularSeason20242025!$D$3:$D$1315, $A4)+SUMIFS(DataRegularSeason20242025!$AB$3:$AB$1315,DataRegularSeason20242025!$B$3:$B$1315, "&lt;=" &amp; FU$1, DataRegularSeason20242025!$E$3:$E$1315, $A4)</f>
        <v>19</v>
      </c>
      <c r="FV4">
        <f>SUMIFS(DataRegularSeason20242025!$AA$3:$AA$1315,DataRegularSeason20242025!$B$3:$B$1315, "&lt;=" &amp; FV$1, DataRegularSeason20242025!$D$3:$D$1315, $A4)+SUMIFS(DataRegularSeason20242025!$AB$3:$AB$1315,DataRegularSeason20242025!$B$3:$B$1315, "&lt;=" &amp; FV$1, DataRegularSeason20242025!$E$3:$E$1315, $A4)</f>
        <v>19</v>
      </c>
      <c r="FW4">
        <f>SUMIFS(DataRegularSeason20242025!$AA$3:$AA$1315,DataRegularSeason20242025!$B$3:$B$1315, "&lt;=" &amp; FW$1, DataRegularSeason20242025!$D$3:$D$1315, $A4)+SUMIFS(DataRegularSeason20242025!$AB$3:$AB$1315,DataRegularSeason20242025!$B$3:$B$1315, "&lt;=" &amp; FW$1, DataRegularSeason20242025!$E$3:$E$1315, $A4)</f>
        <v>19</v>
      </c>
      <c r="FX4">
        <f>SUMIFS(DataRegularSeason20242025!$AA$3:$AA$1315,DataRegularSeason20242025!$B$3:$B$1315, "&lt;=" &amp; FX$1, DataRegularSeason20242025!$D$3:$D$1315, $A4)+SUMIFS(DataRegularSeason20242025!$AB$3:$AB$1315,DataRegularSeason20242025!$B$3:$B$1315, "&lt;=" &amp; FX$1, DataRegularSeason20242025!$E$3:$E$1315, $A4)</f>
        <v>19</v>
      </c>
      <c r="FY4">
        <f>SUMIFS(DataRegularSeason20242025!$AA$3:$AA$1315,DataRegularSeason20242025!$B$3:$B$1315, "&lt;=" &amp; FY$1, DataRegularSeason20242025!$D$3:$D$1315, $A4)+SUMIFS(DataRegularSeason20242025!$AB$3:$AB$1315,DataRegularSeason20242025!$B$3:$B$1315, "&lt;=" &amp; FY$1, DataRegularSeason20242025!$E$3:$E$1315, $A4)</f>
        <v>19</v>
      </c>
      <c r="FZ4">
        <f>SUMIFS(DataRegularSeason20242025!$AA$3:$AA$1315,DataRegularSeason20242025!$B$3:$B$1315, "&lt;=" &amp; FZ$1, DataRegularSeason20242025!$D$3:$D$1315, $A4)+SUMIFS(DataRegularSeason20242025!$AB$3:$AB$1315,DataRegularSeason20242025!$B$3:$B$1315, "&lt;=" &amp; FZ$1, DataRegularSeason20242025!$E$3:$E$1315, $A4)</f>
        <v>19</v>
      </c>
      <c r="GA4">
        <f>SUMIFS(DataRegularSeason20242025!$AA$3:$AA$1315,DataRegularSeason20242025!$B$3:$B$1315, "&lt;=" &amp; GA$1, DataRegularSeason20242025!$D$3:$D$1315, $A4)+SUMIFS(DataRegularSeason20242025!$AB$3:$AB$1315,DataRegularSeason20242025!$B$3:$B$1315, "&lt;=" &amp; GA$1, DataRegularSeason20242025!$E$3:$E$1315, $A4)</f>
        <v>19</v>
      </c>
      <c r="GB4">
        <f>SUMIFS(DataRegularSeason20242025!$AA$3:$AA$1315,DataRegularSeason20242025!$B$3:$B$1315, "&lt;=" &amp; GB$1, DataRegularSeason20242025!$D$3:$D$1315, $A4)+SUMIFS(DataRegularSeason20242025!$AB$3:$AB$1315,DataRegularSeason20242025!$B$3:$B$1315, "&lt;=" &amp; GB$1, DataRegularSeason20242025!$E$3:$E$1315, $A4)</f>
        <v>19</v>
      </c>
      <c r="GC4">
        <f>SUMIFS(DataRegularSeason20242025!$AA$3:$AA$1315,DataRegularSeason20242025!$B$3:$B$1315, "&lt;=" &amp; GC$1, DataRegularSeason20242025!$D$3:$D$1315, $A4)+SUMIFS(DataRegularSeason20242025!$AB$3:$AB$1315,DataRegularSeason20242025!$B$3:$B$1315, "&lt;=" &amp; GC$1, DataRegularSeason20242025!$E$3:$E$1315, $A4)</f>
        <v>19</v>
      </c>
      <c r="GD4">
        <f>SUMIFS(DataRegularSeason20242025!$AA$3:$AA$1315,DataRegularSeason20242025!$B$3:$B$1315, "&lt;=" &amp; GD$1, DataRegularSeason20242025!$D$3:$D$1315, $A4)+SUMIFS(DataRegularSeason20242025!$AB$3:$AB$1315,DataRegularSeason20242025!$B$3:$B$1315, "&lt;=" &amp; GD$1, DataRegularSeason20242025!$E$3:$E$1315, $A4)</f>
        <v>19</v>
      </c>
      <c r="GE4">
        <f>SUMIFS(DataRegularSeason20242025!$AA$3:$AA$1315,DataRegularSeason20242025!$B$3:$B$1315, "&lt;=" &amp; GE$1, DataRegularSeason20242025!$D$3:$D$1315, $A4)+SUMIFS(DataRegularSeason20242025!$AB$3:$AB$1315,DataRegularSeason20242025!$B$3:$B$1315, "&lt;=" &amp; GE$1, DataRegularSeason20242025!$E$3:$E$1315, $A4)</f>
        <v>19</v>
      </c>
      <c r="GF4">
        <f>SUMIFS(DataRegularSeason20242025!$AA$3:$AA$1315,DataRegularSeason20242025!$B$3:$B$1315, "&lt;=" &amp; GF$1, DataRegularSeason20242025!$D$3:$D$1315, $A4)+SUMIFS(DataRegularSeason20242025!$AB$3:$AB$1315,DataRegularSeason20242025!$B$3:$B$1315, "&lt;=" &amp; GF$1, DataRegularSeason20242025!$E$3:$E$1315, $A4)</f>
        <v>19</v>
      </c>
      <c r="GG4">
        <f>SUMIFS(DataRegularSeason20242025!$AA$3:$AA$1315,DataRegularSeason20242025!$B$3:$B$1315, "&lt;=" &amp; GG$1, DataRegularSeason20242025!$D$3:$D$1315, $A4)+SUMIFS(DataRegularSeason20242025!$AB$3:$AB$1315,DataRegularSeason20242025!$B$3:$B$1315, "&lt;=" &amp; GG$1, DataRegularSeason20242025!$E$3:$E$1315, $A4)</f>
        <v>19</v>
      </c>
      <c r="GH4">
        <f>SUMIFS(DataRegularSeason20242025!$AA$3:$AA$1315,DataRegularSeason20242025!$B$3:$B$1315, "&lt;=" &amp; GH$1, DataRegularSeason20242025!$D$3:$D$1315, $A4)+SUMIFS(DataRegularSeason20242025!$AB$3:$AB$1315,DataRegularSeason20242025!$B$3:$B$1315, "&lt;=" &amp; GH$1, DataRegularSeason20242025!$E$3:$E$1315, $A4)</f>
        <v>19</v>
      </c>
      <c r="GI4">
        <f>SUMIFS(DataRegularSeason20242025!$AA$3:$AA$1315,DataRegularSeason20242025!$B$3:$B$1315, "&lt;=" &amp; GI$1, DataRegularSeason20242025!$D$3:$D$1315, $A4)+SUMIFS(DataRegularSeason20242025!$AB$3:$AB$1315,DataRegularSeason20242025!$B$3:$B$1315, "&lt;=" &amp; GI$1, DataRegularSeason20242025!$E$3:$E$1315, $A4)</f>
        <v>19</v>
      </c>
      <c r="GJ4">
        <f>SUMIFS(DataRegularSeason20242025!$AA$3:$AA$1315,DataRegularSeason20242025!$B$3:$B$1315, "&lt;=" &amp; GJ$1, DataRegularSeason20242025!$D$3:$D$1315, $A4)+SUMIFS(DataRegularSeason20242025!$AB$3:$AB$1315,DataRegularSeason20242025!$B$3:$B$1315, "&lt;=" &amp; GJ$1, DataRegularSeason20242025!$E$3:$E$1315, $A4)</f>
        <v>19</v>
      </c>
      <c r="GK4">
        <f>SUMIFS(DataRegularSeason20242025!$AA$3:$AA$1315,DataRegularSeason20242025!$B$3:$B$1315, "&lt;=" &amp; GK$1, DataRegularSeason20242025!$D$3:$D$1315, $A4)+SUMIFS(DataRegularSeason20242025!$AB$3:$AB$1315,DataRegularSeason20242025!$B$3:$B$1315, "&lt;=" &amp; GK$1, DataRegularSeason20242025!$E$3:$E$1315, $A4)</f>
        <v>19</v>
      </c>
      <c r="GL4">
        <f>SUMIFS(DataRegularSeason20242025!$AA$3:$AA$1315,DataRegularSeason20242025!$B$3:$B$1315, "&lt;=" &amp; GL$1, DataRegularSeason20242025!$D$3:$D$1315, $A4)+SUMIFS(DataRegularSeason20242025!$AB$3:$AB$1315,DataRegularSeason20242025!$B$3:$B$1315, "&lt;=" &amp; GL$1, DataRegularSeason20242025!$E$3:$E$1315, $A4)</f>
        <v>19</v>
      </c>
      <c r="GM4">
        <f>SUMIFS(DataRegularSeason20242025!$AA$3:$AA$1315,DataRegularSeason20242025!$B$3:$B$1315, "&lt;=" &amp; GM$1, DataRegularSeason20242025!$D$3:$D$1315, $A4)+SUMIFS(DataRegularSeason20242025!$AB$3:$AB$1315,DataRegularSeason20242025!$B$3:$B$1315, "&lt;=" &amp; GM$1, DataRegularSeason20242025!$E$3:$E$1315, $A4)</f>
        <v>19</v>
      </c>
      <c r="GN4">
        <f>SUMIFS(DataRegularSeason20242025!$AA$3:$AA$1315,DataRegularSeason20242025!$B$3:$B$1315, "&lt;=" &amp; GN$1, DataRegularSeason20242025!$D$3:$D$1315, $A4)+SUMIFS(DataRegularSeason20242025!$AB$3:$AB$1315,DataRegularSeason20242025!$B$3:$B$1315, "&lt;=" &amp; GN$1, DataRegularSeason20242025!$E$3:$E$1315, $A4)</f>
        <v>19</v>
      </c>
      <c r="GO4">
        <f>SUMIFS(DataRegularSeason20242025!$AA$3:$AA$1315,DataRegularSeason20242025!$B$3:$B$1315, "&lt;=" &amp; GO$1, DataRegularSeason20242025!$D$3:$D$1315, $A4)+SUMIFS(DataRegularSeason20242025!$AB$3:$AB$1315,DataRegularSeason20242025!$B$3:$B$1315, "&lt;=" &amp; GO$1, DataRegularSeason20242025!$E$3:$E$1315, $A4)</f>
        <v>19</v>
      </c>
      <c r="GP4">
        <f>SUMIFS(DataRegularSeason20242025!$AA$3:$AA$1315,DataRegularSeason20242025!$B$3:$B$1315, "&lt;=" &amp; GP$1, DataRegularSeason20242025!$D$3:$D$1315, $A4)+SUMIFS(DataRegularSeason20242025!$AB$3:$AB$1315,DataRegularSeason20242025!$B$3:$B$1315, "&lt;=" &amp; GP$1, DataRegularSeason20242025!$E$3:$E$1315, $A4)</f>
        <v>19</v>
      </c>
      <c r="GQ4">
        <f>SUMIFS(DataRegularSeason20242025!$AA$3:$AA$1315,DataRegularSeason20242025!$B$3:$B$1315, "&lt;=" &amp; GQ$1, DataRegularSeason20242025!$D$3:$D$1315, $A4)+SUMIFS(DataRegularSeason20242025!$AB$3:$AB$1315,DataRegularSeason20242025!$B$3:$B$1315, "&lt;=" &amp; GQ$1, DataRegularSeason20242025!$E$3:$E$1315, $A4)</f>
        <v>19</v>
      </c>
      <c r="GR4">
        <f>SUMIFS(DataRegularSeason20242025!$AA$3:$AA$1315,DataRegularSeason20242025!$B$3:$B$1315, "&lt;=" &amp; GR$1, DataRegularSeason20242025!$D$3:$D$1315, $A4)+SUMIFS(DataRegularSeason20242025!$AB$3:$AB$1315,DataRegularSeason20242025!$B$3:$B$1315, "&lt;=" &amp; GR$1, DataRegularSeason20242025!$E$3:$E$1315, $A4)</f>
        <v>19</v>
      </c>
      <c r="GS4">
        <f>SUMIFS(DataRegularSeason20242025!$AA$3:$AA$1315,DataRegularSeason20242025!$B$3:$B$1315, "&lt;=" &amp; GS$1, DataRegularSeason20242025!$D$3:$D$1315, $A4)+SUMIFS(DataRegularSeason20242025!$AB$3:$AB$1315,DataRegularSeason20242025!$B$3:$B$1315, "&lt;=" &amp; GS$1, DataRegularSeason20242025!$E$3:$E$1315, $A4)</f>
        <v>19</v>
      </c>
      <c r="GT4">
        <f>SUMIFS(DataRegularSeason20242025!$AA$3:$AA$1315,DataRegularSeason20242025!$B$3:$B$1315, "&lt;=" &amp; GT$1, DataRegularSeason20242025!$D$3:$D$1315, $A4)+SUMIFS(DataRegularSeason20242025!$AB$3:$AB$1315,DataRegularSeason20242025!$B$3:$B$1315, "&lt;=" &amp; GT$1, DataRegularSeason20242025!$E$3:$E$1315, $A4)</f>
        <v>19</v>
      </c>
      <c r="GU4">
        <f>SUMIFS(DataRegularSeason20242025!$AA$3:$AA$1315,DataRegularSeason20242025!$B$3:$B$1315, "&lt;=" &amp; GU$1, DataRegularSeason20242025!$D$3:$D$1315, $A4)+SUMIFS(DataRegularSeason20242025!$AB$3:$AB$1315,DataRegularSeason20242025!$B$3:$B$1315, "&lt;=" &amp; GU$1, DataRegularSeason20242025!$E$3:$E$1315, $A4)</f>
        <v>19</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15</v>
      </c>
      <c r="AY9">
        <f>SUMIFS(DataRegularSeason20242025!$AA$3:$AA$1315,DataRegularSeason20242025!$B$3:$B$1315, "&lt;=" &amp; AY$1, DataRegularSeason20242025!$D$3:$D$1315, $A9)+SUMIFS(DataRegularSeason20242025!$AB$3:$AB$1315,DataRegularSeason20242025!$B$3:$B$1315, "&lt;=" &amp; AY$1, DataRegularSeason20242025!$E$3:$E$1315, $A9)</f>
        <v>15</v>
      </c>
      <c r="AZ9">
        <f>SUMIFS(DataRegularSeason20242025!$AA$3:$AA$1315,DataRegularSeason20242025!$B$3:$B$1315, "&lt;=" &amp; AZ$1, DataRegularSeason20242025!$D$3:$D$1315, $A9)+SUMIFS(DataRegularSeason20242025!$AB$3:$AB$1315,DataRegularSeason20242025!$B$3:$B$1315, "&lt;=" &amp; AZ$1, DataRegularSeason20242025!$E$3:$E$1315, $A9)</f>
        <v>15</v>
      </c>
      <c r="BA9">
        <f>SUMIFS(DataRegularSeason20242025!$AA$3:$AA$1315,DataRegularSeason20242025!$B$3:$B$1315, "&lt;=" &amp; BA$1, DataRegularSeason20242025!$D$3:$D$1315, $A9)+SUMIFS(DataRegularSeason20242025!$AB$3:$AB$1315,DataRegularSeason20242025!$B$3:$B$1315, "&lt;=" &amp; BA$1, DataRegularSeason20242025!$E$3:$E$1315, $A9)</f>
        <v>15</v>
      </c>
      <c r="BB9">
        <f>SUMIFS(DataRegularSeason20242025!$AA$3:$AA$1315,DataRegularSeason20242025!$B$3:$B$1315, "&lt;=" &amp; BB$1, DataRegularSeason20242025!$D$3:$D$1315, $A9)+SUMIFS(DataRegularSeason20242025!$AB$3:$AB$1315,DataRegularSeason20242025!$B$3:$B$1315, "&lt;=" &amp; BB$1, DataRegularSeason20242025!$E$3:$E$1315, $A9)</f>
        <v>15</v>
      </c>
      <c r="BC9">
        <f>SUMIFS(DataRegularSeason20242025!$AA$3:$AA$1315,DataRegularSeason20242025!$B$3:$B$1315, "&lt;=" &amp; BC$1, DataRegularSeason20242025!$D$3:$D$1315, $A9)+SUMIFS(DataRegularSeason20242025!$AB$3:$AB$1315,DataRegularSeason20242025!$B$3:$B$1315, "&lt;=" &amp; BC$1, DataRegularSeason20242025!$E$3:$E$1315, $A9)</f>
        <v>15</v>
      </c>
      <c r="BD9">
        <f>SUMIFS(DataRegularSeason20242025!$AA$3:$AA$1315,DataRegularSeason20242025!$B$3:$B$1315, "&lt;=" &amp; BD$1, DataRegularSeason20242025!$D$3:$D$1315, $A9)+SUMIFS(DataRegularSeason20242025!$AB$3:$AB$1315,DataRegularSeason20242025!$B$3:$B$1315, "&lt;=" &amp; BD$1, DataRegularSeason20242025!$E$3:$E$1315, $A9)</f>
        <v>15</v>
      </c>
      <c r="BE9">
        <f>SUMIFS(DataRegularSeason20242025!$AA$3:$AA$1315,DataRegularSeason20242025!$B$3:$B$1315, "&lt;=" &amp; BE$1, DataRegularSeason20242025!$D$3:$D$1315, $A9)+SUMIFS(DataRegularSeason20242025!$AB$3:$AB$1315,DataRegularSeason20242025!$B$3:$B$1315, "&lt;=" &amp; BE$1, DataRegularSeason20242025!$E$3:$E$1315, $A9)</f>
        <v>15</v>
      </c>
      <c r="BF9">
        <f>SUMIFS(DataRegularSeason20242025!$AA$3:$AA$1315,DataRegularSeason20242025!$B$3:$B$1315, "&lt;=" &amp; BF$1, DataRegularSeason20242025!$D$3:$D$1315, $A9)+SUMIFS(DataRegularSeason20242025!$AB$3:$AB$1315,DataRegularSeason20242025!$B$3:$B$1315, "&lt;=" &amp; BF$1, DataRegularSeason20242025!$E$3:$E$1315, $A9)</f>
        <v>15</v>
      </c>
      <c r="BG9">
        <f>SUMIFS(DataRegularSeason20242025!$AA$3:$AA$1315,DataRegularSeason20242025!$B$3:$B$1315, "&lt;=" &amp; BG$1, DataRegularSeason20242025!$D$3:$D$1315, $A9)+SUMIFS(DataRegularSeason20242025!$AB$3:$AB$1315,DataRegularSeason20242025!$B$3:$B$1315, "&lt;=" &amp; BG$1, DataRegularSeason20242025!$E$3:$E$1315, $A9)</f>
        <v>15</v>
      </c>
      <c r="BH9">
        <f>SUMIFS(DataRegularSeason20242025!$AA$3:$AA$1315,DataRegularSeason20242025!$B$3:$B$1315, "&lt;=" &amp; BH$1, DataRegularSeason20242025!$D$3:$D$1315, $A9)+SUMIFS(DataRegularSeason20242025!$AB$3:$AB$1315,DataRegularSeason20242025!$B$3:$B$1315, "&lt;=" &amp; BH$1, DataRegularSeason20242025!$E$3:$E$1315, $A9)</f>
        <v>15</v>
      </c>
      <c r="BI9">
        <f>SUMIFS(DataRegularSeason20242025!$AA$3:$AA$1315,DataRegularSeason20242025!$B$3:$B$1315, "&lt;=" &amp; BI$1, DataRegularSeason20242025!$D$3:$D$1315, $A9)+SUMIFS(DataRegularSeason20242025!$AB$3:$AB$1315,DataRegularSeason20242025!$B$3:$B$1315, "&lt;=" &amp; BI$1, DataRegularSeason20242025!$E$3:$E$1315, $A9)</f>
        <v>15</v>
      </c>
      <c r="BJ9">
        <f>SUMIFS(DataRegularSeason20242025!$AA$3:$AA$1315,DataRegularSeason20242025!$B$3:$B$1315, "&lt;=" &amp; BJ$1, DataRegularSeason20242025!$D$3:$D$1315, $A9)+SUMIFS(DataRegularSeason20242025!$AB$3:$AB$1315,DataRegularSeason20242025!$B$3:$B$1315, "&lt;=" &amp; BJ$1, DataRegularSeason20242025!$E$3:$E$1315, $A9)</f>
        <v>15</v>
      </c>
      <c r="BK9">
        <f>SUMIFS(DataRegularSeason20242025!$AA$3:$AA$1315,DataRegularSeason20242025!$B$3:$B$1315, "&lt;=" &amp; BK$1, DataRegularSeason20242025!$D$3:$D$1315, $A9)+SUMIFS(DataRegularSeason20242025!$AB$3:$AB$1315,DataRegularSeason20242025!$B$3:$B$1315, "&lt;=" &amp; BK$1, DataRegularSeason20242025!$E$3:$E$1315, $A9)</f>
        <v>15</v>
      </c>
      <c r="BL9">
        <f>SUMIFS(DataRegularSeason20242025!$AA$3:$AA$1315,DataRegularSeason20242025!$B$3:$B$1315, "&lt;=" &amp; BL$1, DataRegularSeason20242025!$D$3:$D$1315, $A9)+SUMIFS(DataRegularSeason20242025!$AB$3:$AB$1315,DataRegularSeason20242025!$B$3:$B$1315, "&lt;=" &amp; BL$1, DataRegularSeason20242025!$E$3:$E$1315, $A9)</f>
        <v>15</v>
      </c>
      <c r="BM9">
        <f>SUMIFS(DataRegularSeason20242025!$AA$3:$AA$1315,DataRegularSeason20242025!$B$3:$B$1315, "&lt;=" &amp; BM$1, DataRegularSeason20242025!$D$3:$D$1315, $A9)+SUMIFS(DataRegularSeason20242025!$AB$3:$AB$1315,DataRegularSeason20242025!$B$3:$B$1315, "&lt;=" &amp; BM$1, DataRegularSeason20242025!$E$3:$E$1315, $A9)</f>
        <v>15</v>
      </c>
      <c r="BN9">
        <f>SUMIFS(DataRegularSeason20242025!$AA$3:$AA$1315,DataRegularSeason20242025!$B$3:$B$1315, "&lt;=" &amp; BN$1, DataRegularSeason20242025!$D$3:$D$1315, $A9)+SUMIFS(DataRegularSeason20242025!$AB$3:$AB$1315,DataRegularSeason20242025!$B$3:$B$1315, "&lt;=" &amp; BN$1, DataRegularSeason20242025!$E$3:$E$1315, $A9)</f>
        <v>15</v>
      </c>
      <c r="BO9">
        <f>SUMIFS(DataRegularSeason20242025!$AA$3:$AA$1315,DataRegularSeason20242025!$B$3:$B$1315, "&lt;=" &amp; BO$1, DataRegularSeason20242025!$D$3:$D$1315, $A9)+SUMIFS(DataRegularSeason20242025!$AB$3:$AB$1315,DataRegularSeason20242025!$B$3:$B$1315, "&lt;=" &amp; BO$1, DataRegularSeason20242025!$E$3:$E$1315, $A9)</f>
        <v>15</v>
      </c>
      <c r="BP9">
        <f>SUMIFS(DataRegularSeason20242025!$AA$3:$AA$1315,DataRegularSeason20242025!$B$3:$B$1315, "&lt;=" &amp; BP$1, DataRegularSeason20242025!$D$3:$D$1315, $A9)+SUMIFS(DataRegularSeason20242025!$AB$3:$AB$1315,DataRegularSeason20242025!$B$3:$B$1315, "&lt;=" &amp; BP$1, DataRegularSeason20242025!$E$3:$E$1315, $A9)</f>
        <v>15</v>
      </c>
      <c r="BQ9">
        <f>SUMIFS(DataRegularSeason20242025!$AA$3:$AA$1315,DataRegularSeason20242025!$B$3:$B$1315, "&lt;=" &amp; BQ$1, DataRegularSeason20242025!$D$3:$D$1315, $A9)+SUMIFS(DataRegularSeason20242025!$AB$3:$AB$1315,DataRegularSeason20242025!$B$3:$B$1315, "&lt;=" &amp; BQ$1, DataRegularSeason20242025!$E$3:$E$1315, $A9)</f>
        <v>15</v>
      </c>
      <c r="BR9">
        <f>SUMIFS(DataRegularSeason20242025!$AA$3:$AA$1315,DataRegularSeason20242025!$B$3:$B$1315, "&lt;=" &amp; BR$1, DataRegularSeason20242025!$D$3:$D$1315, $A9)+SUMIFS(DataRegularSeason20242025!$AB$3:$AB$1315,DataRegularSeason20242025!$B$3:$B$1315, "&lt;=" &amp; BR$1, DataRegularSeason20242025!$E$3:$E$1315, $A9)</f>
        <v>15</v>
      </c>
      <c r="BS9">
        <f>SUMIFS(DataRegularSeason20242025!$AA$3:$AA$1315,DataRegularSeason20242025!$B$3:$B$1315, "&lt;=" &amp; BS$1, DataRegularSeason20242025!$D$3:$D$1315, $A9)+SUMIFS(DataRegularSeason20242025!$AB$3:$AB$1315,DataRegularSeason20242025!$B$3:$B$1315, "&lt;=" &amp; BS$1, DataRegularSeason20242025!$E$3:$E$1315, $A9)</f>
        <v>15</v>
      </c>
      <c r="BT9">
        <f>SUMIFS(DataRegularSeason20242025!$AA$3:$AA$1315,DataRegularSeason20242025!$B$3:$B$1315, "&lt;=" &amp; BT$1, DataRegularSeason20242025!$D$3:$D$1315, $A9)+SUMIFS(DataRegularSeason20242025!$AB$3:$AB$1315,DataRegularSeason20242025!$B$3:$B$1315, "&lt;=" &amp; BT$1, DataRegularSeason20242025!$E$3:$E$1315, $A9)</f>
        <v>15</v>
      </c>
      <c r="BU9">
        <f>SUMIFS(DataRegularSeason20242025!$AA$3:$AA$1315,DataRegularSeason20242025!$B$3:$B$1315, "&lt;=" &amp; BU$1, DataRegularSeason20242025!$D$3:$D$1315, $A9)+SUMIFS(DataRegularSeason20242025!$AB$3:$AB$1315,DataRegularSeason20242025!$B$3:$B$1315, "&lt;=" &amp; BU$1, DataRegularSeason20242025!$E$3:$E$1315, $A9)</f>
        <v>15</v>
      </c>
      <c r="BV9">
        <f>SUMIFS(DataRegularSeason20242025!$AA$3:$AA$1315,DataRegularSeason20242025!$B$3:$B$1315, "&lt;=" &amp; BV$1, DataRegularSeason20242025!$D$3:$D$1315, $A9)+SUMIFS(DataRegularSeason20242025!$AB$3:$AB$1315,DataRegularSeason20242025!$B$3:$B$1315, "&lt;=" &amp; BV$1, DataRegularSeason20242025!$E$3:$E$1315, $A9)</f>
        <v>15</v>
      </c>
      <c r="BW9">
        <f>SUMIFS(DataRegularSeason20242025!$AA$3:$AA$1315,DataRegularSeason20242025!$B$3:$B$1315, "&lt;=" &amp; BW$1, DataRegularSeason20242025!$D$3:$D$1315, $A9)+SUMIFS(DataRegularSeason20242025!$AB$3:$AB$1315,DataRegularSeason20242025!$B$3:$B$1315, "&lt;=" &amp; BW$1, DataRegularSeason20242025!$E$3:$E$1315, $A9)</f>
        <v>15</v>
      </c>
      <c r="BX9">
        <f>SUMIFS(DataRegularSeason20242025!$AA$3:$AA$1315,DataRegularSeason20242025!$B$3:$B$1315, "&lt;=" &amp; BX$1, DataRegularSeason20242025!$D$3:$D$1315, $A9)+SUMIFS(DataRegularSeason20242025!$AB$3:$AB$1315,DataRegularSeason20242025!$B$3:$B$1315, "&lt;=" &amp; BX$1, DataRegularSeason20242025!$E$3:$E$1315, $A9)</f>
        <v>15</v>
      </c>
      <c r="BY9">
        <f>SUMIFS(DataRegularSeason20242025!$AA$3:$AA$1315,DataRegularSeason20242025!$B$3:$B$1315, "&lt;=" &amp; BY$1, DataRegularSeason20242025!$D$3:$D$1315, $A9)+SUMIFS(DataRegularSeason20242025!$AB$3:$AB$1315,DataRegularSeason20242025!$B$3:$B$1315, "&lt;=" &amp; BY$1, DataRegularSeason20242025!$E$3:$E$1315, $A9)</f>
        <v>15</v>
      </c>
      <c r="BZ9">
        <f>SUMIFS(DataRegularSeason20242025!$AA$3:$AA$1315,DataRegularSeason20242025!$B$3:$B$1315, "&lt;=" &amp; BZ$1, DataRegularSeason20242025!$D$3:$D$1315, $A9)+SUMIFS(DataRegularSeason20242025!$AB$3:$AB$1315,DataRegularSeason20242025!$B$3:$B$1315, "&lt;=" &amp; BZ$1, DataRegularSeason20242025!$E$3:$E$1315, $A9)</f>
        <v>15</v>
      </c>
      <c r="CA9">
        <f>SUMIFS(DataRegularSeason20242025!$AA$3:$AA$1315,DataRegularSeason20242025!$B$3:$B$1315, "&lt;=" &amp; CA$1, DataRegularSeason20242025!$D$3:$D$1315, $A9)+SUMIFS(DataRegularSeason20242025!$AB$3:$AB$1315,DataRegularSeason20242025!$B$3:$B$1315, "&lt;=" &amp; CA$1, DataRegularSeason20242025!$E$3:$E$1315, $A9)</f>
        <v>15</v>
      </c>
      <c r="CB9">
        <f>SUMIFS(DataRegularSeason20242025!$AA$3:$AA$1315,DataRegularSeason20242025!$B$3:$B$1315, "&lt;=" &amp; CB$1, DataRegularSeason20242025!$D$3:$D$1315, $A9)+SUMIFS(DataRegularSeason20242025!$AB$3:$AB$1315,DataRegularSeason20242025!$B$3:$B$1315, "&lt;=" &amp; CB$1, DataRegularSeason20242025!$E$3:$E$1315, $A9)</f>
        <v>15</v>
      </c>
      <c r="CC9">
        <f>SUMIFS(DataRegularSeason20242025!$AA$3:$AA$1315,DataRegularSeason20242025!$B$3:$B$1315, "&lt;=" &amp; CC$1, DataRegularSeason20242025!$D$3:$D$1315, $A9)+SUMIFS(DataRegularSeason20242025!$AB$3:$AB$1315,DataRegularSeason20242025!$B$3:$B$1315, "&lt;=" &amp; CC$1, DataRegularSeason20242025!$E$3:$E$1315, $A9)</f>
        <v>15</v>
      </c>
      <c r="CD9">
        <f>SUMIFS(DataRegularSeason20242025!$AA$3:$AA$1315,DataRegularSeason20242025!$B$3:$B$1315, "&lt;=" &amp; CD$1, DataRegularSeason20242025!$D$3:$D$1315, $A9)+SUMIFS(DataRegularSeason20242025!$AB$3:$AB$1315,DataRegularSeason20242025!$B$3:$B$1315, "&lt;=" &amp; CD$1, DataRegularSeason20242025!$E$3:$E$1315, $A9)</f>
        <v>15</v>
      </c>
      <c r="CE9">
        <f>SUMIFS(DataRegularSeason20242025!$AA$3:$AA$1315,DataRegularSeason20242025!$B$3:$B$1315, "&lt;=" &amp; CE$1, DataRegularSeason20242025!$D$3:$D$1315, $A9)+SUMIFS(DataRegularSeason20242025!$AB$3:$AB$1315,DataRegularSeason20242025!$B$3:$B$1315, "&lt;=" &amp; CE$1, DataRegularSeason20242025!$E$3:$E$1315, $A9)</f>
        <v>15</v>
      </c>
      <c r="CF9">
        <f>SUMIFS(DataRegularSeason20242025!$AA$3:$AA$1315,DataRegularSeason20242025!$B$3:$B$1315, "&lt;=" &amp; CF$1, DataRegularSeason20242025!$D$3:$D$1315, $A9)+SUMIFS(DataRegularSeason20242025!$AB$3:$AB$1315,DataRegularSeason20242025!$B$3:$B$1315, "&lt;=" &amp; CF$1, DataRegularSeason20242025!$E$3:$E$1315, $A9)</f>
        <v>15</v>
      </c>
      <c r="CG9">
        <f>SUMIFS(DataRegularSeason20242025!$AA$3:$AA$1315,DataRegularSeason20242025!$B$3:$B$1315, "&lt;=" &amp; CG$1, DataRegularSeason20242025!$D$3:$D$1315, $A9)+SUMIFS(DataRegularSeason20242025!$AB$3:$AB$1315,DataRegularSeason20242025!$B$3:$B$1315, "&lt;=" &amp; CG$1, DataRegularSeason20242025!$E$3:$E$1315, $A9)</f>
        <v>15</v>
      </c>
      <c r="CH9">
        <f>SUMIFS(DataRegularSeason20242025!$AA$3:$AA$1315,DataRegularSeason20242025!$B$3:$B$1315, "&lt;=" &amp; CH$1, DataRegularSeason20242025!$D$3:$D$1315, $A9)+SUMIFS(DataRegularSeason20242025!$AB$3:$AB$1315,DataRegularSeason20242025!$B$3:$B$1315, "&lt;=" &amp; CH$1, DataRegularSeason20242025!$E$3:$E$1315, $A9)</f>
        <v>15</v>
      </c>
      <c r="CI9">
        <f>SUMIFS(DataRegularSeason20242025!$AA$3:$AA$1315,DataRegularSeason20242025!$B$3:$B$1315, "&lt;=" &amp; CI$1, DataRegularSeason20242025!$D$3:$D$1315, $A9)+SUMIFS(DataRegularSeason20242025!$AB$3:$AB$1315,DataRegularSeason20242025!$B$3:$B$1315, "&lt;=" &amp; CI$1, DataRegularSeason20242025!$E$3:$E$1315, $A9)</f>
        <v>15</v>
      </c>
      <c r="CJ9">
        <f>SUMIFS(DataRegularSeason20242025!$AA$3:$AA$1315,DataRegularSeason20242025!$B$3:$B$1315, "&lt;=" &amp; CJ$1, DataRegularSeason20242025!$D$3:$D$1315, $A9)+SUMIFS(DataRegularSeason20242025!$AB$3:$AB$1315,DataRegularSeason20242025!$B$3:$B$1315, "&lt;=" &amp; CJ$1, DataRegularSeason20242025!$E$3:$E$1315, $A9)</f>
        <v>15</v>
      </c>
      <c r="CK9">
        <f>SUMIFS(DataRegularSeason20242025!$AA$3:$AA$1315,DataRegularSeason20242025!$B$3:$B$1315, "&lt;=" &amp; CK$1, DataRegularSeason20242025!$D$3:$D$1315, $A9)+SUMIFS(DataRegularSeason20242025!$AB$3:$AB$1315,DataRegularSeason20242025!$B$3:$B$1315, "&lt;=" &amp; CK$1, DataRegularSeason20242025!$E$3:$E$1315, $A9)</f>
        <v>15</v>
      </c>
      <c r="CL9">
        <f>SUMIFS(DataRegularSeason20242025!$AA$3:$AA$1315,DataRegularSeason20242025!$B$3:$B$1315, "&lt;=" &amp; CL$1, DataRegularSeason20242025!$D$3:$D$1315, $A9)+SUMIFS(DataRegularSeason20242025!$AB$3:$AB$1315,DataRegularSeason20242025!$B$3:$B$1315, "&lt;=" &amp; CL$1, DataRegularSeason20242025!$E$3:$E$1315, $A9)</f>
        <v>15</v>
      </c>
      <c r="CM9">
        <f>SUMIFS(DataRegularSeason20242025!$AA$3:$AA$1315,DataRegularSeason20242025!$B$3:$B$1315, "&lt;=" &amp; CM$1, DataRegularSeason20242025!$D$3:$D$1315, $A9)+SUMIFS(DataRegularSeason20242025!$AB$3:$AB$1315,DataRegularSeason20242025!$B$3:$B$1315, "&lt;=" &amp; CM$1, DataRegularSeason20242025!$E$3:$E$1315, $A9)</f>
        <v>15</v>
      </c>
      <c r="CN9">
        <f>SUMIFS(DataRegularSeason20242025!$AA$3:$AA$1315,DataRegularSeason20242025!$B$3:$B$1315, "&lt;=" &amp; CN$1, DataRegularSeason20242025!$D$3:$D$1315, $A9)+SUMIFS(DataRegularSeason20242025!$AB$3:$AB$1315,DataRegularSeason20242025!$B$3:$B$1315, "&lt;=" &amp; CN$1, DataRegularSeason20242025!$E$3:$E$1315, $A9)</f>
        <v>15</v>
      </c>
      <c r="CO9">
        <f>SUMIFS(DataRegularSeason20242025!$AA$3:$AA$1315,DataRegularSeason20242025!$B$3:$B$1315, "&lt;=" &amp; CO$1, DataRegularSeason20242025!$D$3:$D$1315, $A9)+SUMIFS(DataRegularSeason20242025!$AB$3:$AB$1315,DataRegularSeason20242025!$B$3:$B$1315, "&lt;=" &amp; CO$1, DataRegularSeason20242025!$E$3:$E$1315, $A9)</f>
        <v>15</v>
      </c>
      <c r="CP9">
        <f>SUMIFS(DataRegularSeason20242025!$AA$3:$AA$1315,DataRegularSeason20242025!$B$3:$B$1315, "&lt;=" &amp; CP$1, DataRegularSeason20242025!$D$3:$D$1315, $A9)+SUMIFS(DataRegularSeason20242025!$AB$3:$AB$1315,DataRegularSeason20242025!$B$3:$B$1315, "&lt;=" &amp; CP$1, DataRegularSeason20242025!$E$3:$E$1315, $A9)</f>
        <v>15</v>
      </c>
      <c r="CQ9">
        <f>SUMIFS(DataRegularSeason20242025!$AA$3:$AA$1315,DataRegularSeason20242025!$B$3:$B$1315, "&lt;=" &amp; CQ$1, DataRegularSeason20242025!$D$3:$D$1315, $A9)+SUMIFS(DataRegularSeason20242025!$AB$3:$AB$1315,DataRegularSeason20242025!$B$3:$B$1315, "&lt;=" &amp; CQ$1, DataRegularSeason20242025!$E$3:$E$1315, $A9)</f>
        <v>15</v>
      </c>
      <c r="CR9">
        <f>SUMIFS(DataRegularSeason20242025!$AA$3:$AA$1315,DataRegularSeason20242025!$B$3:$B$1315, "&lt;=" &amp; CR$1, DataRegularSeason20242025!$D$3:$D$1315, $A9)+SUMIFS(DataRegularSeason20242025!$AB$3:$AB$1315,DataRegularSeason20242025!$B$3:$B$1315, "&lt;=" &amp; CR$1, DataRegularSeason20242025!$E$3:$E$1315, $A9)</f>
        <v>15</v>
      </c>
      <c r="CS9">
        <f>SUMIFS(DataRegularSeason20242025!$AA$3:$AA$1315,DataRegularSeason20242025!$B$3:$B$1315, "&lt;=" &amp; CS$1, DataRegularSeason20242025!$D$3:$D$1315, $A9)+SUMIFS(DataRegularSeason20242025!$AB$3:$AB$1315,DataRegularSeason20242025!$B$3:$B$1315, "&lt;=" &amp; CS$1, DataRegularSeason20242025!$E$3:$E$1315, $A9)</f>
        <v>15</v>
      </c>
      <c r="CT9">
        <f>SUMIFS(DataRegularSeason20242025!$AA$3:$AA$1315,DataRegularSeason20242025!$B$3:$B$1315, "&lt;=" &amp; CT$1, DataRegularSeason20242025!$D$3:$D$1315, $A9)+SUMIFS(DataRegularSeason20242025!$AB$3:$AB$1315,DataRegularSeason20242025!$B$3:$B$1315, "&lt;=" &amp; CT$1, DataRegularSeason20242025!$E$3:$E$1315, $A9)</f>
        <v>15</v>
      </c>
      <c r="CU9">
        <f>SUMIFS(DataRegularSeason20242025!$AA$3:$AA$1315,DataRegularSeason20242025!$B$3:$B$1315, "&lt;=" &amp; CU$1, DataRegularSeason20242025!$D$3:$D$1315, $A9)+SUMIFS(DataRegularSeason20242025!$AB$3:$AB$1315,DataRegularSeason20242025!$B$3:$B$1315, "&lt;=" &amp; CU$1, DataRegularSeason20242025!$E$3:$E$1315, $A9)</f>
        <v>15</v>
      </c>
      <c r="CV9">
        <f>SUMIFS(DataRegularSeason20242025!$AA$3:$AA$1315,DataRegularSeason20242025!$B$3:$B$1315, "&lt;=" &amp; CV$1, DataRegularSeason20242025!$D$3:$D$1315, $A9)+SUMIFS(DataRegularSeason20242025!$AB$3:$AB$1315,DataRegularSeason20242025!$B$3:$B$1315, "&lt;=" &amp; CV$1, DataRegularSeason20242025!$E$3:$E$1315, $A9)</f>
        <v>15</v>
      </c>
      <c r="CW9">
        <f>SUMIFS(DataRegularSeason20242025!$AA$3:$AA$1315,DataRegularSeason20242025!$B$3:$B$1315, "&lt;=" &amp; CW$1, DataRegularSeason20242025!$D$3:$D$1315, $A9)+SUMIFS(DataRegularSeason20242025!$AB$3:$AB$1315,DataRegularSeason20242025!$B$3:$B$1315, "&lt;=" &amp; CW$1, DataRegularSeason20242025!$E$3:$E$1315, $A9)</f>
        <v>15</v>
      </c>
      <c r="CX9">
        <f>SUMIFS(DataRegularSeason20242025!$AA$3:$AA$1315,DataRegularSeason20242025!$B$3:$B$1315, "&lt;=" &amp; CX$1, DataRegularSeason20242025!$D$3:$D$1315, $A9)+SUMIFS(DataRegularSeason20242025!$AB$3:$AB$1315,DataRegularSeason20242025!$B$3:$B$1315, "&lt;=" &amp; CX$1, DataRegularSeason20242025!$E$3:$E$1315, $A9)</f>
        <v>15</v>
      </c>
      <c r="CY9">
        <f>SUMIFS(DataRegularSeason20242025!$AA$3:$AA$1315,DataRegularSeason20242025!$B$3:$B$1315, "&lt;=" &amp; CY$1, DataRegularSeason20242025!$D$3:$D$1315, $A9)+SUMIFS(DataRegularSeason20242025!$AB$3:$AB$1315,DataRegularSeason20242025!$B$3:$B$1315, "&lt;=" &amp; CY$1, DataRegularSeason20242025!$E$3:$E$1315, $A9)</f>
        <v>15</v>
      </c>
      <c r="CZ9">
        <f>SUMIFS(DataRegularSeason20242025!$AA$3:$AA$1315,DataRegularSeason20242025!$B$3:$B$1315, "&lt;=" &amp; CZ$1, DataRegularSeason20242025!$D$3:$D$1315, $A9)+SUMIFS(DataRegularSeason20242025!$AB$3:$AB$1315,DataRegularSeason20242025!$B$3:$B$1315, "&lt;=" &amp; CZ$1, DataRegularSeason20242025!$E$3:$E$1315, $A9)</f>
        <v>15</v>
      </c>
      <c r="DA9">
        <f>SUMIFS(DataRegularSeason20242025!$AA$3:$AA$1315,DataRegularSeason20242025!$B$3:$B$1315, "&lt;=" &amp; DA$1, DataRegularSeason20242025!$D$3:$D$1315, $A9)+SUMIFS(DataRegularSeason20242025!$AB$3:$AB$1315,DataRegularSeason20242025!$B$3:$B$1315, "&lt;=" &amp; DA$1, DataRegularSeason20242025!$E$3:$E$1315, $A9)</f>
        <v>15</v>
      </c>
      <c r="DB9">
        <f>SUMIFS(DataRegularSeason20242025!$AA$3:$AA$1315,DataRegularSeason20242025!$B$3:$B$1315, "&lt;=" &amp; DB$1, DataRegularSeason20242025!$D$3:$D$1315, $A9)+SUMIFS(DataRegularSeason20242025!$AB$3:$AB$1315,DataRegularSeason20242025!$B$3:$B$1315, "&lt;=" &amp; DB$1, DataRegularSeason20242025!$E$3:$E$1315, $A9)</f>
        <v>15</v>
      </c>
      <c r="DC9">
        <f>SUMIFS(DataRegularSeason20242025!$AA$3:$AA$1315,DataRegularSeason20242025!$B$3:$B$1315, "&lt;=" &amp; DC$1, DataRegularSeason20242025!$D$3:$D$1315, $A9)+SUMIFS(DataRegularSeason20242025!$AB$3:$AB$1315,DataRegularSeason20242025!$B$3:$B$1315, "&lt;=" &amp; DC$1, DataRegularSeason20242025!$E$3:$E$1315, $A9)</f>
        <v>15</v>
      </c>
      <c r="DD9">
        <f>SUMIFS(DataRegularSeason20242025!$AA$3:$AA$1315,DataRegularSeason20242025!$B$3:$B$1315, "&lt;=" &amp; DD$1, DataRegularSeason20242025!$D$3:$D$1315, $A9)+SUMIFS(DataRegularSeason20242025!$AB$3:$AB$1315,DataRegularSeason20242025!$B$3:$B$1315, "&lt;=" &amp; DD$1, DataRegularSeason20242025!$E$3:$E$1315, $A9)</f>
        <v>15</v>
      </c>
      <c r="DE9">
        <f>SUMIFS(DataRegularSeason20242025!$AA$3:$AA$1315,DataRegularSeason20242025!$B$3:$B$1315, "&lt;=" &amp; DE$1, DataRegularSeason20242025!$D$3:$D$1315, $A9)+SUMIFS(DataRegularSeason20242025!$AB$3:$AB$1315,DataRegularSeason20242025!$B$3:$B$1315, "&lt;=" &amp; DE$1, DataRegularSeason20242025!$E$3:$E$1315, $A9)</f>
        <v>15</v>
      </c>
      <c r="DF9">
        <f>SUMIFS(DataRegularSeason20242025!$AA$3:$AA$1315,DataRegularSeason20242025!$B$3:$B$1315, "&lt;=" &amp; DF$1, DataRegularSeason20242025!$D$3:$D$1315, $A9)+SUMIFS(DataRegularSeason20242025!$AB$3:$AB$1315,DataRegularSeason20242025!$B$3:$B$1315, "&lt;=" &amp; DF$1, DataRegularSeason20242025!$E$3:$E$1315, $A9)</f>
        <v>15</v>
      </c>
      <c r="DG9">
        <f>SUMIFS(DataRegularSeason20242025!$AA$3:$AA$1315,DataRegularSeason20242025!$B$3:$B$1315, "&lt;=" &amp; DG$1, DataRegularSeason20242025!$D$3:$D$1315, $A9)+SUMIFS(DataRegularSeason20242025!$AB$3:$AB$1315,DataRegularSeason20242025!$B$3:$B$1315, "&lt;=" &amp; DG$1, DataRegularSeason20242025!$E$3:$E$1315, $A9)</f>
        <v>15</v>
      </c>
      <c r="DH9">
        <f>SUMIFS(DataRegularSeason20242025!$AA$3:$AA$1315,DataRegularSeason20242025!$B$3:$B$1315, "&lt;=" &amp; DH$1, DataRegularSeason20242025!$D$3:$D$1315, $A9)+SUMIFS(DataRegularSeason20242025!$AB$3:$AB$1315,DataRegularSeason20242025!$B$3:$B$1315, "&lt;=" &amp; DH$1, DataRegularSeason20242025!$E$3:$E$1315, $A9)</f>
        <v>15</v>
      </c>
      <c r="DI9">
        <f>SUMIFS(DataRegularSeason20242025!$AA$3:$AA$1315,DataRegularSeason20242025!$B$3:$B$1315, "&lt;=" &amp; DI$1, DataRegularSeason20242025!$D$3:$D$1315, $A9)+SUMIFS(DataRegularSeason20242025!$AB$3:$AB$1315,DataRegularSeason20242025!$B$3:$B$1315, "&lt;=" &amp; DI$1, DataRegularSeason20242025!$E$3:$E$1315, $A9)</f>
        <v>15</v>
      </c>
      <c r="DJ9">
        <f>SUMIFS(DataRegularSeason20242025!$AA$3:$AA$1315,DataRegularSeason20242025!$B$3:$B$1315, "&lt;=" &amp; DJ$1, DataRegularSeason20242025!$D$3:$D$1315, $A9)+SUMIFS(DataRegularSeason20242025!$AB$3:$AB$1315,DataRegularSeason20242025!$B$3:$B$1315, "&lt;=" &amp; DJ$1, DataRegularSeason20242025!$E$3:$E$1315, $A9)</f>
        <v>15</v>
      </c>
      <c r="DK9">
        <f>SUMIFS(DataRegularSeason20242025!$AA$3:$AA$1315,DataRegularSeason20242025!$B$3:$B$1315, "&lt;=" &amp; DK$1, DataRegularSeason20242025!$D$3:$D$1315, $A9)+SUMIFS(DataRegularSeason20242025!$AB$3:$AB$1315,DataRegularSeason20242025!$B$3:$B$1315, "&lt;=" &amp; DK$1, DataRegularSeason20242025!$E$3:$E$1315, $A9)</f>
        <v>15</v>
      </c>
      <c r="DL9">
        <f>SUMIFS(DataRegularSeason20242025!$AA$3:$AA$1315,DataRegularSeason20242025!$B$3:$B$1315, "&lt;=" &amp; DL$1, DataRegularSeason20242025!$D$3:$D$1315, $A9)+SUMIFS(DataRegularSeason20242025!$AB$3:$AB$1315,DataRegularSeason20242025!$B$3:$B$1315, "&lt;=" &amp; DL$1, DataRegularSeason20242025!$E$3:$E$1315, $A9)</f>
        <v>15</v>
      </c>
      <c r="DM9">
        <f>SUMIFS(DataRegularSeason20242025!$AA$3:$AA$1315,DataRegularSeason20242025!$B$3:$B$1315, "&lt;=" &amp; DM$1, DataRegularSeason20242025!$D$3:$D$1315, $A9)+SUMIFS(DataRegularSeason20242025!$AB$3:$AB$1315,DataRegularSeason20242025!$B$3:$B$1315, "&lt;=" &amp; DM$1, DataRegularSeason20242025!$E$3:$E$1315, $A9)</f>
        <v>15</v>
      </c>
      <c r="DN9">
        <f>SUMIFS(DataRegularSeason20242025!$AA$3:$AA$1315,DataRegularSeason20242025!$B$3:$B$1315, "&lt;=" &amp; DN$1, DataRegularSeason20242025!$D$3:$D$1315, $A9)+SUMIFS(DataRegularSeason20242025!$AB$3:$AB$1315,DataRegularSeason20242025!$B$3:$B$1315, "&lt;=" &amp; DN$1, DataRegularSeason20242025!$E$3:$E$1315, $A9)</f>
        <v>15</v>
      </c>
      <c r="DO9">
        <f>SUMIFS(DataRegularSeason20242025!$AA$3:$AA$1315,DataRegularSeason20242025!$B$3:$B$1315, "&lt;=" &amp; DO$1, DataRegularSeason20242025!$D$3:$D$1315, $A9)+SUMIFS(DataRegularSeason20242025!$AB$3:$AB$1315,DataRegularSeason20242025!$B$3:$B$1315, "&lt;=" &amp; DO$1, DataRegularSeason20242025!$E$3:$E$1315, $A9)</f>
        <v>15</v>
      </c>
      <c r="DP9">
        <f>SUMIFS(DataRegularSeason20242025!$AA$3:$AA$1315,DataRegularSeason20242025!$B$3:$B$1315, "&lt;=" &amp; DP$1, DataRegularSeason20242025!$D$3:$D$1315, $A9)+SUMIFS(DataRegularSeason20242025!$AB$3:$AB$1315,DataRegularSeason20242025!$B$3:$B$1315, "&lt;=" &amp; DP$1, DataRegularSeason20242025!$E$3:$E$1315, $A9)</f>
        <v>15</v>
      </c>
      <c r="DQ9">
        <f>SUMIFS(DataRegularSeason20242025!$AA$3:$AA$1315,DataRegularSeason20242025!$B$3:$B$1315, "&lt;=" &amp; DQ$1, DataRegularSeason20242025!$D$3:$D$1315, $A9)+SUMIFS(DataRegularSeason20242025!$AB$3:$AB$1315,DataRegularSeason20242025!$B$3:$B$1315, "&lt;=" &amp; DQ$1, DataRegularSeason20242025!$E$3:$E$1315, $A9)</f>
        <v>15</v>
      </c>
      <c r="DR9">
        <f>SUMIFS(DataRegularSeason20242025!$AA$3:$AA$1315,DataRegularSeason20242025!$B$3:$B$1315, "&lt;=" &amp; DR$1, DataRegularSeason20242025!$D$3:$D$1315, $A9)+SUMIFS(DataRegularSeason20242025!$AB$3:$AB$1315,DataRegularSeason20242025!$B$3:$B$1315, "&lt;=" &amp; DR$1, DataRegularSeason20242025!$E$3:$E$1315, $A9)</f>
        <v>15</v>
      </c>
      <c r="DS9">
        <f>SUMIFS(DataRegularSeason20242025!$AA$3:$AA$1315,DataRegularSeason20242025!$B$3:$B$1315, "&lt;=" &amp; DS$1, DataRegularSeason20242025!$D$3:$D$1315, $A9)+SUMIFS(DataRegularSeason20242025!$AB$3:$AB$1315,DataRegularSeason20242025!$B$3:$B$1315, "&lt;=" &amp; DS$1, DataRegularSeason20242025!$E$3:$E$1315, $A9)</f>
        <v>15</v>
      </c>
      <c r="DT9">
        <f>SUMIFS(DataRegularSeason20242025!$AA$3:$AA$1315,DataRegularSeason20242025!$B$3:$B$1315, "&lt;=" &amp; DT$1, DataRegularSeason20242025!$D$3:$D$1315, $A9)+SUMIFS(DataRegularSeason20242025!$AB$3:$AB$1315,DataRegularSeason20242025!$B$3:$B$1315, "&lt;=" &amp; DT$1, DataRegularSeason20242025!$E$3:$E$1315, $A9)</f>
        <v>15</v>
      </c>
      <c r="DU9">
        <f>SUMIFS(DataRegularSeason20242025!$AA$3:$AA$1315,DataRegularSeason20242025!$B$3:$B$1315, "&lt;=" &amp; DU$1, DataRegularSeason20242025!$D$3:$D$1315, $A9)+SUMIFS(DataRegularSeason20242025!$AB$3:$AB$1315,DataRegularSeason20242025!$B$3:$B$1315, "&lt;=" &amp; DU$1, DataRegularSeason20242025!$E$3:$E$1315, $A9)</f>
        <v>15</v>
      </c>
      <c r="DV9">
        <f>SUMIFS(DataRegularSeason20242025!$AA$3:$AA$1315,DataRegularSeason20242025!$B$3:$B$1315, "&lt;=" &amp; DV$1, DataRegularSeason20242025!$D$3:$D$1315, $A9)+SUMIFS(DataRegularSeason20242025!$AB$3:$AB$1315,DataRegularSeason20242025!$B$3:$B$1315, "&lt;=" &amp; DV$1, DataRegularSeason20242025!$E$3:$E$1315, $A9)</f>
        <v>15</v>
      </c>
      <c r="DW9">
        <f>SUMIFS(DataRegularSeason20242025!$AA$3:$AA$1315,DataRegularSeason20242025!$B$3:$B$1315, "&lt;=" &amp; DW$1, DataRegularSeason20242025!$D$3:$D$1315, $A9)+SUMIFS(DataRegularSeason20242025!$AB$3:$AB$1315,DataRegularSeason20242025!$B$3:$B$1315, "&lt;=" &amp; DW$1, DataRegularSeason20242025!$E$3:$E$1315, $A9)</f>
        <v>15</v>
      </c>
      <c r="DX9">
        <f>SUMIFS(DataRegularSeason20242025!$AA$3:$AA$1315,DataRegularSeason20242025!$B$3:$B$1315, "&lt;=" &amp; DX$1, DataRegularSeason20242025!$D$3:$D$1315, $A9)+SUMIFS(DataRegularSeason20242025!$AB$3:$AB$1315,DataRegularSeason20242025!$B$3:$B$1315, "&lt;=" &amp; DX$1, DataRegularSeason20242025!$E$3:$E$1315, $A9)</f>
        <v>15</v>
      </c>
      <c r="DY9">
        <f>SUMIFS(DataRegularSeason20242025!$AA$3:$AA$1315,DataRegularSeason20242025!$B$3:$B$1315, "&lt;=" &amp; DY$1, DataRegularSeason20242025!$D$3:$D$1315, $A9)+SUMIFS(DataRegularSeason20242025!$AB$3:$AB$1315,DataRegularSeason20242025!$B$3:$B$1315, "&lt;=" &amp; DY$1, DataRegularSeason20242025!$E$3:$E$1315, $A9)</f>
        <v>15</v>
      </c>
      <c r="DZ9">
        <f>SUMIFS(DataRegularSeason20242025!$AA$3:$AA$1315,DataRegularSeason20242025!$B$3:$B$1315, "&lt;=" &amp; DZ$1, DataRegularSeason20242025!$D$3:$D$1315, $A9)+SUMIFS(DataRegularSeason20242025!$AB$3:$AB$1315,DataRegularSeason20242025!$B$3:$B$1315, "&lt;=" &amp; DZ$1, DataRegularSeason20242025!$E$3:$E$1315, $A9)</f>
        <v>15</v>
      </c>
      <c r="EA9">
        <f>SUMIFS(DataRegularSeason20242025!$AA$3:$AA$1315,DataRegularSeason20242025!$B$3:$B$1315, "&lt;=" &amp; EA$1, DataRegularSeason20242025!$D$3:$D$1315, $A9)+SUMIFS(DataRegularSeason20242025!$AB$3:$AB$1315,DataRegularSeason20242025!$B$3:$B$1315, "&lt;=" &amp; EA$1, DataRegularSeason20242025!$E$3:$E$1315, $A9)</f>
        <v>15</v>
      </c>
      <c r="EB9">
        <f>SUMIFS(DataRegularSeason20242025!$AA$3:$AA$1315,DataRegularSeason20242025!$B$3:$B$1315, "&lt;=" &amp; EB$1, DataRegularSeason20242025!$D$3:$D$1315, $A9)+SUMIFS(DataRegularSeason20242025!$AB$3:$AB$1315,DataRegularSeason20242025!$B$3:$B$1315, "&lt;=" &amp; EB$1, DataRegularSeason20242025!$E$3:$E$1315, $A9)</f>
        <v>15</v>
      </c>
      <c r="EC9">
        <f>SUMIFS(DataRegularSeason20242025!$AA$3:$AA$1315,DataRegularSeason20242025!$B$3:$B$1315, "&lt;=" &amp; EC$1, DataRegularSeason20242025!$D$3:$D$1315, $A9)+SUMIFS(DataRegularSeason20242025!$AB$3:$AB$1315,DataRegularSeason20242025!$B$3:$B$1315, "&lt;=" &amp; EC$1, DataRegularSeason20242025!$E$3:$E$1315, $A9)</f>
        <v>15</v>
      </c>
      <c r="ED9">
        <f>SUMIFS(DataRegularSeason20242025!$AA$3:$AA$1315,DataRegularSeason20242025!$B$3:$B$1315, "&lt;=" &amp; ED$1, DataRegularSeason20242025!$D$3:$D$1315, $A9)+SUMIFS(DataRegularSeason20242025!$AB$3:$AB$1315,DataRegularSeason20242025!$B$3:$B$1315, "&lt;=" &amp; ED$1, DataRegularSeason20242025!$E$3:$E$1315, $A9)</f>
        <v>15</v>
      </c>
      <c r="EE9">
        <f>SUMIFS(DataRegularSeason20242025!$AA$3:$AA$1315,DataRegularSeason20242025!$B$3:$B$1315, "&lt;=" &amp; EE$1, DataRegularSeason20242025!$D$3:$D$1315, $A9)+SUMIFS(DataRegularSeason20242025!$AB$3:$AB$1315,DataRegularSeason20242025!$B$3:$B$1315, "&lt;=" &amp; EE$1, DataRegularSeason20242025!$E$3:$E$1315, $A9)</f>
        <v>15</v>
      </c>
      <c r="EF9">
        <f>SUMIFS(DataRegularSeason20242025!$AA$3:$AA$1315,DataRegularSeason20242025!$B$3:$B$1315, "&lt;=" &amp; EF$1, DataRegularSeason20242025!$D$3:$D$1315, $A9)+SUMIFS(DataRegularSeason20242025!$AB$3:$AB$1315,DataRegularSeason20242025!$B$3:$B$1315, "&lt;=" &amp; EF$1, DataRegularSeason20242025!$E$3:$E$1315, $A9)</f>
        <v>15</v>
      </c>
      <c r="EG9">
        <f>SUMIFS(DataRegularSeason20242025!$AA$3:$AA$1315,DataRegularSeason20242025!$B$3:$B$1315, "&lt;=" &amp; EG$1, DataRegularSeason20242025!$D$3:$D$1315, $A9)+SUMIFS(DataRegularSeason20242025!$AB$3:$AB$1315,DataRegularSeason20242025!$B$3:$B$1315, "&lt;=" &amp; EG$1, DataRegularSeason20242025!$E$3:$E$1315, $A9)</f>
        <v>15</v>
      </c>
      <c r="EH9">
        <f>SUMIFS(DataRegularSeason20242025!$AA$3:$AA$1315,DataRegularSeason20242025!$B$3:$B$1315, "&lt;=" &amp; EH$1, DataRegularSeason20242025!$D$3:$D$1315, $A9)+SUMIFS(DataRegularSeason20242025!$AB$3:$AB$1315,DataRegularSeason20242025!$B$3:$B$1315, "&lt;=" &amp; EH$1, DataRegularSeason20242025!$E$3:$E$1315, $A9)</f>
        <v>15</v>
      </c>
      <c r="EI9">
        <f>SUMIFS(DataRegularSeason20242025!$AA$3:$AA$1315,DataRegularSeason20242025!$B$3:$B$1315, "&lt;=" &amp; EI$1, DataRegularSeason20242025!$D$3:$D$1315, $A9)+SUMIFS(DataRegularSeason20242025!$AB$3:$AB$1315,DataRegularSeason20242025!$B$3:$B$1315, "&lt;=" &amp; EI$1, DataRegularSeason20242025!$E$3:$E$1315, $A9)</f>
        <v>15</v>
      </c>
      <c r="EJ9">
        <f>SUMIFS(DataRegularSeason20242025!$AA$3:$AA$1315,DataRegularSeason20242025!$B$3:$B$1315, "&lt;=" &amp; EJ$1, DataRegularSeason20242025!$D$3:$D$1315, $A9)+SUMIFS(DataRegularSeason20242025!$AB$3:$AB$1315,DataRegularSeason20242025!$B$3:$B$1315, "&lt;=" &amp; EJ$1, DataRegularSeason20242025!$E$3:$E$1315, $A9)</f>
        <v>15</v>
      </c>
      <c r="EK9">
        <f>SUMIFS(DataRegularSeason20242025!$AA$3:$AA$1315,DataRegularSeason20242025!$B$3:$B$1315, "&lt;=" &amp; EK$1, DataRegularSeason20242025!$D$3:$D$1315, $A9)+SUMIFS(DataRegularSeason20242025!$AB$3:$AB$1315,DataRegularSeason20242025!$B$3:$B$1315, "&lt;=" &amp; EK$1, DataRegularSeason20242025!$E$3:$E$1315, $A9)</f>
        <v>15</v>
      </c>
      <c r="EL9">
        <f>SUMIFS(DataRegularSeason20242025!$AA$3:$AA$1315,DataRegularSeason20242025!$B$3:$B$1315, "&lt;=" &amp; EL$1, DataRegularSeason20242025!$D$3:$D$1315, $A9)+SUMIFS(DataRegularSeason20242025!$AB$3:$AB$1315,DataRegularSeason20242025!$B$3:$B$1315, "&lt;=" &amp; EL$1, DataRegularSeason20242025!$E$3:$E$1315, $A9)</f>
        <v>15</v>
      </c>
      <c r="EM9">
        <f>SUMIFS(DataRegularSeason20242025!$AA$3:$AA$1315,DataRegularSeason20242025!$B$3:$B$1315, "&lt;=" &amp; EM$1, DataRegularSeason20242025!$D$3:$D$1315, $A9)+SUMIFS(DataRegularSeason20242025!$AB$3:$AB$1315,DataRegularSeason20242025!$B$3:$B$1315, "&lt;=" &amp; EM$1, DataRegularSeason20242025!$E$3:$E$1315, $A9)</f>
        <v>15</v>
      </c>
      <c r="EN9">
        <f>SUMIFS(DataRegularSeason20242025!$AA$3:$AA$1315,DataRegularSeason20242025!$B$3:$B$1315, "&lt;=" &amp; EN$1, DataRegularSeason20242025!$D$3:$D$1315, $A9)+SUMIFS(DataRegularSeason20242025!$AB$3:$AB$1315,DataRegularSeason20242025!$B$3:$B$1315, "&lt;=" &amp; EN$1, DataRegularSeason20242025!$E$3:$E$1315, $A9)</f>
        <v>15</v>
      </c>
      <c r="EO9">
        <f>SUMIFS(DataRegularSeason20242025!$AA$3:$AA$1315,DataRegularSeason20242025!$B$3:$B$1315, "&lt;=" &amp; EO$1, DataRegularSeason20242025!$D$3:$D$1315, $A9)+SUMIFS(DataRegularSeason20242025!$AB$3:$AB$1315,DataRegularSeason20242025!$B$3:$B$1315, "&lt;=" &amp; EO$1, DataRegularSeason20242025!$E$3:$E$1315, $A9)</f>
        <v>15</v>
      </c>
      <c r="EP9">
        <f>SUMIFS(DataRegularSeason20242025!$AA$3:$AA$1315,DataRegularSeason20242025!$B$3:$B$1315, "&lt;=" &amp; EP$1, DataRegularSeason20242025!$D$3:$D$1315, $A9)+SUMIFS(DataRegularSeason20242025!$AB$3:$AB$1315,DataRegularSeason20242025!$B$3:$B$1315, "&lt;=" &amp; EP$1, DataRegularSeason20242025!$E$3:$E$1315, $A9)</f>
        <v>15</v>
      </c>
      <c r="EQ9">
        <f>SUMIFS(DataRegularSeason20242025!$AA$3:$AA$1315,DataRegularSeason20242025!$B$3:$B$1315, "&lt;=" &amp; EQ$1, DataRegularSeason20242025!$D$3:$D$1315, $A9)+SUMIFS(DataRegularSeason20242025!$AB$3:$AB$1315,DataRegularSeason20242025!$B$3:$B$1315, "&lt;=" &amp; EQ$1, DataRegularSeason20242025!$E$3:$E$1315, $A9)</f>
        <v>15</v>
      </c>
      <c r="ER9">
        <f>SUMIFS(DataRegularSeason20242025!$AA$3:$AA$1315,DataRegularSeason20242025!$B$3:$B$1315, "&lt;=" &amp; ER$1, DataRegularSeason20242025!$D$3:$D$1315, $A9)+SUMIFS(DataRegularSeason20242025!$AB$3:$AB$1315,DataRegularSeason20242025!$B$3:$B$1315, "&lt;=" &amp; ER$1, DataRegularSeason20242025!$E$3:$E$1315, $A9)</f>
        <v>15</v>
      </c>
      <c r="ES9">
        <f>SUMIFS(DataRegularSeason20242025!$AA$3:$AA$1315,DataRegularSeason20242025!$B$3:$B$1315, "&lt;=" &amp; ES$1, DataRegularSeason20242025!$D$3:$D$1315, $A9)+SUMIFS(DataRegularSeason20242025!$AB$3:$AB$1315,DataRegularSeason20242025!$B$3:$B$1315, "&lt;=" &amp; ES$1, DataRegularSeason20242025!$E$3:$E$1315, $A9)</f>
        <v>15</v>
      </c>
      <c r="ET9">
        <f>SUMIFS(DataRegularSeason20242025!$AA$3:$AA$1315,DataRegularSeason20242025!$B$3:$B$1315, "&lt;=" &amp; ET$1, DataRegularSeason20242025!$D$3:$D$1315, $A9)+SUMIFS(DataRegularSeason20242025!$AB$3:$AB$1315,DataRegularSeason20242025!$B$3:$B$1315, "&lt;=" &amp; ET$1, DataRegularSeason20242025!$E$3:$E$1315, $A9)</f>
        <v>15</v>
      </c>
      <c r="EU9">
        <f>SUMIFS(DataRegularSeason20242025!$AA$3:$AA$1315,DataRegularSeason20242025!$B$3:$B$1315, "&lt;=" &amp; EU$1, DataRegularSeason20242025!$D$3:$D$1315, $A9)+SUMIFS(DataRegularSeason20242025!$AB$3:$AB$1315,DataRegularSeason20242025!$B$3:$B$1315, "&lt;=" &amp; EU$1, DataRegularSeason20242025!$E$3:$E$1315, $A9)</f>
        <v>15</v>
      </c>
      <c r="EV9">
        <f>SUMIFS(DataRegularSeason20242025!$AA$3:$AA$1315,DataRegularSeason20242025!$B$3:$B$1315, "&lt;=" &amp; EV$1, DataRegularSeason20242025!$D$3:$D$1315, $A9)+SUMIFS(DataRegularSeason20242025!$AB$3:$AB$1315,DataRegularSeason20242025!$B$3:$B$1315, "&lt;=" &amp; EV$1, DataRegularSeason20242025!$E$3:$E$1315, $A9)</f>
        <v>15</v>
      </c>
      <c r="EW9">
        <f>SUMIFS(DataRegularSeason20242025!$AA$3:$AA$1315,DataRegularSeason20242025!$B$3:$B$1315, "&lt;=" &amp; EW$1, DataRegularSeason20242025!$D$3:$D$1315, $A9)+SUMIFS(DataRegularSeason20242025!$AB$3:$AB$1315,DataRegularSeason20242025!$B$3:$B$1315, "&lt;=" &amp; EW$1, DataRegularSeason20242025!$E$3:$E$1315, $A9)</f>
        <v>15</v>
      </c>
      <c r="EX9">
        <f>SUMIFS(DataRegularSeason20242025!$AA$3:$AA$1315,DataRegularSeason20242025!$B$3:$B$1315, "&lt;=" &amp; EX$1, DataRegularSeason20242025!$D$3:$D$1315, $A9)+SUMIFS(DataRegularSeason20242025!$AB$3:$AB$1315,DataRegularSeason20242025!$B$3:$B$1315, "&lt;=" &amp; EX$1, DataRegularSeason20242025!$E$3:$E$1315, $A9)</f>
        <v>15</v>
      </c>
      <c r="EY9">
        <f>SUMIFS(DataRegularSeason20242025!$AA$3:$AA$1315,DataRegularSeason20242025!$B$3:$B$1315, "&lt;=" &amp; EY$1, DataRegularSeason20242025!$D$3:$D$1315, $A9)+SUMIFS(DataRegularSeason20242025!$AB$3:$AB$1315,DataRegularSeason20242025!$B$3:$B$1315, "&lt;=" &amp; EY$1, DataRegularSeason20242025!$E$3:$E$1315, $A9)</f>
        <v>15</v>
      </c>
      <c r="EZ9">
        <f>SUMIFS(DataRegularSeason20242025!$AA$3:$AA$1315,DataRegularSeason20242025!$B$3:$B$1315, "&lt;=" &amp; EZ$1, DataRegularSeason20242025!$D$3:$D$1315, $A9)+SUMIFS(DataRegularSeason20242025!$AB$3:$AB$1315,DataRegularSeason20242025!$B$3:$B$1315, "&lt;=" &amp; EZ$1, DataRegularSeason20242025!$E$3:$E$1315, $A9)</f>
        <v>15</v>
      </c>
      <c r="FA9">
        <f>SUMIFS(DataRegularSeason20242025!$AA$3:$AA$1315,DataRegularSeason20242025!$B$3:$B$1315, "&lt;=" &amp; FA$1, DataRegularSeason20242025!$D$3:$D$1315, $A9)+SUMIFS(DataRegularSeason20242025!$AB$3:$AB$1315,DataRegularSeason20242025!$B$3:$B$1315, "&lt;=" &amp; FA$1, DataRegularSeason20242025!$E$3:$E$1315, $A9)</f>
        <v>15</v>
      </c>
      <c r="FB9">
        <f>SUMIFS(DataRegularSeason20242025!$AA$3:$AA$1315,DataRegularSeason20242025!$B$3:$B$1315, "&lt;=" &amp; FB$1, DataRegularSeason20242025!$D$3:$D$1315, $A9)+SUMIFS(DataRegularSeason20242025!$AB$3:$AB$1315,DataRegularSeason20242025!$B$3:$B$1315, "&lt;=" &amp; FB$1, DataRegularSeason20242025!$E$3:$E$1315, $A9)</f>
        <v>15</v>
      </c>
      <c r="FC9">
        <f>SUMIFS(DataRegularSeason20242025!$AA$3:$AA$1315,DataRegularSeason20242025!$B$3:$B$1315, "&lt;=" &amp; FC$1, DataRegularSeason20242025!$D$3:$D$1315, $A9)+SUMIFS(DataRegularSeason20242025!$AB$3:$AB$1315,DataRegularSeason20242025!$B$3:$B$1315, "&lt;=" &amp; FC$1, DataRegularSeason20242025!$E$3:$E$1315, $A9)</f>
        <v>15</v>
      </c>
      <c r="FD9">
        <f>SUMIFS(DataRegularSeason20242025!$AA$3:$AA$1315,DataRegularSeason20242025!$B$3:$B$1315, "&lt;=" &amp; FD$1, DataRegularSeason20242025!$D$3:$D$1315, $A9)+SUMIFS(DataRegularSeason20242025!$AB$3:$AB$1315,DataRegularSeason20242025!$B$3:$B$1315, "&lt;=" &amp; FD$1, DataRegularSeason20242025!$E$3:$E$1315, $A9)</f>
        <v>15</v>
      </c>
      <c r="FE9">
        <f>SUMIFS(DataRegularSeason20242025!$AA$3:$AA$1315,DataRegularSeason20242025!$B$3:$B$1315, "&lt;=" &amp; FE$1, DataRegularSeason20242025!$D$3:$D$1315, $A9)+SUMIFS(DataRegularSeason20242025!$AB$3:$AB$1315,DataRegularSeason20242025!$B$3:$B$1315, "&lt;=" &amp; FE$1, DataRegularSeason20242025!$E$3:$E$1315, $A9)</f>
        <v>15</v>
      </c>
      <c r="FF9">
        <f>SUMIFS(DataRegularSeason20242025!$AA$3:$AA$1315,DataRegularSeason20242025!$B$3:$B$1315, "&lt;=" &amp; FF$1, DataRegularSeason20242025!$D$3:$D$1315, $A9)+SUMIFS(DataRegularSeason20242025!$AB$3:$AB$1315,DataRegularSeason20242025!$B$3:$B$1315, "&lt;=" &amp; FF$1, DataRegularSeason20242025!$E$3:$E$1315, $A9)</f>
        <v>15</v>
      </c>
      <c r="FG9">
        <f>SUMIFS(DataRegularSeason20242025!$AA$3:$AA$1315,DataRegularSeason20242025!$B$3:$B$1315, "&lt;=" &amp; FG$1, DataRegularSeason20242025!$D$3:$D$1315, $A9)+SUMIFS(DataRegularSeason20242025!$AB$3:$AB$1315,DataRegularSeason20242025!$B$3:$B$1315, "&lt;=" &amp; FG$1, DataRegularSeason20242025!$E$3:$E$1315, $A9)</f>
        <v>15</v>
      </c>
      <c r="FH9">
        <f>SUMIFS(DataRegularSeason20242025!$AA$3:$AA$1315,DataRegularSeason20242025!$B$3:$B$1315, "&lt;=" &amp; FH$1, DataRegularSeason20242025!$D$3:$D$1315, $A9)+SUMIFS(DataRegularSeason20242025!$AB$3:$AB$1315,DataRegularSeason20242025!$B$3:$B$1315, "&lt;=" &amp; FH$1, DataRegularSeason20242025!$E$3:$E$1315, $A9)</f>
        <v>15</v>
      </c>
      <c r="FI9">
        <f>SUMIFS(DataRegularSeason20242025!$AA$3:$AA$1315,DataRegularSeason20242025!$B$3:$B$1315, "&lt;=" &amp; FI$1, DataRegularSeason20242025!$D$3:$D$1315, $A9)+SUMIFS(DataRegularSeason20242025!$AB$3:$AB$1315,DataRegularSeason20242025!$B$3:$B$1315, "&lt;=" &amp; FI$1, DataRegularSeason20242025!$E$3:$E$1315, $A9)</f>
        <v>15</v>
      </c>
      <c r="FJ9">
        <f>SUMIFS(DataRegularSeason20242025!$AA$3:$AA$1315,DataRegularSeason20242025!$B$3:$B$1315, "&lt;=" &amp; FJ$1, DataRegularSeason20242025!$D$3:$D$1315, $A9)+SUMIFS(DataRegularSeason20242025!$AB$3:$AB$1315,DataRegularSeason20242025!$B$3:$B$1315, "&lt;=" &amp; FJ$1, DataRegularSeason20242025!$E$3:$E$1315, $A9)</f>
        <v>15</v>
      </c>
      <c r="FK9">
        <f>SUMIFS(DataRegularSeason20242025!$AA$3:$AA$1315,DataRegularSeason20242025!$B$3:$B$1315, "&lt;=" &amp; FK$1, DataRegularSeason20242025!$D$3:$D$1315, $A9)+SUMIFS(DataRegularSeason20242025!$AB$3:$AB$1315,DataRegularSeason20242025!$B$3:$B$1315, "&lt;=" &amp; FK$1, DataRegularSeason20242025!$E$3:$E$1315, $A9)</f>
        <v>15</v>
      </c>
      <c r="FL9">
        <f>SUMIFS(DataRegularSeason20242025!$AA$3:$AA$1315,DataRegularSeason20242025!$B$3:$B$1315, "&lt;=" &amp; FL$1, DataRegularSeason20242025!$D$3:$D$1315, $A9)+SUMIFS(DataRegularSeason20242025!$AB$3:$AB$1315,DataRegularSeason20242025!$B$3:$B$1315, "&lt;=" &amp; FL$1, DataRegularSeason20242025!$E$3:$E$1315, $A9)</f>
        <v>15</v>
      </c>
      <c r="FM9">
        <f>SUMIFS(DataRegularSeason20242025!$AA$3:$AA$1315,DataRegularSeason20242025!$B$3:$B$1315, "&lt;=" &amp; FM$1, DataRegularSeason20242025!$D$3:$D$1315, $A9)+SUMIFS(DataRegularSeason20242025!$AB$3:$AB$1315,DataRegularSeason20242025!$B$3:$B$1315, "&lt;=" &amp; FM$1, DataRegularSeason20242025!$E$3:$E$1315, $A9)</f>
        <v>15</v>
      </c>
      <c r="FN9">
        <f>SUMIFS(DataRegularSeason20242025!$AA$3:$AA$1315,DataRegularSeason20242025!$B$3:$B$1315, "&lt;=" &amp; FN$1, DataRegularSeason20242025!$D$3:$D$1315, $A9)+SUMIFS(DataRegularSeason20242025!$AB$3:$AB$1315,DataRegularSeason20242025!$B$3:$B$1315, "&lt;=" &amp; FN$1, DataRegularSeason20242025!$E$3:$E$1315, $A9)</f>
        <v>15</v>
      </c>
      <c r="FO9">
        <f>SUMIFS(DataRegularSeason20242025!$AA$3:$AA$1315,DataRegularSeason20242025!$B$3:$B$1315, "&lt;=" &amp; FO$1, DataRegularSeason20242025!$D$3:$D$1315, $A9)+SUMIFS(DataRegularSeason20242025!$AB$3:$AB$1315,DataRegularSeason20242025!$B$3:$B$1315, "&lt;=" &amp; FO$1, DataRegularSeason20242025!$E$3:$E$1315, $A9)</f>
        <v>15</v>
      </c>
      <c r="FP9">
        <f>SUMIFS(DataRegularSeason20242025!$AA$3:$AA$1315,DataRegularSeason20242025!$B$3:$B$1315, "&lt;=" &amp; FP$1, DataRegularSeason20242025!$D$3:$D$1315, $A9)+SUMIFS(DataRegularSeason20242025!$AB$3:$AB$1315,DataRegularSeason20242025!$B$3:$B$1315, "&lt;=" &amp; FP$1, DataRegularSeason20242025!$E$3:$E$1315, $A9)</f>
        <v>15</v>
      </c>
      <c r="FQ9">
        <f>SUMIFS(DataRegularSeason20242025!$AA$3:$AA$1315,DataRegularSeason20242025!$B$3:$B$1315, "&lt;=" &amp; FQ$1, DataRegularSeason20242025!$D$3:$D$1315, $A9)+SUMIFS(DataRegularSeason20242025!$AB$3:$AB$1315,DataRegularSeason20242025!$B$3:$B$1315, "&lt;=" &amp; FQ$1, DataRegularSeason20242025!$E$3:$E$1315, $A9)</f>
        <v>15</v>
      </c>
      <c r="FR9">
        <f>SUMIFS(DataRegularSeason20242025!$AA$3:$AA$1315,DataRegularSeason20242025!$B$3:$B$1315, "&lt;=" &amp; FR$1, DataRegularSeason20242025!$D$3:$D$1315, $A9)+SUMIFS(DataRegularSeason20242025!$AB$3:$AB$1315,DataRegularSeason20242025!$B$3:$B$1315, "&lt;=" &amp; FR$1, DataRegularSeason20242025!$E$3:$E$1315, $A9)</f>
        <v>15</v>
      </c>
      <c r="FS9">
        <f>SUMIFS(DataRegularSeason20242025!$AA$3:$AA$1315,DataRegularSeason20242025!$B$3:$B$1315, "&lt;=" &amp; FS$1, DataRegularSeason20242025!$D$3:$D$1315, $A9)+SUMIFS(DataRegularSeason20242025!$AB$3:$AB$1315,DataRegularSeason20242025!$B$3:$B$1315, "&lt;=" &amp; FS$1, DataRegularSeason20242025!$E$3:$E$1315, $A9)</f>
        <v>15</v>
      </c>
      <c r="FT9">
        <f>SUMIFS(DataRegularSeason20242025!$AA$3:$AA$1315,DataRegularSeason20242025!$B$3:$B$1315, "&lt;=" &amp; FT$1, DataRegularSeason20242025!$D$3:$D$1315, $A9)+SUMIFS(DataRegularSeason20242025!$AB$3:$AB$1315,DataRegularSeason20242025!$B$3:$B$1315, "&lt;=" &amp; FT$1, DataRegularSeason20242025!$E$3:$E$1315, $A9)</f>
        <v>15</v>
      </c>
      <c r="FU9">
        <f>SUMIFS(DataRegularSeason20242025!$AA$3:$AA$1315,DataRegularSeason20242025!$B$3:$B$1315, "&lt;=" &amp; FU$1, DataRegularSeason20242025!$D$3:$D$1315, $A9)+SUMIFS(DataRegularSeason20242025!$AB$3:$AB$1315,DataRegularSeason20242025!$B$3:$B$1315, "&lt;=" &amp; FU$1, DataRegularSeason20242025!$E$3:$E$1315, $A9)</f>
        <v>15</v>
      </c>
      <c r="FV9">
        <f>SUMIFS(DataRegularSeason20242025!$AA$3:$AA$1315,DataRegularSeason20242025!$B$3:$B$1315, "&lt;=" &amp; FV$1, DataRegularSeason20242025!$D$3:$D$1315, $A9)+SUMIFS(DataRegularSeason20242025!$AB$3:$AB$1315,DataRegularSeason20242025!$B$3:$B$1315, "&lt;=" &amp; FV$1, DataRegularSeason20242025!$E$3:$E$1315, $A9)</f>
        <v>15</v>
      </c>
      <c r="FW9">
        <f>SUMIFS(DataRegularSeason20242025!$AA$3:$AA$1315,DataRegularSeason20242025!$B$3:$B$1315, "&lt;=" &amp; FW$1, DataRegularSeason20242025!$D$3:$D$1315, $A9)+SUMIFS(DataRegularSeason20242025!$AB$3:$AB$1315,DataRegularSeason20242025!$B$3:$B$1315, "&lt;=" &amp; FW$1, DataRegularSeason20242025!$E$3:$E$1315, $A9)</f>
        <v>15</v>
      </c>
      <c r="FX9">
        <f>SUMIFS(DataRegularSeason20242025!$AA$3:$AA$1315,DataRegularSeason20242025!$B$3:$B$1315, "&lt;=" &amp; FX$1, DataRegularSeason20242025!$D$3:$D$1315, $A9)+SUMIFS(DataRegularSeason20242025!$AB$3:$AB$1315,DataRegularSeason20242025!$B$3:$B$1315, "&lt;=" &amp; FX$1, DataRegularSeason20242025!$E$3:$E$1315, $A9)</f>
        <v>15</v>
      </c>
      <c r="FY9">
        <f>SUMIFS(DataRegularSeason20242025!$AA$3:$AA$1315,DataRegularSeason20242025!$B$3:$B$1315, "&lt;=" &amp; FY$1, DataRegularSeason20242025!$D$3:$D$1315, $A9)+SUMIFS(DataRegularSeason20242025!$AB$3:$AB$1315,DataRegularSeason20242025!$B$3:$B$1315, "&lt;=" &amp; FY$1, DataRegularSeason20242025!$E$3:$E$1315, $A9)</f>
        <v>15</v>
      </c>
      <c r="FZ9">
        <f>SUMIFS(DataRegularSeason20242025!$AA$3:$AA$1315,DataRegularSeason20242025!$B$3:$B$1315, "&lt;=" &amp; FZ$1, DataRegularSeason20242025!$D$3:$D$1315, $A9)+SUMIFS(DataRegularSeason20242025!$AB$3:$AB$1315,DataRegularSeason20242025!$B$3:$B$1315, "&lt;=" &amp; FZ$1, DataRegularSeason20242025!$E$3:$E$1315, $A9)</f>
        <v>15</v>
      </c>
      <c r="GA9">
        <f>SUMIFS(DataRegularSeason20242025!$AA$3:$AA$1315,DataRegularSeason20242025!$B$3:$B$1315, "&lt;=" &amp; GA$1, DataRegularSeason20242025!$D$3:$D$1315, $A9)+SUMIFS(DataRegularSeason20242025!$AB$3:$AB$1315,DataRegularSeason20242025!$B$3:$B$1315, "&lt;=" &amp; GA$1, DataRegularSeason20242025!$E$3:$E$1315, $A9)</f>
        <v>15</v>
      </c>
      <c r="GB9">
        <f>SUMIFS(DataRegularSeason20242025!$AA$3:$AA$1315,DataRegularSeason20242025!$B$3:$B$1315, "&lt;=" &amp; GB$1, DataRegularSeason20242025!$D$3:$D$1315, $A9)+SUMIFS(DataRegularSeason20242025!$AB$3:$AB$1315,DataRegularSeason20242025!$B$3:$B$1315, "&lt;=" &amp; GB$1, DataRegularSeason20242025!$E$3:$E$1315, $A9)</f>
        <v>15</v>
      </c>
      <c r="GC9">
        <f>SUMIFS(DataRegularSeason20242025!$AA$3:$AA$1315,DataRegularSeason20242025!$B$3:$B$1315, "&lt;=" &amp; GC$1, DataRegularSeason20242025!$D$3:$D$1315, $A9)+SUMIFS(DataRegularSeason20242025!$AB$3:$AB$1315,DataRegularSeason20242025!$B$3:$B$1315, "&lt;=" &amp; GC$1, DataRegularSeason20242025!$E$3:$E$1315, $A9)</f>
        <v>15</v>
      </c>
      <c r="GD9">
        <f>SUMIFS(DataRegularSeason20242025!$AA$3:$AA$1315,DataRegularSeason20242025!$B$3:$B$1315, "&lt;=" &amp; GD$1, DataRegularSeason20242025!$D$3:$D$1315, $A9)+SUMIFS(DataRegularSeason20242025!$AB$3:$AB$1315,DataRegularSeason20242025!$B$3:$B$1315, "&lt;=" &amp; GD$1, DataRegularSeason20242025!$E$3:$E$1315, $A9)</f>
        <v>15</v>
      </c>
      <c r="GE9">
        <f>SUMIFS(DataRegularSeason20242025!$AA$3:$AA$1315,DataRegularSeason20242025!$B$3:$B$1315, "&lt;=" &amp; GE$1, DataRegularSeason20242025!$D$3:$D$1315, $A9)+SUMIFS(DataRegularSeason20242025!$AB$3:$AB$1315,DataRegularSeason20242025!$B$3:$B$1315, "&lt;=" &amp; GE$1, DataRegularSeason20242025!$E$3:$E$1315, $A9)</f>
        <v>15</v>
      </c>
      <c r="GF9">
        <f>SUMIFS(DataRegularSeason20242025!$AA$3:$AA$1315,DataRegularSeason20242025!$B$3:$B$1315, "&lt;=" &amp; GF$1, DataRegularSeason20242025!$D$3:$D$1315, $A9)+SUMIFS(DataRegularSeason20242025!$AB$3:$AB$1315,DataRegularSeason20242025!$B$3:$B$1315, "&lt;=" &amp; GF$1, DataRegularSeason20242025!$E$3:$E$1315, $A9)</f>
        <v>15</v>
      </c>
      <c r="GG9">
        <f>SUMIFS(DataRegularSeason20242025!$AA$3:$AA$1315,DataRegularSeason20242025!$B$3:$B$1315, "&lt;=" &amp; GG$1, DataRegularSeason20242025!$D$3:$D$1315, $A9)+SUMIFS(DataRegularSeason20242025!$AB$3:$AB$1315,DataRegularSeason20242025!$B$3:$B$1315, "&lt;=" &amp; GG$1, DataRegularSeason20242025!$E$3:$E$1315, $A9)</f>
        <v>15</v>
      </c>
      <c r="GH9">
        <f>SUMIFS(DataRegularSeason20242025!$AA$3:$AA$1315,DataRegularSeason20242025!$B$3:$B$1315, "&lt;=" &amp; GH$1, DataRegularSeason20242025!$D$3:$D$1315, $A9)+SUMIFS(DataRegularSeason20242025!$AB$3:$AB$1315,DataRegularSeason20242025!$B$3:$B$1315, "&lt;=" &amp; GH$1, DataRegularSeason20242025!$E$3:$E$1315, $A9)</f>
        <v>15</v>
      </c>
      <c r="GI9">
        <f>SUMIFS(DataRegularSeason20242025!$AA$3:$AA$1315,DataRegularSeason20242025!$B$3:$B$1315, "&lt;=" &amp; GI$1, DataRegularSeason20242025!$D$3:$D$1315, $A9)+SUMIFS(DataRegularSeason20242025!$AB$3:$AB$1315,DataRegularSeason20242025!$B$3:$B$1315, "&lt;=" &amp; GI$1, DataRegularSeason20242025!$E$3:$E$1315, $A9)</f>
        <v>15</v>
      </c>
      <c r="GJ9">
        <f>SUMIFS(DataRegularSeason20242025!$AA$3:$AA$1315,DataRegularSeason20242025!$B$3:$B$1315, "&lt;=" &amp; GJ$1, DataRegularSeason20242025!$D$3:$D$1315, $A9)+SUMIFS(DataRegularSeason20242025!$AB$3:$AB$1315,DataRegularSeason20242025!$B$3:$B$1315, "&lt;=" &amp; GJ$1, DataRegularSeason20242025!$E$3:$E$1315, $A9)</f>
        <v>15</v>
      </c>
      <c r="GK9">
        <f>SUMIFS(DataRegularSeason20242025!$AA$3:$AA$1315,DataRegularSeason20242025!$B$3:$B$1315, "&lt;=" &amp; GK$1, DataRegularSeason20242025!$D$3:$D$1315, $A9)+SUMIFS(DataRegularSeason20242025!$AB$3:$AB$1315,DataRegularSeason20242025!$B$3:$B$1315, "&lt;=" &amp; GK$1, DataRegularSeason20242025!$E$3:$E$1315, $A9)</f>
        <v>15</v>
      </c>
      <c r="GL9">
        <f>SUMIFS(DataRegularSeason20242025!$AA$3:$AA$1315,DataRegularSeason20242025!$B$3:$B$1315, "&lt;=" &amp; GL$1, DataRegularSeason20242025!$D$3:$D$1315, $A9)+SUMIFS(DataRegularSeason20242025!$AB$3:$AB$1315,DataRegularSeason20242025!$B$3:$B$1315, "&lt;=" &amp; GL$1, DataRegularSeason20242025!$E$3:$E$1315, $A9)</f>
        <v>15</v>
      </c>
      <c r="GM9">
        <f>SUMIFS(DataRegularSeason20242025!$AA$3:$AA$1315,DataRegularSeason20242025!$B$3:$B$1315, "&lt;=" &amp; GM$1, DataRegularSeason20242025!$D$3:$D$1315, $A9)+SUMIFS(DataRegularSeason20242025!$AB$3:$AB$1315,DataRegularSeason20242025!$B$3:$B$1315, "&lt;=" &amp; GM$1, DataRegularSeason20242025!$E$3:$E$1315, $A9)</f>
        <v>15</v>
      </c>
      <c r="GN9">
        <f>SUMIFS(DataRegularSeason20242025!$AA$3:$AA$1315,DataRegularSeason20242025!$B$3:$B$1315, "&lt;=" &amp; GN$1, DataRegularSeason20242025!$D$3:$D$1315, $A9)+SUMIFS(DataRegularSeason20242025!$AB$3:$AB$1315,DataRegularSeason20242025!$B$3:$B$1315, "&lt;=" &amp; GN$1, DataRegularSeason20242025!$E$3:$E$1315, $A9)</f>
        <v>15</v>
      </c>
      <c r="GO9">
        <f>SUMIFS(DataRegularSeason20242025!$AA$3:$AA$1315,DataRegularSeason20242025!$B$3:$B$1315, "&lt;=" &amp; GO$1, DataRegularSeason20242025!$D$3:$D$1315, $A9)+SUMIFS(DataRegularSeason20242025!$AB$3:$AB$1315,DataRegularSeason20242025!$B$3:$B$1315, "&lt;=" &amp; GO$1, DataRegularSeason20242025!$E$3:$E$1315, $A9)</f>
        <v>15</v>
      </c>
      <c r="GP9">
        <f>SUMIFS(DataRegularSeason20242025!$AA$3:$AA$1315,DataRegularSeason20242025!$B$3:$B$1315, "&lt;=" &amp; GP$1, DataRegularSeason20242025!$D$3:$D$1315, $A9)+SUMIFS(DataRegularSeason20242025!$AB$3:$AB$1315,DataRegularSeason20242025!$B$3:$B$1315, "&lt;=" &amp; GP$1, DataRegularSeason20242025!$E$3:$E$1315, $A9)</f>
        <v>15</v>
      </c>
      <c r="GQ9">
        <f>SUMIFS(DataRegularSeason20242025!$AA$3:$AA$1315,DataRegularSeason20242025!$B$3:$B$1315, "&lt;=" &amp; GQ$1, DataRegularSeason20242025!$D$3:$D$1315, $A9)+SUMIFS(DataRegularSeason20242025!$AB$3:$AB$1315,DataRegularSeason20242025!$B$3:$B$1315, "&lt;=" &amp; GQ$1, DataRegularSeason20242025!$E$3:$E$1315, $A9)</f>
        <v>15</v>
      </c>
      <c r="GR9">
        <f>SUMIFS(DataRegularSeason20242025!$AA$3:$AA$1315,DataRegularSeason20242025!$B$3:$B$1315, "&lt;=" &amp; GR$1, DataRegularSeason20242025!$D$3:$D$1315, $A9)+SUMIFS(DataRegularSeason20242025!$AB$3:$AB$1315,DataRegularSeason20242025!$B$3:$B$1315, "&lt;=" &amp; GR$1, DataRegularSeason20242025!$E$3:$E$1315, $A9)</f>
        <v>15</v>
      </c>
      <c r="GS9">
        <f>SUMIFS(DataRegularSeason20242025!$AA$3:$AA$1315,DataRegularSeason20242025!$B$3:$B$1315, "&lt;=" &amp; GS$1, DataRegularSeason20242025!$D$3:$D$1315, $A9)+SUMIFS(DataRegularSeason20242025!$AB$3:$AB$1315,DataRegularSeason20242025!$B$3:$B$1315, "&lt;=" &amp; GS$1, DataRegularSeason20242025!$E$3:$E$1315, $A9)</f>
        <v>15</v>
      </c>
      <c r="GT9">
        <f>SUMIFS(DataRegularSeason20242025!$AA$3:$AA$1315,DataRegularSeason20242025!$B$3:$B$1315, "&lt;=" &amp; GT$1, DataRegularSeason20242025!$D$3:$D$1315, $A9)+SUMIFS(DataRegularSeason20242025!$AB$3:$AB$1315,DataRegularSeason20242025!$B$3:$B$1315, "&lt;=" &amp; GT$1, DataRegularSeason20242025!$E$3:$E$1315, $A9)</f>
        <v>15</v>
      </c>
      <c r="GU9">
        <f>SUMIFS(DataRegularSeason20242025!$AA$3:$AA$1315,DataRegularSeason20242025!$B$3:$B$1315, "&lt;=" &amp; GU$1, DataRegularSeason20242025!$D$3:$D$1315, $A9)+SUMIFS(DataRegularSeason20242025!$AB$3:$AB$1315,DataRegularSeason20242025!$B$3:$B$1315, "&lt;=" &amp; GU$1, DataRegularSeason20242025!$E$3:$E$1315, $A9)</f>
        <v>15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27</v>
      </c>
      <c r="BF10">
        <f>SUMIFS(DataRegularSeason20242025!$AA$3:$AA$1315,DataRegularSeason20242025!$B$3:$B$1315, "&lt;=" &amp; BF$1, DataRegularSeason20242025!$D$3:$D$1315, $A10)+SUMIFS(DataRegularSeason20242025!$AB$3:$AB$1315,DataRegularSeason20242025!$B$3:$B$1315, "&lt;=" &amp; BF$1, DataRegularSeason20242025!$E$3:$E$1315, $A10)</f>
        <v>27</v>
      </c>
      <c r="BG10">
        <f>SUMIFS(DataRegularSeason20242025!$AA$3:$AA$1315,DataRegularSeason20242025!$B$3:$B$1315, "&lt;=" &amp; BG$1, DataRegularSeason20242025!$D$3:$D$1315, $A10)+SUMIFS(DataRegularSeason20242025!$AB$3:$AB$1315,DataRegularSeason20242025!$B$3:$B$1315, "&lt;=" &amp; BG$1, DataRegularSeason20242025!$E$3:$E$1315, $A10)</f>
        <v>27</v>
      </c>
      <c r="BH10">
        <f>SUMIFS(DataRegularSeason20242025!$AA$3:$AA$1315,DataRegularSeason20242025!$B$3:$B$1315, "&lt;=" &amp; BH$1, DataRegularSeason20242025!$D$3:$D$1315, $A10)+SUMIFS(DataRegularSeason20242025!$AB$3:$AB$1315,DataRegularSeason20242025!$B$3:$B$1315, "&lt;=" &amp; BH$1, DataRegularSeason20242025!$E$3:$E$1315, $A10)</f>
        <v>27</v>
      </c>
      <c r="BI10">
        <f>SUMIFS(DataRegularSeason20242025!$AA$3:$AA$1315,DataRegularSeason20242025!$B$3:$B$1315, "&lt;=" &amp; BI$1, DataRegularSeason20242025!$D$3:$D$1315, $A10)+SUMIFS(DataRegularSeason20242025!$AB$3:$AB$1315,DataRegularSeason20242025!$B$3:$B$1315, "&lt;=" &amp; BI$1, DataRegularSeason20242025!$E$3:$E$1315, $A10)</f>
        <v>27</v>
      </c>
      <c r="BJ10">
        <f>SUMIFS(DataRegularSeason20242025!$AA$3:$AA$1315,DataRegularSeason20242025!$B$3:$B$1315, "&lt;=" &amp; BJ$1, DataRegularSeason20242025!$D$3:$D$1315, $A10)+SUMIFS(DataRegularSeason20242025!$AB$3:$AB$1315,DataRegularSeason20242025!$B$3:$B$1315, "&lt;=" &amp; BJ$1, DataRegularSeason20242025!$E$3:$E$1315, $A10)</f>
        <v>27</v>
      </c>
      <c r="BK10">
        <f>SUMIFS(DataRegularSeason20242025!$AA$3:$AA$1315,DataRegularSeason20242025!$B$3:$B$1315, "&lt;=" &amp; BK$1, DataRegularSeason20242025!$D$3:$D$1315, $A10)+SUMIFS(DataRegularSeason20242025!$AB$3:$AB$1315,DataRegularSeason20242025!$B$3:$B$1315, "&lt;=" &amp; BK$1, DataRegularSeason20242025!$E$3:$E$1315, $A10)</f>
        <v>27</v>
      </c>
      <c r="BL10">
        <f>SUMIFS(DataRegularSeason20242025!$AA$3:$AA$1315,DataRegularSeason20242025!$B$3:$B$1315, "&lt;=" &amp; BL$1, DataRegularSeason20242025!$D$3:$D$1315, $A10)+SUMIFS(DataRegularSeason20242025!$AB$3:$AB$1315,DataRegularSeason20242025!$B$3:$B$1315, "&lt;=" &amp; BL$1, DataRegularSeason20242025!$E$3:$E$1315, $A10)</f>
        <v>27</v>
      </c>
      <c r="BM10">
        <f>SUMIFS(DataRegularSeason20242025!$AA$3:$AA$1315,DataRegularSeason20242025!$B$3:$B$1315, "&lt;=" &amp; BM$1, DataRegularSeason20242025!$D$3:$D$1315, $A10)+SUMIFS(DataRegularSeason20242025!$AB$3:$AB$1315,DataRegularSeason20242025!$B$3:$B$1315, "&lt;=" &amp; BM$1, DataRegularSeason20242025!$E$3:$E$1315, $A10)</f>
        <v>27</v>
      </c>
      <c r="BN10">
        <f>SUMIFS(DataRegularSeason20242025!$AA$3:$AA$1315,DataRegularSeason20242025!$B$3:$B$1315, "&lt;=" &amp; BN$1, DataRegularSeason20242025!$D$3:$D$1315, $A10)+SUMIFS(DataRegularSeason20242025!$AB$3:$AB$1315,DataRegularSeason20242025!$B$3:$B$1315, "&lt;=" &amp; BN$1, DataRegularSeason20242025!$E$3:$E$1315, $A10)</f>
        <v>27</v>
      </c>
      <c r="BO10">
        <f>SUMIFS(DataRegularSeason20242025!$AA$3:$AA$1315,DataRegularSeason20242025!$B$3:$B$1315, "&lt;=" &amp; BO$1, DataRegularSeason20242025!$D$3:$D$1315, $A10)+SUMIFS(DataRegularSeason20242025!$AB$3:$AB$1315,DataRegularSeason20242025!$B$3:$B$1315, "&lt;=" &amp; BO$1, DataRegularSeason20242025!$E$3:$E$1315, $A10)</f>
        <v>27</v>
      </c>
      <c r="BP10">
        <f>SUMIFS(DataRegularSeason20242025!$AA$3:$AA$1315,DataRegularSeason20242025!$B$3:$B$1315, "&lt;=" &amp; BP$1, DataRegularSeason20242025!$D$3:$D$1315, $A10)+SUMIFS(DataRegularSeason20242025!$AB$3:$AB$1315,DataRegularSeason20242025!$B$3:$B$1315, "&lt;=" &amp; BP$1, DataRegularSeason20242025!$E$3:$E$1315, $A10)</f>
        <v>27</v>
      </c>
      <c r="BQ10">
        <f>SUMIFS(DataRegularSeason20242025!$AA$3:$AA$1315,DataRegularSeason20242025!$B$3:$B$1315, "&lt;=" &amp; BQ$1, DataRegularSeason20242025!$D$3:$D$1315, $A10)+SUMIFS(DataRegularSeason20242025!$AB$3:$AB$1315,DataRegularSeason20242025!$B$3:$B$1315, "&lt;=" &amp; BQ$1, DataRegularSeason20242025!$E$3:$E$1315, $A10)</f>
        <v>27</v>
      </c>
      <c r="BR10">
        <f>SUMIFS(DataRegularSeason20242025!$AA$3:$AA$1315,DataRegularSeason20242025!$B$3:$B$1315, "&lt;=" &amp; BR$1, DataRegularSeason20242025!$D$3:$D$1315, $A10)+SUMIFS(DataRegularSeason20242025!$AB$3:$AB$1315,DataRegularSeason20242025!$B$3:$B$1315, "&lt;=" &amp; BR$1, DataRegularSeason20242025!$E$3:$E$1315, $A10)</f>
        <v>27</v>
      </c>
      <c r="BS10">
        <f>SUMIFS(DataRegularSeason20242025!$AA$3:$AA$1315,DataRegularSeason20242025!$B$3:$B$1315, "&lt;=" &amp; BS$1, DataRegularSeason20242025!$D$3:$D$1315, $A10)+SUMIFS(DataRegularSeason20242025!$AB$3:$AB$1315,DataRegularSeason20242025!$B$3:$B$1315, "&lt;=" &amp; BS$1, DataRegularSeason20242025!$E$3:$E$1315, $A10)</f>
        <v>27</v>
      </c>
      <c r="BT10">
        <f>SUMIFS(DataRegularSeason20242025!$AA$3:$AA$1315,DataRegularSeason20242025!$B$3:$B$1315, "&lt;=" &amp; BT$1, DataRegularSeason20242025!$D$3:$D$1315, $A10)+SUMIFS(DataRegularSeason20242025!$AB$3:$AB$1315,DataRegularSeason20242025!$B$3:$B$1315, "&lt;=" &amp; BT$1, DataRegularSeason20242025!$E$3:$E$1315, $A10)</f>
        <v>27</v>
      </c>
      <c r="BU10">
        <f>SUMIFS(DataRegularSeason20242025!$AA$3:$AA$1315,DataRegularSeason20242025!$B$3:$B$1315, "&lt;=" &amp; BU$1, DataRegularSeason20242025!$D$3:$D$1315, $A10)+SUMIFS(DataRegularSeason20242025!$AB$3:$AB$1315,DataRegularSeason20242025!$B$3:$B$1315, "&lt;=" &amp; BU$1, DataRegularSeason20242025!$E$3:$E$1315, $A10)</f>
        <v>27</v>
      </c>
      <c r="BV10">
        <f>SUMIFS(DataRegularSeason20242025!$AA$3:$AA$1315,DataRegularSeason20242025!$B$3:$B$1315, "&lt;=" &amp; BV$1, DataRegularSeason20242025!$D$3:$D$1315, $A10)+SUMIFS(DataRegularSeason20242025!$AB$3:$AB$1315,DataRegularSeason20242025!$B$3:$B$1315, "&lt;=" &amp; BV$1, DataRegularSeason20242025!$E$3:$E$1315, $A10)</f>
        <v>27</v>
      </c>
      <c r="BW10">
        <f>SUMIFS(DataRegularSeason20242025!$AA$3:$AA$1315,DataRegularSeason20242025!$B$3:$B$1315, "&lt;=" &amp; BW$1, DataRegularSeason20242025!$D$3:$D$1315, $A10)+SUMIFS(DataRegularSeason20242025!$AB$3:$AB$1315,DataRegularSeason20242025!$B$3:$B$1315, "&lt;=" &amp; BW$1, DataRegularSeason20242025!$E$3:$E$1315, $A10)</f>
        <v>27</v>
      </c>
      <c r="BX10">
        <f>SUMIFS(DataRegularSeason20242025!$AA$3:$AA$1315,DataRegularSeason20242025!$B$3:$B$1315, "&lt;=" &amp; BX$1, DataRegularSeason20242025!$D$3:$D$1315, $A10)+SUMIFS(DataRegularSeason20242025!$AB$3:$AB$1315,DataRegularSeason20242025!$B$3:$B$1315, "&lt;=" &amp; BX$1, DataRegularSeason20242025!$E$3:$E$1315, $A10)</f>
        <v>27</v>
      </c>
      <c r="BY10">
        <f>SUMIFS(DataRegularSeason20242025!$AA$3:$AA$1315,DataRegularSeason20242025!$B$3:$B$1315, "&lt;=" &amp; BY$1, DataRegularSeason20242025!$D$3:$D$1315, $A10)+SUMIFS(DataRegularSeason20242025!$AB$3:$AB$1315,DataRegularSeason20242025!$B$3:$B$1315, "&lt;=" &amp; BY$1, DataRegularSeason20242025!$E$3:$E$1315, $A10)</f>
        <v>27</v>
      </c>
      <c r="BZ10">
        <f>SUMIFS(DataRegularSeason20242025!$AA$3:$AA$1315,DataRegularSeason20242025!$B$3:$B$1315, "&lt;=" &amp; BZ$1, DataRegularSeason20242025!$D$3:$D$1315, $A10)+SUMIFS(DataRegularSeason20242025!$AB$3:$AB$1315,DataRegularSeason20242025!$B$3:$B$1315, "&lt;=" &amp; BZ$1, DataRegularSeason20242025!$E$3:$E$1315, $A10)</f>
        <v>27</v>
      </c>
      <c r="CA10">
        <f>SUMIFS(DataRegularSeason20242025!$AA$3:$AA$1315,DataRegularSeason20242025!$B$3:$B$1315, "&lt;=" &amp; CA$1, DataRegularSeason20242025!$D$3:$D$1315, $A10)+SUMIFS(DataRegularSeason20242025!$AB$3:$AB$1315,DataRegularSeason20242025!$B$3:$B$1315, "&lt;=" &amp; CA$1, DataRegularSeason20242025!$E$3:$E$1315, $A10)</f>
        <v>27</v>
      </c>
      <c r="CB10">
        <f>SUMIFS(DataRegularSeason20242025!$AA$3:$AA$1315,DataRegularSeason20242025!$B$3:$B$1315, "&lt;=" &amp; CB$1, DataRegularSeason20242025!$D$3:$D$1315, $A10)+SUMIFS(DataRegularSeason20242025!$AB$3:$AB$1315,DataRegularSeason20242025!$B$3:$B$1315, "&lt;=" &amp; CB$1, DataRegularSeason20242025!$E$3:$E$1315, $A10)</f>
        <v>27</v>
      </c>
      <c r="CC10">
        <f>SUMIFS(DataRegularSeason20242025!$AA$3:$AA$1315,DataRegularSeason20242025!$B$3:$B$1315, "&lt;=" &amp; CC$1, DataRegularSeason20242025!$D$3:$D$1315, $A10)+SUMIFS(DataRegularSeason20242025!$AB$3:$AB$1315,DataRegularSeason20242025!$B$3:$B$1315, "&lt;=" &amp; CC$1, DataRegularSeason20242025!$E$3:$E$1315, $A10)</f>
        <v>27</v>
      </c>
      <c r="CD10">
        <f>SUMIFS(DataRegularSeason20242025!$AA$3:$AA$1315,DataRegularSeason20242025!$B$3:$B$1315, "&lt;=" &amp; CD$1, DataRegularSeason20242025!$D$3:$D$1315, $A10)+SUMIFS(DataRegularSeason20242025!$AB$3:$AB$1315,DataRegularSeason20242025!$B$3:$B$1315, "&lt;=" &amp; CD$1, DataRegularSeason20242025!$E$3:$E$1315, $A10)</f>
        <v>27</v>
      </c>
      <c r="CE10">
        <f>SUMIFS(DataRegularSeason20242025!$AA$3:$AA$1315,DataRegularSeason20242025!$B$3:$B$1315, "&lt;=" &amp; CE$1, DataRegularSeason20242025!$D$3:$D$1315, $A10)+SUMIFS(DataRegularSeason20242025!$AB$3:$AB$1315,DataRegularSeason20242025!$B$3:$B$1315, "&lt;=" &amp; CE$1, DataRegularSeason20242025!$E$3:$E$1315, $A10)</f>
        <v>27</v>
      </c>
      <c r="CF10">
        <f>SUMIFS(DataRegularSeason20242025!$AA$3:$AA$1315,DataRegularSeason20242025!$B$3:$B$1315, "&lt;=" &amp; CF$1, DataRegularSeason20242025!$D$3:$D$1315, $A10)+SUMIFS(DataRegularSeason20242025!$AB$3:$AB$1315,DataRegularSeason20242025!$B$3:$B$1315, "&lt;=" &amp; CF$1, DataRegularSeason20242025!$E$3:$E$1315, $A10)</f>
        <v>27</v>
      </c>
      <c r="CG10">
        <f>SUMIFS(DataRegularSeason20242025!$AA$3:$AA$1315,DataRegularSeason20242025!$B$3:$B$1315, "&lt;=" &amp; CG$1, DataRegularSeason20242025!$D$3:$D$1315, $A10)+SUMIFS(DataRegularSeason20242025!$AB$3:$AB$1315,DataRegularSeason20242025!$B$3:$B$1315, "&lt;=" &amp; CG$1, DataRegularSeason20242025!$E$3:$E$1315, $A10)</f>
        <v>27</v>
      </c>
      <c r="CH10">
        <f>SUMIFS(DataRegularSeason20242025!$AA$3:$AA$1315,DataRegularSeason20242025!$B$3:$B$1315, "&lt;=" &amp; CH$1, DataRegularSeason20242025!$D$3:$D$1315, $A10)+SUMIFS(DataRegularSeason20242025!$AB$3:$AB$1315,DataRegularSeason20242025!$B$3:$B$1315, "&lt;=" &amp; CH$1, DataRegularSeason20242025!$E$3:$E$1315, $A10)</f>
        <v>27</v>
      </c>
      <c r="CI10">
        <f>SUMIFS(DataRegularSeason20242025!$AA$3:$AA$1315,DataRegularSeason20242025!$B$3:$B$1315, "&lt;=" &amp; CI$1, DataRegularSeason20242025!$D$3:$D$1315, $A10)+SUMIFS(DataRegularSeason20242025!$AB$3:$AB$1315,DataRegularSeason20242025!$B$3:$B$1315, "&lt;=" &amp; CI$1, DataRegularSeason20242025!$E$3:$E$1315, $A10)</f>
        <v>27</v>
      </c>
      <c r="CJ10">
        <f>SUMIFS(DataRegularSeason20242025!$AA$3:$AA$1315,DataRegularSeason20242025!$B$3:$B$1315, "&lt;=" &amp; CJ$1, DataRegularSeason20242025!$D$3:$D$1315, $A10)+SUMIFS(DataRegularSeason20242025!$AB$3:$AB$1315,DataRegularSeason20242025!$B$3:$B$1315, "&lt;=" &amp; CJ$1, DataRegularSeason20242025!$E$3:$E$1315, $A10)</f>
        <v>27</v>
      </c>
      <c r="CK10">
        <f>SUMIFS(DataRegularSeason20242025!$AA$3:$AA$1315,DataRegularSeason20242025!$B$3:$B$1315, "&lt;=" &amp; CK$1, DataRegularSeason20242025!$D$3:$D$1315, $A10)+SUMIFS(DataRegularSeason20242025!$AB$3:$AB$1315,DataRegularSeason20242025!$B$3:$B$1315, "&lt;=" &amp; CK$1, DataRegularSeason20242025!$E$3:$E$1315, $A10)</f>
        <v>27</v>
      </c>
      <c r="CL10">
        <f>SUMIFS(DataRegularSeason20242025!$AA$3:$AA$1315,DataRegularSeason20242025!$B$3:$B$1315, "&lt;=" &amp; CL$1, DataRegularSeason20242025!$D$3:$D$1315, $A10)+SUMIFS(DataRegularSeason20242025!$AB$3:$AB$1315,DataRegularSeason20242025!$B$3:$B$1315, "&lt;=" &amp; CL$1, DataRegularSeason20242025!$E$3:$E$1315, $A10)</f>
        <v>27</v>
      </c>
      <c r="CM10">
        <f>SUMIFS(DataRegularSeason20242025!$AA$3:$AA$1315,DataRegularSeason20242025!$B$3:$B$1315, "&lt;=" &amp; CM$1, DataRegularSeason20242025!$D$3:$D$1315, $A10)+SUMIFS(DataRegularSeason20242025!$AB$3:$AB$1315,DataRegularSeason20242025!$B$3:$B$1315, "&lt;=" &amp; CM$1, DataRegularSeason20242025!$E$3:$E$1315, $A10)</f>
        <v>27</v>
      </c>
      <c r="CN10">
        <f>SUMIFS(DataRegularSeason20242025!$AA$3:$AA$1315,DataRegularSeason20242025!$B$3:$B$1315, "&lt;=" &amp; CN$1, DataRegularSeason20242025!$D$3:$D$1315, $A10)+SUMIFS(DataRegularSeason20242025!$AB$3:$AB$1315,DataRegularSeason20242025!$B$3:$B$1315, "&lt;=" &amp; CN$1, DataRegularSeason20242025!$E$3:$E$1315, $A10)</f>
        <v>27</v>
      </c>
      <c r="CO10">
        <f>SUMIFS(DataRegularSeason20242025!$AA$3:$AA$1315,DataRegularSeason20242025!$B$3:$B$1315, "&lt;=" &amp; CO$1, DataRegularSeason20242025!$D$3:$D$1315, $A10)+SUMIFS(DataRegularSeason20242025!$AB$3:$AB$1315,DataRegularSeason20242025!$B$3:$B$1315, "&lt;=" &amp; CO$1, DataRegularSeason20242025!$E$3:$E$1315, $A10)</f>
        <v>27</v>
      </c>
      <c r="CP10">
        <f>SUMIFS(DataRegularSeason20242025!$AA$3:$AA$1315,DataRegularSeason20242025!$B$3:$B$1315, "&lt;=" &amp; CP$1, DataRegularSeason20242025!$D$3:$D$1315, $A10)+SUMIFS(DataRegularSeason20242025!$AB$3:$AB$1315,DataRegularSeason20242025!$B$3:$B$1315, "&lt;=" &amp; CP$1, DataRegularSeason20242025!$E$3:$E$1315, $A10)</f>
        <v>27</v>
      </c>
      <c r="CQ10">
        <f>SUMIFS(DataRegularSeason20242025!$AA$3:$AA$1315,DataRegularSeason20242025!$B$3:$B$1315, "&lt;=" &amp; CQ$1, DataRegularSeason20242025!$D$3:$D$1315, $A10)+SUMIFS(DataRegularSeason20242025!$AB$3:$AB$1315,DataRegularSeason20242025!$B$3:$B$1315, "&lt;=" &amp; CQ$1, DataRegularSeason20242025!$E$3:$E$1315, $A10)</f>
        <v>27</v>
      </c>
      <c r="CR10">
        <f>SUMIFS(DataRegularSeason20242025!$AA$3:$AA$1315,DataRegularSeason20242025!$B$3:$B$1315, "&lt;=" &amp; CR$1, DataRegularSeason20242025!$D$3:$D$1315, $A10)+SUMIFS(DataRegularSeason20242025!$AB$3:$AB$1315,DataRegularSeason20242025!$B$3:$B$1315, "&lt;=" &amp; CR$1, DataRegularSeason20242025!$E$3:$E$1315, $A10)</f>
        <v>27</v>
      </c>
      <c r="CS10">
        <f>SUMIFS(DataRegularSeason20242025!$AA$3:$AA$1315,DataRegularSeason20242025!$B$3:$B$1315, "&lt;=" &amp; CS$1, DataRegularSeason20242025!$D$3:$D$1315, $A10)+SUMIFS(DataRegularSeason20242025!$AB$3:$AB$1315,DataRegularSeason20242025!$B$3:$B$1315, "&lt;=" &amp; CS$1, DataRegularSeason20242025!$E$3:$E$1315, $A10)</f>
        <v>27</v>
      </c>
      <c r="CT10">
        <f>SUMIFS(DataRegularSeason20242025!$AA$3:$AA$1315,DataRegularSeason20242025!$B$3:$B$1315, "&lt;=" &amp; CT$1, DataRegularSeason20242025!$D$3:$D$1315, $A10)+SUMIFS(DataRegularSeason20242025!$AB$3:$AB$1315,DataRegularSeason20242025!$B$3:$B$1315, "&lt;=" &amp; CT$1, DataRegularSeason20242025!$E$3:$E$1315, $A10)</f>
        <v>27</v>
      </c>
      <c r="CU10">
        <f>SUMIFS(DataRegularSeason20242025!$AA$3:$AA$1315,DataRegularSeason20242025!$B$3:$B$1315, "&lt;=" &amp; CU$1, DataRegularSeason20242025!$D$3:$D$1315, $A10)+SUMIFS(DataRegularSeason20242025!$AB$3:$AB$1315,DataRegularSeason20242025!$B$3:$B$1315, "&lt;=" &amp; CU$1, DataRegularSeason20242025!$E$3:$E$1315, $A10)</f>
        <v>27</v>
      </c>
      <c r="CV10">
        <f>SUMIFS(DataRegularSeason20242025!$AA$3:$AA$1315,DataRegularSeason20242025!$B$3:$B$1315, "&lt;=" &amp; CV$1, DataRegularSeason20242025!$D$3:$D$1315, $A10)+SUMIFS(DataRegularSeason20242025!$AB$3:$AB$1315,DataRegularSeason20242025!$B$3:$B$1315, "&lt;=" &amp; CV$1, DataRegularSeason20242025!$E$3:$E$1315, $A10)</f>
        <v>27</v>
      </c>
      <c r="CW10">
        <f>SUMIFS(DataRegularSeason20242025!$AA$3:$AA$1315,DataRegularSeason20242025!$B$3:$B$1315, "&lt;=" &amp; CW$1, DataRegularSeason20242025!$D$3:$D$1315, $A10)+SUMIFS(DataRegularSeason20242025!$AB$3:$AB$1315,DataRegularSeason20242025!$B$3:$B$1315, "&lt;=" &amp; CW$1, DataRegularSeason20242025!$E$3:$E$1315, $A10)</f>
        <v>27</v>
      </c>
      <c r="CX10">
        <f>SUMIFS(DataRegularSeason20242025!$AA$3:$AA$1315,DataRegularSeason20242025!$B$3:$B$1315, "&lt;=" &amp; CX$1, DataRegularSeason20242025!$D$3:$D$1315, $A10)+SUMIFS(DataRegularSeason20242025!$AB$3:$AB$1315,DataRegularSeason20242025!$B$3:$B$1315, "&lt;=" &amp; CX$1, DataRegularSeason20242025!$E$3:$E$1315, $A10)</f>
        <v>27</v>
      </c>
      <c r="CY10">
        <f>SUMIFS(DataRegularSeason20242025!$AA$3:$AA$1315,DataRegularSeason20242025!$B$3:$B$1315, "&lt;=" &amp; CY$1, DataRegularSeason20242025!$D$3:$D$1315, $A10)+SUMIFS(DataRegularSeason20242025!$AB$3:$AB$1315,DataRegularSeason20242025!$B$3:$B$1315, "&lt;=" &amp; CY$1, DataRegularSeason20242025!$E$3:$E$1315, $A10)</f>
        <v>27</v>
      </c>
      <c r="CZ10">
        <f>SUMIFS(DataRegularSeason20242025!$AA$3:$AA$1315,DataRegularSeason20242025!$B$3:$B$1315, "&lt;=" &amp; CZ$1, DataRegularSeason20242025!$D$3:$D$1315, $A10)+SUMIFS(DataRegularSeason20242025!$AB$3:$AB$1315,DataRegularSeason20242025!$B$3:$B$1315, "&lt;=" &amp; CZ$1, DataRegularSeason20242025!$E$3:$E$1315, $A10)</f>
        <v>27</v>
      </c>
      <c r="DA10">
        <f>SUMIFS(DataRegularSeason20242025!$AA$3:$AA$1315,DataRegularSeason20242025!$B$3:$B$1315, "&lt;=" &amp; DA$1, DataRegularSeason20242025!$D$3:$D$1315, $A10)+SUMIFS(DataRegularSeason20242025!$AB$3:$AB$1315,DataRegularSeason20242025!$B$3:$B$1315, "&lt;=" &amp; DA$1, DataRegularSeason20242025!$E$3:$E$1315, $A10)</f>
        <v>27</v>
      </c>
      <c r="DB10">
        <f>SUMIFS(DataRegularSeason20242025!$AA$3:$AA$1315,DataRegularSeason20242025!$B$3:$B$1315, "&lt;=" &amp; DB$1, DataRegularSeason20242025!$D$3:$D$1315, $A10)+SUMIFS(DataRegularSeason20242025!$AB$3:$AB$1315,DataRegularSeason20242025!$B$3:$B$1315, "&lt;=" &amp; DB$1, DataRegularSeason20242025!$E$3:$E$1315, $A10)</f>
        <v>27</v>
      </c>
      <c r="DC10">
        <f>SUMIFS(DataRegularSeason20242025!$AA$3:$AA$1315,DataRegularSeason20242025!$B$3:$B$1315, "&lt;=" &amp; DC$1, DataRegularSeason20242025!$D$3:$D$1315, $A10)+SUMIFS(DataRegularSeason20242025!$AB$3:$AB$1315,DataRegularSeason20242025!$B$3:$B$1315, "&lt;=" &amp; DC$1, DataRegularSeason20242025!$E$3:$E$1315, $A10)</f>
        <v>27</v>
      </c>
      <c r="DD10">
        <f>SUMIFS(DataRegularSeason20242025!$AA$3:$AA$1315,DataRegularSeason20242025!$B$3:$B$1315, "&lt;=" &amp; DD$1, DataRegularSeason20242025!$D$3:$D$1315, $A10)+SUMIFS(DataRegularSeason20242025!$AB$3:$AB$1315,DataRegularSeason20242025!$B$3:$B$1315, "&lt;=" &amp; DD$1, DataRegularSeason20242025!$E$3:$E$1315, $A10)</f>
        <v>27</v>
      </c>
      <c r="DE10">
        <f>SUMIFS(DataRegularSeason20242025!$AA$3:$AA$1315,DataRegularSeason20242025!$B$3:$B$1315, "&lt;=" &amp; DE$1, DataRegularSeason20242025!$D$3:$D$1315, $A10)+SUMIFS(DataRegularSeason20242025!$AB$3:$AB$1315,DataRegularSeason20242025!$B$3:$B$1315, "&lt;=" &amp; DE$1, DataRegularSeason20242025!$E$3:$E$1315, $A10)</f>
        <v>27</v>
      </c>
      <c r="DF10">
        <f>SUMIFS(DataRegularSeason20242025!$AA$3:$AA$1315,DataRegularSeason20242025!$B$3:$B$1315, "&lt;=" &amp; DF$1, DataRegularSeason20242025!$D$3:$D$1315, $A10)+SUMIFS(DataRegularSeason20242025!$AB$3:$AB$1315,DataRegularSeason20242025!$B$3:$B$1315, "&lt;=" &amp; DF$1, DataRegularSeason20242025!$E$3:$E$1315, $A10)</f>
        <v>27</v>
      </c>
      <c r="DG10">
        <f>SUMIFS(DataRegularSeason20242025!$AA$3:$AA$1315,DataRegularSeason20242025!$B$3:$B$1315, "&lt;=" &amp; DG$1, DataRegularSeason20242025!$D$3:$D$1315, $A10)+SUMIFS(DataRegularSeason20242025!$AB$3:$AB$1315,DataRegularSeason20242025!$B$3:$B$1315, "&lt;=" &amp; DG$1, DataRegularSeason20242025!$E$3:$E$1315, $A10)</f>
        <v>27</v>
      </c>
      <c r="DH10">
        <f>SUMIFS(DataRegularSeason20242025!$AA$3:$AA$1315,DataRegularSeason20242025!$B$3:$B$1315, "&lt;=" &amp; DH$1, DataRegularSeason20242025!$D$3:$D$1315, $A10)+SUMIFS(DataRegularSeason20242025!$AB$3:$AB$1315,DataRegularSeason20242025!$B$3:$B$1315, "&lt;=" &amp; DH$1, DataRegularSeason20242025!$E$3:$E$1315, $A10)</f>
        <v>27</v>
      </c>
      <c r="DI10">
        <f>SUMIFS(DataRegularSeason20242025!$AA$3:$AA$1315,DataRegularSeason20242025!$B$3:$B$1315, "&lt;=" &amp; DI$1, DataRegularSeason20242025!$D$3:$D$1315, $A10)+SUMIFS(DataRegularSeason20242025!$AB$3:$AB$1315,DataRegularSeason20242025!$B$3:$B$1315, "&lt;=" &amp; DI$1, DataRegularSeason20242025!$E$3:$E$1315, $A10)</f>
        <v>27</v>
      </c>
      <c r="DJ10">
        <f>SUMIFS(DataRegularSeason20242025!$AA$3:$AA$1315,DataRegularSeason20242025!$B$3:$B$1315, "&lt;=" &amp; DJ$1, DataRegularSeason20242025!$D$3:$D$1315, $A10)+SUMIFS(DataRegularSeason20242025!$AB$3:$AB$1315,DataRegularSeason20242025!$B$3:$B$1315, "&lt;=" &amp; DJ$1, DataRegularSeason20242025!$E$3:$E$1315, $A10)</f>
        <v>27</v>
      </c>
      <c r="DK10">
        <f>SUMIFS(DataRegularSeason20242025!$AA$3:$AA$1315,DataRegularSeason20242025!$B$3:$B$1315, "&lt;=" &amp; DK$1, DataRegularSeason20242025!$D$3:$D$1315, $A10)+SUMIFS(DataRegularSeason20242025!$AB$3:$AB$1315,DataRegularSeason20242025!$B$3:$B$1315, "&lt;=" &amp; DK$1, DataRegularSeason20242025!$E$3:$E$1315, $A10)</f>
        <v>27</v>
      </c>
      <c r="DL10">
        <f>SUMIFS(DataRegularSeason20242025!$AA$3:$AA$1315,DataRegularSeason20242025!$B$3:$B$1315, "&lt;=" &amp; DL$1, DataRegularSeason20242025!$D$3:$D$1315, $A10)+SUMIFS(DataRegularSeason20242025!$AB$3:$AB$1315,DataRegularSeason20242025!$B$3:$B$1315, "&lt;=" &amp; DL$1, DataRegularSeason20242025!$E$3:$E$1315, $A10)</f>
        <v>27</v>
      </c>
      <c r="DM10">
        <f>SUMIFS(DataRegularSeason20242025!$AA$3:$AA$1315,DataRegularSeason20242025!$B$3:$B$1315, "&lt;=" &amp; DM$1, DataRegularSeason20242025!$D$3:$D$1315, $A10)+SUMIFS(DataRegularSeason20242025!$AB$3:$AB$1315,DataRegularSeason20242025!$B$3:$B$1315, "&lt;=" &amp; DM$1, DataRegularSeason20242025!$E$3:$E$1315, $A10)</f>
        <v>27</v>
      </c>
      <c r="DN10">
        <f>SUMIFS(DataRegularSeason20242025!$AA$3:$AA$1315,DataRegularSeason20242025!$B$3:$B$1315, "&lt;=" &amp; DN$1, DataRegularSeason20242025!$D$3:$D$1315, $A10)+SUMIFS(DataRegularSeason20242025!$AB$3:$AB$1315,DataRegularSeason20242025!$B$3:$B$1315, "&lt;=" &amp; DN$1, DataRegularSeason20242025!$E$3:$E$1315, $A10)</f>
        <v>27</v>
      </c>
      <c r="DO10">
        <f>SUMIFS(DataRegularSeason20242025!$AA$3:$AA$1315,DataRegularSeason20242025!$B$3:$B$1315, "&lt;=" &amp; DO$1, DataRegularSeason20242025!$D$3:$D$1315, $A10)+SUMIFS(DataRegularSeason20242025!$AB$3:$AB$1315,DataRegularSeason20242025!$B$3:$B$1315, "&lt;=" &amp; DO$1, DataRegularSeason20242025!$E$3:$E$1315, $A10)</f>
        <v>27</v>
      </c>
      <c r="DP10">
        <f>SUMIFS(DataRegularSeason20242025!$AA$3:$AA$1315,DataRegularSeason20242025!$B$3:$B$1315, "&lt;=" &amp; DP$1, DataRegularSeason20242025!$D$3:$D$1315, $A10)+SUMIFS(DataRegularSeason20242025!$AB$3:$AB$1315,DataRegularSeason20242025!$B$3:$B$1315, "&lt;=" &amp; DP$1, DataRegularSeason20242025!$E$3:$E$1315, $A10)</f>
        <v>27</v>
      </c>
      <c r="DQ10">
        <f>SUMIFS(DataRegularSeason20242025!$AA$3:$AA$1315,DataRegularSeason20242025!$B$3:$B$1315, "&lt;=" &amp; DQ$1, DataRegularSeason20242025!$D$3:$D$1315, $A10)+SUMIFS(DataRegularSeason20242025!$AB$3:$AB$1315,DataRegularSeason20242025!$B$3:$B$1315, "&lt;=" &amp; DQ$1, DataRegularSeason20242025!$E$3:$E$1315, $A10)</f>
        <v>27</v>
      </c>
      <c r="DR10">
        <f>SUMIFS(DataRegularSeason20242025!$AA$3:$AA$1315,DataRegularSeason20242025!$B$3:$B$1315, "&lt;=" &amp; DR$1, DataRegularSeason20242025!$D$3:$D$1315, $A10)+SUMIFS(DataRegularSeason20242025!$AB$3:$AB$1315,DataRegularSeason20242025!$B$3:$B$1315, "&lt;=" &amp; DR$1, DataRegularSeason20242025!$E$3:$E$1315, $A10)</f>
        <v>27</v>
      </c>
      <c r="DS10">
        <f>SUMIFS(DataRegularSeason20242025!$AA$3:$AA$1315,DataRegularSeason20242025!$B$3:$B$1315, "&lt;=" &amp; DS$1, DataRegularSeason20242025!$D$3:$D$1315, $A10)+SUMIFS(DataRegularSeason20242025!$AB$3:$AB$1315,DataRegularSeason20242025!$B$3:$B$1315, "&lt;=" &amp; DS$1, DataRegularSeason20242025!$E$3:$E$1315, $A10)</f>
        <v>27</v>
      </c>
      <c r="DT10">
        <f>SUMIFS(DataRegularSeason20242025!$AA$3:$AA$1315,DataRegularSeason20242025!$B$3:$B$1315, "&lt;=" &amp; DT$1, DataRegularSeason20242025!$D$3:$D$1315, $A10)+SUMIFS(DataRegularSeason20242025!$AB$3:$AB$1315,DataRegularSeason20242025!$B$3:$B$1315, "&lt;=" &amp; DT$1, DataRegularSeason20242025!$E$3:$E$1315, $A10)</f>
        <v>27</v>
      </c>
      <c r="DU10">
        <f>SUMIFS(DataRegularSeason20242025!$AA$3:$AA$1315,DataRegularSeason20242025!$B$3:$B$1315, "&lt;=" &amp; DU$1, DataRegularSeason20242025!$D$3:$D$1315, $A10)+SUMIFS(DataRegularSeason20242025!$AB$3:$AB$1315,DataRegularSeason20242025!$B$3:$B$1315, "&lt;=" &amp; DU$1, DataRegularSeason20242025!$E$3:$E$1315, $A10)</f>
        <v>27</v>
      </c>
      <c r="DV10">
        <f>SUMIFS(DataRegularSeason20242025!$AA$3:$AA$1315,DataRegularSeason20242025!$B$3:$B$1315, "&lt;=" &amp; DV$1, DataRegularSeason20242025!$D$3:$D$1315, $A10)+SUMIFS(DataRegularSeason20242025!$AB$3:$AB$1315,DataRegularSeason20242025!$B$3:$B$1315, "&lt;=" &amp; DV$1, DataRegularSeason20242025!$E$3:$E$1315, $A10)</f>
        <v>27</v>
      </c>
      <c r="DW10">
        <f>SUMIFS(DataRegularSeason20242025!$AA$3:$AA$1315,DataRegularSeason20242025!$B$3:$B$1315, "&lt;=" &amp; DW$1, DataRegularSeason20242025!$D$3:$D$1315, $A10)+SUMIFS(DataRegularSeason20242025!$AB$3:$AB$1315,DataRegularSeason20242025!$B$3:$B$1315, "&lt;=" &amp; DW$1, DataRegularSeason20242025!$E$3:$E$1315, $A10)</f>
        <v>27</v>
      </c>
      <c r="DX10">
        <f>SUMIFS(DataRegularSeason20242025!$AA$3:$AA$1315,DataRegularSeason20242025!$B$3:$B$1315, "&lt;=" &amp; DX$1, DataRegularSeason20242025!$D$3:$D$1315, $A10)+SUMIFS(DataRegularSeason20242025!$AB$3:$AB$1315,DataRegularSeason20242025!$B$3:$B$1315, "&lt;=" &amp; DX$1, DataRegularSeason20242025!$E$3:$E$1315, $A10)</f>
        <v>27</v>
      </c>
      <c r="DY10">
        <f>SUMIFS(DataRegularSeason20242025!$AA$3:$AA$1315,DataRegularSeason20242025!$B$3:$B$1315, "&lt;=" &amp; DY$1, DataRegularSeason20242025!$D$3:$D$1315, $A10)+SUMIFS(DataRegularSeason20242025!$AB$3:$AB$1315,DataRegularSeason20242025!$B$3:$B$1315, "&lt;=" &amp; DY$1, DataRegularSeason20242025!$E$3:$E$1315, $A10)</f>
        <v>27</v>
      </c>
      <c r="DZ10">
        <f>SUMIFS(DataRegularSeason20242025!$AA$3:$AA$1315,DataRegularSeason20242025!$B$3:$B$1315, "&lt;=" &amp; DZ$1, DataRegularSeason20242025!$D$3:$D$1315, $A10)+SUMIFS(DataRegularSeason20242025!$AB$3:$AB$1315,DataRegularSeason20242025!$B$3:$B$1315, "&lt;=" &amp; DZ$1, DataRegularSeason20242025!$E$3:$E$1315, $A10)</f>
        <v>27</v>
      </c>
      <c r="EA10">
        <f>SUMIFS(DataRegularSeason20242025!$AA$3:$AA$1315,DataRegularSeason20242025!$B$3:$B$1315, "&lt;=" &amp; EA$1, DataRegularSeason20242025!$D$3:$D$1315, $A10)+SUMIFS(DataRegularSeason20242025!$AB$3:$AB$1315,DataRegularSeason20242025!$B$3:$B$1315, "&lt;=" &amp; EA$1, DataRegularSeason20242025!$E$3:$E$1315, $A10)</f>
        <v>27</v>
      </c>
      <c r="EB10">
        <f>SUMIFS(DataRegularSeason20242025!$AA$3:$AA$1315,DataRegularSeason20242025!$B$3:$B$1315, "&lt;=" &amp; EB$1, DataRegularSeason20242025!$D$3:$D$1315, $A10)+SUMIFS(DataRegularSeason20242025!$AB$3:$AB$1315,DataRegularSeason20242025!$B$3:$B$1315, "&lt;=" &amp; EB$1, DataRegularSeason20242025!$E$3:$E$1315, $A10)</f>
        <v>27</v>
      </c>
      <c r="EC10">
        <f>SUMIFS(DataRegularSeason20242025!$AA$3:$AA$1315,DataRegularSeason20242025!$B$3:$B$1315, "&lt;=" &amp; EC$1, DataRegularSeason20242025!$D$3:$D$1315, $A10)+SUMIFS(DataRegularSeason20242025!$AB$3:$AB$1315,DataRegularSeason20242025!$B$3:$B$1315, "&lt;=" &amp; EC$1, DataRegularSeason20242025!$E$3:$E$1315, $A10)</f>
        <v>27</v>
      </c>
      <c r="ED10">
        <f>SUMIFS(DataRegularSeason20242025!$AA$3:$AA$1315,DataRegularSeason20242025!$B$3:$B$1315, "&lt;=" &amp; ED$1, DataRegularSeason20242025!$D$3:$D$1315, $A10)+SUMIFS(DataRegularSeason20242025!$AB$3:$AB$1315,DataRegularSeason20242025!$B$3:$B$1315, "&lt;=" &amp; ED$1, DataRegularSeason20242025!$E$3:$E$1315, $A10)</f>
        <v>27</v>
      </c>
      <c r="EE10">
        <f>SUMIFS(DataRegularSeason20242025!$AA$3:$AA$1315,DataRegularSeason20242025!$B$3:$B$1315, "&lt;=" &amp; EE$1, DataRegularSeason20242025!$D$3:$D$1315, $A10)+SUMIFS(DataRegularSeason20242025!$AB$3:$AB$1315,DataRegularSeason20242025!$B$3:$B$1315, "&lt;=" &amp; EE$1, DataRegularSeason20242025!$E$3:$E$1315, $A10)</f>
        <v>27</v>
      </c>
      <c r="EF10">
        <f>SUMIFS(DataRegularSeason20242025!$AA$3:$AA$1315,DataRegularSeason20242025!$B$3:$B$1315, "&lt;=" &amp; EF$1, DataRegularSeason20242025!$D$3:$D$1315, $A10)+SUMIFS(DataRegularSeason20242025!$AB$3:$AB$1315,DataRegularSeason20242025!$B$3:$B$1315, "&lt;=" &amp; EF$1, DataRegularSeason20242025!$E$3:$E$1315, $A10)</f>
        <v>27</v>
      </c>
      <c r="EG10">
        <f>SUMIFS(DataRegularSeason20242025!$AA$3:$AA$1315,DataRegularSeason20242025!$B$3:$B$1315, "&lt;=" &amp; EG$1, DataRegularSeason20242025!$D$3:$D$1315, $A10)+SUMIFS(DataRegularSeason20242025!$AB$3:$AB$1315,DataRegularSeason20242025!$B$3:$B$1315, "&lt;=" &amp; EG$1, DataRegularSeason20242025!$E$3:$E$1315, $A10)</f>
        <v>27</v>
      </c>
      <c r="EH10">
        <f>SUMIFS(DataRegularSeason20242025!$AA$3:$AA$1315,DataRegularSeason20242025!$B$3:$B$1315, "&lt;=" &amp; EH$1, DataRegularSeason20242025!$D$3:$D$1315, $A10)+SUMIFS(DataRegularSeason20242025!$AB$3:$AB$1315,DataRegularSeason20242025!$B$3:$B$1315, "&lt;=" &amp; EH$1, DataRegularSeason20242025!$E$3:$E$1315, $A10)</f>
        <v>27</v>
      </c>
      <c r="EI10">
        <f>SUMIFS(DataRegularSeason20242025!$AA$3:$AA$1315,DataRegularSeason20242025!$B$3:$B$1315, "&lt;=" &amp; EI$1, DataRegularSeason20242025!$D$3:$D$1315, $A10)+SUMIFS(DataRegularSeason20242025!$AB$3:$AB$1315,DataRegularSeason20242025!$B$3:$B$1315, "&lt;=" &amp; EI$1, DataRegularSeason20242025!$E$3:$E$1315, $A10)</f>
        <v>27</v>
      </c>
      <c r="EJ10">
        <f>SUMIFS(DataRegularSeason20242025!$AA$3:$AA$1315,DataRegularSeason20242025!$B$3:$B$1315, "&lt;=" &amp; EJ$1, DataRegularSeason20242025!$D$3:$D$1315, $A10)+SUMIFS(DataRegularSeason20242025!$AB$3:$AB$1315,DataRegularSeason20242025!$B$3:$B$1315, "&lt;=" &amp; EJ$1, DataRegularSeason20242025!$E$3:$E$1315, $A10)</f>
        <v>27</v>
      </c>
      <c r="EK10">
        <f>SUMIFS(DataRegularSeason20242025!$AA$3:$AA$1315,DataRegularSeason20242025!$B$3:$B$1315, "&lt;=" &amp; EK$1, DataRegularSeason20242025!$D$3:$D$1315, $A10)+SUMIFS(DataRegularSeason20242025!$AB$3:$AB$1315,DataRegularSeason20242025!$B$3:$B$1315, "&lt;=" &amp; EK$1, DataRegularSeason20242025!$E$3:$E$1315, $A10)</f>
        <v>27</v>
      </c>
      <c r="EL10">
        <f>SUMIFS(DataRegularSeason20242025!$AA$3:$AA$1315,DataRegularSeason20242025!$B$3:$B$1315, "&lt;=" &amp; EL$1, DataRegularSeason20242025!$D$3:$D$1315, $A10)+SUMIFS(DataRegularSeason20242025!$AB$3:$AB$1315,DataRegularSeason20242025!$B$3:$B$1315, "&lt;=" &amp; EL$1, DataRegularSeason20242025!$E$3:$E$1315, $A10)</f>
        <v>27</v>
      </c>
      <c r="EM10">
        <f>SUMIFS(DataRegularSeason20242025!$AA$3:$AA$1315,DataRegularSeason20242025!$B$3:$B$1315, "&lt;=" &amp; EM$1, DataRegularSeason20242025!$D$3:$D$1315, $A10)+SUMIFS(DataRegularSeason20242025!$AB$3:$AB$1315,DataRegularSeason20242025!$B$3:$B$1315, "&lt;=" &amp; EM$1, DataRegularSeason20242025!$E$3:$E$1315, $A10)</f>
        <v>27</v>
      </c>
      <c r="EN10">
        <f>SUMIFS(DataRegularSeason20242025!$AA$3:$AA$1315,DataRegularSeason20242025!$B$3:$B$1315, "&lt;=" &amp; EN$1, DataRegularSeason20242025!$D$3:$D$1315, $A10)+SUMIFS(DataRegularSeason20242025!$AB$3:$AB$1315,DataRegularSeason20242025!$B$3:$B$1315, "&lt;=" &amp; EN$1, DataRegularSeason20242025!$E$3:$E$1315, $A10)</f>
        <v>27</v>
      </c>
      <c r="EO10">
        <f>SUMIFS(DataRegularSeason20242025!$AA$3:$AA$1315,DataRegularSeason20242025!$B$3:$B$1315, "&lt;=" &amp; EO$1, DataRegularSeason20242025!$D$3:$D$1315, $A10)+SUMIFS(DataRegularSeason20242025!$AB$3:$AB$1315,DataRegularSeason20242025!$B$3:$B$1315, "&lt;=" &amp; EO$1, DataRegularSeason20242025!$E$3:$E$1315, $A10)</f>
        <v>27</v>
      </c>
      <c r="EP10">
        <f>SUMIFS(DataRegularSeason20242025!$AA$3:$AA$1315,DataRegularSeason20242025!$B$3:$B$1315, "&lt;=" &amp; EP$1, DataRegularSeason20242025!$D$3:$D$1315, $A10)+SUMIFS(DataRegularSeason20242025!$AB$3:$AB$1315,DataRegularSeason20242025!$B$3:$B$1315, "&lt;=" &amp; EP$1, DataRegularSeason20242025!$E$3:$E$1315, $A10)</f>
        <v>27</v>
      </c>
      <c r="EQ10">
        <f>SUMIFS(DataRegularSeason20242025!$AA$3:$AA$1315,DataRegularSeason20242025!$B$3:$B$1315, "&lt;=" &amp; EQ$1, DataRegularSeason20242025!$D$3:$D$1315, $A10)+SUMIFS(DataRegularSeason20242025!$AB$3:$AB$1315,DataRegularSeason20242025!$B$3:$B$1315, "&lt;=" &amp; EQ$1, DataRegularSeason20242025!$E$3:$E$1315, $A10)</f>
        <v>27</v>
      </c>
      <c r="ER10">
        <f>SUMIFS(DataRegularSeason20242025!$AA$3:$AA$1315,DataRegularSeason20242025!$B$3:$B$1315, "&lt;=" &amp; ER$1, DataRegularSeason20242025!$D$3:$D$1315, $A10)+SUMIFS(DataRegularSeason20242025!$AB$3:$AB$1315,DataRegularSeason20242025!$B$3:$B$1315, "&lt;=" &amp; ER$1, DataRegularSeason20242025!$E$3:$E$1315, $A10)</f>
        <v>27</v>
      </c>
      <c r="ES10">
        <f>SUMIFS(DataRegularSeason20242025!$AA$3:$AA$1315,DataRegularSeason20242025!$B$3:$B$1315, "&lt;=" &amp; ES$1, DataRegularSeason20242025!$D$3:$D$1315, $A10)+SUMIFS(DataRegularSeason20242025!$AB$3:$AB$1315,DataRegularSeason20242025!$B$3:$B$1315, "&lt;=" &amp; ES$1, DataRegularSeason20242025!$E$3:$E$1315, $A10)</f>
        <v>27</v>
      </c>
      <c r="ET10">
        <f>SUMIFS(DataRegularSeason20242025!$AA$3:$AA$1315,DataRegularSeason20242025!$B$3:$B$1315, "&lt;=" &amp; ET$1, DataRegularSeason20242025!$D$3:$D$1315, $A10)+SUMIFS(DataRegularSeason20242025!$AB$3:$AB$1315,DataRegularSeason20242025!$B$3:$B$1315, "&lt;=" &amp; ET$1, DataRegularSeason20242025!$E$3:$E$1315, $A10)</f>
        <v>27</v>
      </c>
      <c r="EU10">
        <f>SUMIFS(DataRegularSeason20242025!$AA$3:$AA$1315,DataRegularSeason20242025!$B$3:$B$1315, "&lt;=" &amp; EU$1, DataRegularSeason20242025!$D$3:$D$1315, $A10)+SUMIFS(DataRegularSeason20242025!$AB$3:$AB$1315,DataRegularSeason20242025!$B$3:$B$1315, "&lt;=" &amp; EU$1, DataRegularSeason20242025!$E$3:$E$1315, $A10)</f>
        <v>27</v>
      </c>
      <c r="EV10">
        <f>SUMIFS(DataRegularSeason20242025!$AA$3:$AA$1315,DataRegularSeason20242025!$B$3:$B$1315, "&lt;=" &amp; EV$1, DataRegularSeason20242025!$D$3:$D$1315, $A10)+SUMIFS(DataRegularSeason20242025!$AB$3:$AB$1315,DataRegularSeason20242025!$B$3:$B$1315, "&lt;=" &amp; EV$1, DataRegularSeason20242025!$E$3:$E$1315, $A10)</f>
        <v>27</v>
      </c>
      <c r="EW10">
        <f>SUMIFS(DataRegularSeason20242025!$AA$3:$AA$1315,DataRegularSeason20242025!$B$3:$B$1315, "&lt;=" &amp; EW$1, DataRegularSeason20242025!$D$3:$D$1315, $A10)+SUMIFS(DataRegularSeason20242025!$AB$3:$AB$1315,DataRegularSeason20242025!$B$3:$B$1315, "&lt;=" &amp; EW$1, DataRegularSeason20242025!$E$3:$E$1315, $A10)</f>
        <v>27</v>
      </c>
      <c r="EX10">
        <f>SUMIFS(DataRegularSeason20242025!$AA$3:$AA$1315,DataRegularSeason20242025!$B$3:$B$1315, "&lt;=" &amp; EX$1, DataRegularSeason20242025!$D$3:$D$1315, $A10)+SUMIFS(DataRegularSeason20242025!$AB$3:$AB$1315,DataRegularSeason20242025!$B$3:$B$1315, "&lt;=" &amp; EX$1, DataRegularSeason20242025!$E$3:$E$1315, $A10)</f>
        <v>27</v>
      </c>
      <c r="EY10">
        <f>SUMIFS(DataRegularSeason20242025!$AA$3:$AA$1315,DataRegularSeason20242025!$B$3:$B$1315, "&lt;=" &amp; EY$1, DataRegularSeason20242025!$D$3:$D$1315, $A10)+SUMIFS(DataRegularSeason20242025!$AB$3:$AB$1315,DataRegularSeason20242025!$B$3:$B$1315, "&lt;=" &amp; EY$1, DataRegularSeason20242025!$E$3:$E$1315, $A10)</f>
        <v>27</v>
      </c>
      <c r="EZ10">
        <f>SUMIFS(DataRegularSeason20242025!$AA$3:$AA$1315,DataRegularSeason20242025!$B$3:$B$1315, "&lt;=" &amp; EZ$1, DataRegularSeason20242025!$D$3:$D$1315, $A10)+SUMIFS(DataRegularSeason20242025!$AB$3:$AB$1315,DataRegularSeason20242025!$B$3:$B$1315, "&lt;=" &amp; EZ$1, DataRegularSeason20242025!$E$3:$E$1315, $A10)</f>
        <v>27</v>
      </c>
      <c r="FA10">
        <f>SUMIFS(DataRegularSeason20242025!$AA$3:$AA$1315,DataRegularSeason20242025!$B$3:$B$1315, "&lt;=" &amp; FA$1, DataRegularSeason20242025!$D$3:$D$1315, $A10)+SUMIFS(DataRegularSeason20242025!$AB$3:$AB$1315,DataRegularSeason20242025!$B$3:$B$1315, "&lt;=" &amp; FA$1, DataRegularSeason20242025!$E$3:$E$1315, $A10)</f>
        <v>27</v>
      </c>
      <c r="FB10">
        <f>SUMIFS(DataRegularSeason20242025!$AA$3:$AA$1315,DataRegularSeason20242025!$B$3:$B$1315, "&lt;=" &amp; FB$1, DataRegularSeason20242025!$D$3:$D$1315, $A10)+SUMIFS(DataRegularSeason20242025!$AB$3:$AB$1315,DataRegularSeason20242025!$B$3:$B$1315, "&lt;=" &amp; FB$1, DataRegularSeason20242025!$E$3:$E$1315, $A10)</f>
        <v>27</v>
      </c>
      <c r="FC10">
        <f>SUMIFS(DataRegularSeason20242025!$AA$3:$AA$1315,DataRegularSeason20242025!$B$3:$B$1315, "&lt;=" &amp; FC$1, DataRegularSeason20242025!$D$3:$D$1315, $A10)+SUMIFS(DataRegularSeason20242025!$AB$3:$AB$1315,DataRegularSeason20242025!$B$3:$B$1315, "&lt;=" &amp; FC$1, DataRegularSeason20242025!$E$3:$E$1315, $A10)</f>
        <v>27</v>
      </c>
      <c r="FD10">
        <f>SUMIFS(DataRegularSeason20242025!$AA$3:$AA$1315,DataRegularSeason20242025!$B$3:$B$1315, "&lt;=" &amp; FD$1, DataRegularSeason20242025!$D$3:$D$1315, $A10)+SUMIFS(DataRegularSeason20242025!$AB$3:$AB$1315,DataRegularSeason20242025!$B$3:$B$1315, "&lt;=" &amp; FD$1, DataRegularSeason20242025!$E$3:$E$1315, $A10)</f>
        <v>27</v>
      </c>
      <c r="FE10">
        <f>SUMIFS(DataRegularSeason20242025!$AA$3:$AA$1315,DataRegularSeason20242025!$B$3:$B$1315, "&lt;=" &amp; FE$1, DataRegularSeason20242025!$D$3:$D$1315, $A10)+SUMIFS(DataRegularSeason20242025!$AB$3:$AB$1315,DataRegularSeason20242025!$B$3:$B$1315, "&lt;=" &amp; FE$1, DataRegularSeason20242025!$E$3:$E$1315, $A10)</f>
        <v>27</v>
      </c>
      <c r="FF10">
        <f>SUMIFS(DataRegularSeason20242025!$AA$3:$AA$1315,DataRegularSeason20242025!$B$3:$B$1315, "&lt;=" &amp; FF$1, DataRegularSeason20242025!$D$3:$D$1315, $A10)+SUMIFS(DataRegularSeason20242025!$AB$3:$AB$1315,DataRegularSeason20242025!$B$3:$B$1315, "&lt;=" &amp; FF$1, DataRegularSeason20242025!$E$3:$E$1315, $A10)</f>
        <v>27</v>
      </c>
      <c r="FG10">
        <f>SUMIFS(DataRegularSeason20242025!$AA$3:$AA$1315,DataRegularSeason20242025!$B$3:$B$1315, "&lt;=" &amp; FG$1, DataRegularSeason20242025!$D$3:$D$1315, $A10)+SUMIFS(DataRegularSeason20242025!$AB$3:$AB$1315,DataRegularSeason20242025!$B$3:$B$1315, "&lt;=" &amp; FG$1, DataRegularSeason20242025!$E$3:$E$1315, $A10)</f>
        <v>27</v>
      </c>
      <c r="FH10">
        <f>SUMIFS(DataRegularSeason20242025!$AA$3:$AA$1315,DataRegularSeason20242025!$B$3:$B$1315, "&lt;=" &amp; FH$1, DataRegularSeason20242025!$D$3:$D$1315, $A10)+SUMIFS(DataRegularSeason20242025!$AB$3:$AB$1315,DataRegularSeason20242025!$B$3:$B$1315, "&lt;=" &amp; FH$1, DataRegularSeason20242025!$E$3:$E$1315, $A10)</f>
        <v>27</v>
      </c>
      <c r="FI10">
        <f>SUMIFS(DataRegularSeason20242025!$AA$3:$AA$1315,DataRegularSeason20242025!$B$3:$B$1315, "&lt;=" &amp; FI$1, DataRegularSeason20242025!$D$3:$D$1315, $A10)+SUMIFS(DataRegularSeason20242025!$AB$3:$AB$1315,DataRegularSeason20242025!$B$3:$B$1315, "&lt;=" &amp; FI$1, DataRegularSeason20242025!$E$3:$E$1315, $A10)</f>
        <v>27</v>
      </c>
      <c r="FJ10">
        <f>SUMIFS(DataRegularSeason20242025!$AA$3:$AA$1315,DataRegularSeason20242025!$B$3:$B$1315, "&lt;=" &amp; FJ$1, DataRegularSeason20242025!$D$3:$D$1315, $A10)+SUMIFS(DataRegularSeason20242025!$AB$3:$AB$1315,DataRegularSeason20242025!$B$3:$B$1315, "&lt;=" &amp; FJ$1, DataRegularSeason20242025!$E$3:$E$1315, $A10)</f>
        <v>27</v>
      </c>
      <c r="FK10">
        <f>SUMIFS(DataRegularSeason20242025!$AA$3:$AA$1315,DataRegularSeason20242025!$B$3:$B$1315, "&lt;=" &amp; FK$1, DataRegularSeason20242025!$D$3:$D$1315, $A10)+SUMIFS(DataRegularSeason20242025!$AB$3:$AB$1315,DataRegularSeason20242025!$B$3:$B$1315, "&lt;=" &amp; FK$1, DataRegularSeason20242025!$E$3:$E$1315, $A10)</f>
        <v>27</v>
      </c>
      <c r="FL10">
        <f>SUMIFS(DataRegularSeason20242025!$AA$3:$AA$1315,DataRegularSeason20242025!$B$3:$B$1315, "&lt;=" &amp; FL$1, DataRegularSeason20242025!$D$3:$D$1315, $A10)+SUMIFS(DataRegularSeason20242025!$AB$3:$AB$1315,DataRegularSeason20242025!$B$3:$B$1315, "&lt;=" &amp; FL$1, DataRegularSeason20242025!$E$3:$E$1315, $A10)</f>
        <v>27</v>
      </c>
      <c r="FM10">
        <f>SUMIFS(DataRegularSeason20242025!$AA$3:$AA$1315,DataRegularSeason20242025!$B$3:$B$1315, "&lt;=" &amp; FM$1, DataRegularSeason20242025!$D$3:$D$1315, $A10)+SUMIFS(DataRegularSeason20242025!$AB$3:$AB$1315,DataRegularSeason20242025!$B$3:$B$1315, "&lt;=" &amp; FM$1, DataRegularSeason20242025!$E$3:$E$1315, $A10)</f>
        <v>27</v>
      </c>
      <c r="FN10">
        <f>SUMIFS(DataRegularSeason20242025!$AA$3:$AA$1315,DataRegularSeason20242025!$B$3:$B$1315, "&lt;=" &amp; FN$1, DataRegularSeason20242025!$D$3:$D$1315, $A10)+SUMIFS(DataRegularSeason20242025!$AB$3:$AB$1315,DataRegularSeason20242025!$B$3:$B$1315, "&lt;=" &amp; FN$1, DataRegularSeason20242025!$E$3:$E$1315, $A10)</f>
        <v>27</v>
      </c>
      <c r="FO10">
        <f>SUMIFS(DataRegularSeason20242025!$AA$3:$AA$1315,DataRegularSeason20242025!$B$3:$B$1315, "&lt;=" &amp; FO$1, DataRegularSeason20242025!$D$3:$D$1315, $A10)+SUMIFS(DataRegularSeason20242025!$AB$3:$AB$1315,DataRegularSeason20242025!$B$3:$B$1315, "&lt;=" &amp; FO$1, DataRegularSeason20242025!$E$3:$E$1315, $A10)</f>
        <v>27</v>
      </c>
      <c r="FP10">
        <f>SUMIFS(DataRegularSeason20242025!$AA$3:$AA$1315,DataRegularSeason20242025!$B$3:$B$1315, "&lt;=" &amp; FP$1, DataRegularSeason20242025!$D$3:$D$1315, $A10)+SUMIFS(DataRegularSeason20242025!$AB$3:$AB$1315,DataRegularSeason20242025!$B$3:$B$1315, "&lt;=" &amp; FP$1, DataRegularSeason20242025!$E$3:$E$1315, $A10)</f>
        <v>27</v>
      </c>
      <c r="FQ10">
        <f>SUMIFS(DataRegularSeason20242025!$AA$3:$AA$1315,DataRegularSeason20242025!$B$3:$B$1315, "&lt;=" &amp; FQ$1, DataRegularSeason20242025!$D$3:$D$1315, $A10)+SUMIFS(DataRegularSeason20242025!$AB$3:$AB$1315,DataRegularSeason20242025!$B$3:$B$1315, "&lt;=" &amp; FQ$1, DataRegularSeason20242025!$E$3:$E$1315, $A10)</f>
        <v>27</v>
      </c>
      <c r="FR10">
        <f>SUMIFS(DataRegularSeason20242025!$AA$3:$AA$1315,DataRegularSeason20242025!$B$3:$B$1315, "&lt;=" &amp; FR$1, DataRegularSeason20242025!$D$3:$D$1315, $A10)+SUMIFS(DataRegularSeason20242025!$AB$3:$AB$1315,DataRegularSeason20242025!$B$3:$B$1315, "&lt;=" &amp; FR$1, DataRegularSeason20242025!$E$3:$E$1315, $A10)</f>
        <v>27</v>
      </c>
      <c r="FS10">
        <f>SUMIFS(DataRegularSeason20242025!$AA$3:$AA$1315,DataRegularSeason20242025!$B$3:$B$1315, "&lt;=" &amp; FS$1, DataRegularSeason20242025!$D$3:$D$1315, $A10)+SUMIFS(DataRegularSeason20242025!$AB$3:$AB$1315,DataRegularSeason20242025!$B$3:$B$1315, "&lt;=" &amp; FS$1, DataRegularSeason20242025!$E$3:$E$1315, $A10)</f>
        <v>27</v>
      </c>
      <c r="FT10">
        <f>SUMIFS(DataRegularSeason20242025!$AA$3:$AA$1315,DataRegularSeason20242025!$B$3:$B$1315, "&lt;=" &amp; FT$1, DataRegularSeason20242025!$D$3:$D$1315, $A10)+SUMIFS(DataRegularSeason20242025!$AB$3:$AB$1315,DataRegularSeason20242025!$B$3:$B$1315, "&lt;=" &amp; FT$1, DataRegularSeason20242025!$E$3:$E$1315, $A10)</f>
        <v>27</v>
      </c>
      <c r="FU10">
        <f>SUMIFS(DataRegularSeason20242025!$AA$3:$AA$1315,DataRegularSeason20242025!$B$3:$B$1315, "&lt;=" &amp; FU$1, DataRegularSeason20242025!$D$3:$D$1315, $A10)+SUMIFS(DataRegularSeason20242025!$AB$3:$AB$1315,DataRegularSeason20242025!$B$3:$B$1315, "&lt;=" &amp; FU$1, DataRegularSeason20242025!$E$3:$E$1315, $A10)</f>
        <v>27</v>
      </c>
      <c r="FV10">
        <f>SUMIFS(DataRegularSeason20242025!$AA$3:$AA$1315,DataRegularSeason20242025!$B$3:$B$1315, "&lt;=" &amp; FV$1, DataRegularSeason20242025!$D$3:$D$1315, $A10)+SUMIFS(DataRegularSeason20242025!$AB$3:$AB$1315,DataRegularSeason20242025!$B$3:$B$1315, "&lt;=" &amp; FV$1, DataRegularSeason20242025!$E$3:$E$1315, $A10)</f>
        <v>27</v>
      </c>
      <c r="FW10">
        <f>SUMIFS(DataRegularSeason20242025!$AA$3:$AA$1315,DataRegularSeason20242025!$B$3:$B$1315, "&lt;=" &amp; FW$1, DataRegularSeason20242025!$D$3:$D$1315, $A10)+SUMIFS(DataRegularSeason20242025!$AB$3:$AB$1315,DataRegularSeason20242025!$B$3:$B$1315, "&lt;=" &amp; FW$1, DataRegularSeason20242025!$E$3:$E$1315, $A10)</f>
        <v>27</v>
      </c>
      <c r="FX10">
        <f>SUMIFS(DataRegularSeason20242025!$AA$3:$AA$1315,DataRegularSeason20242025!$B$3:$B$1315, "&lt;=" &amp; FX$1, DataRegularSeason20242025!$D$3:$D$1315, $A10)+SUMIFS(DataRegularSeason20242025!$AB$3:$AB$1315,DataRegularSeason20242025!$B$3:$B$1315, "&lt;=" &amp; FX$1, DataRegularSeason20242025!$E$3:$E$1315, $A10)</f>
        <v>27</v>
      </c>
      <c r="FY10">
        <f>SUMIFS(DataRegularSeason20242025!$AA$3:$AA$1315,DataRegularSeason20242025!$B$3:$B$1315, "&lt;=" &amp; FY$1, DataRegularSeason20242025!$D$3:$D$1315, $A10)+SUMIFS(DataRegularSeason20242025!$AB$3:$AB$1315,DataRegularSeason20242025!$B$3:$B$1315, "&lt;=" &amp; FY$1, DataRegularSeason20242025!$E$3:$E$1315, $A10)</f>
        <v>27</v>
      </c>
      <c r="FZ10">
        <f>SUMIFS(DataRegularSeason20242025!$AA$3:$AA$1315,DataRegularSeason20242025!$B$3:$B$1315, "&lt;=" &amp; FZ$1, DataRegularSeason20242025!$D$3:$D$1315, $A10)+SUMIFS(DataRegularSeason20242025!$AB$3:$AB$1315,DataRegularSeason20242025!$B$3:$B$1315, "&lt;=" &amp; FZ$1, DataRegularSeason20242025!$E$3:$E$1315, $A10)</f>
        <v>27</v>
      </c>
      <c r="GA10">
        <f>SUMIFS(DataRegularSeason20242025!$AA$3:$AA$1315,DataRegularSeason20242025!$B$3:$B$1315, "&lt;=" &amp; GA$1, DataRegularSeason20242025!$D$3:$D$1315, $A10)+SUMIFS(DataRegularSeason20242025!$AB$3:$AB$1315,DataRegularSeason20242025!$B$3:$B$1315, "&lt;=" &amp; GA$1, DataRegularSeason20242025!$E$3:$E$1315, $A10)</f>
        <v>27</v>
      </c>
      <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SUMIFS(DataRegularSeason20242025!$AA$3:$AA$1315,DataRegularSeason20242025!$B$3:$B$1315, "&lt;=" &amp; GC$1, DataRegularSeason20242025!$D$3:$D$1315, $A10)+SUMIFS(DataRegularSeason20242025!$AB$3:$AB$1315,DataRegularSeason20242025!$B$3:$B$1315, "&lt;=" &amp; GC$1, DataRegularSeason20242025!$E$3:$E$1315, $A10)</f>
        <v>27</v>
      </c>
      <c r="GD10">
        <f>SUMIFS(DataRegularSeason20242025!$AA$3:$AA$1315,DataRegularSeason20242025!$B$3:$B$1315, "&lt;=" &amp; GD$1, DataRegularSeason20242025!$D$3:$D$1315, $A10)+SUMIFS(DataRegularSeason20242025!$AB$3:$AB$1315,DataRegularSeason20242025!$B$3:$B$1315, "&lt;=" &amp; GD$1, DataRegularSeason20242025!$E$3:$E$1315, $A10)</f>
        <v>27</v>
      </c>
      <c r="GE10">
        <f>SUMIFS(DataRegularSeason20242025!$AA$3:$AA$1315,DataRegularSeason20242025!$B$3:$B$1315, "&lt;=" &amp; GE$1, DataRegularSeason20242025!$D$3:$D$1315, $A10)+SUMIFS(DataRegularSeason20242025!$AB$3:$AB$1315,DataRegularSeason20242025!$B$3:$B$1315, "&lt;=" &amp; GE$1, DataRegularSeason20242025!$E$3:$E$1315, $A10)</f>
        <v>27</v>
      </c>
      <c r="GF10">
        <f>SUMIFS(DataRegularSeason20242025!$AA$3:$AA$1315,DataRegularSeason20242025!$B$3:$B$1315, "&lt;=" &amp; GF$1, DataRegularSeason20242025!$D$3:$D$1315, $A10)+SUMIFS(DataRegularSeason20242025!$AB$3:$AB$1315,DataRegularSeason20242025!$B$3:$B$1315, "&lt;=" &amp; GF$1, DataRegularSeason20242025!$E$3:$E$1315, $A10)</f>
        <v>27</v>
      </c>
      <c r="GG10">
        <f>SUMIFS(DataRegularSeason20242025!$AA$3:$AA$1315,DataRegularSeason20242025!$B$3:$B$1315, "&lt;=" &amp; GG$1, DataRegularSeason20242025!$D$3:$D$1315, $A10)+SUMIFS(DataRegularSeason20242025!$AB$3:$AB$1315,DataRegularSeason20242025!$B$3:$B$1315, "&lt;=" &amp; GG$1, DataRegularSeason20242025!$E$3:$E$1315, $A10)</f>
        <v>27</v>
      </c>
      <c r="GH10">
        <f>SUMIFS(DataRegularSeason20242025!$AA$3:$AA$1315,DataRegularSeason20242025!$B$3:$B$1315, "&lt;=" &amp; GH$1, DataRegularSeason20242025!$D$3:$D$1315, $A10)+SUMIFS(DataRegularSeason20242025!$AB$3:$AB$1315,DataRegularSeason20242025!$B$3:$B$1315, "&lt;=" &amp; GH$1, DataRegularSeason20242025!$E$3:$E$1315, $A10)</f>
        <v>27</v>
      </c>
      <c r="GI10">
        <f>SUMIFS(DataRegularSeason20242025!$AA$3:$AA$1315,DataRegularSeason20242025!$B$3:$B$1315, "&lt;=" &amp; GI$1, DataRegularSeason20242025!$D$3:$D$1315, $A10)+SUMIFS(DataRegularSeason20242025!$AB$3:$AB$1315,DataRegularSeason20242025!$B$3:$B$1315, "&lt;=" &amp; GI$1, DataRegularSeason20242025!$E$3:$E$1315, $A10)</f>
        <v>27</v>
      </c>
      <c r="GJ10">
        <f>SUMIFS(DataRegularSeason20242025!$AA$3:$AA$1315,DataRegularSeason20242025!$B$3:$B$1315, "&lt;=" &amp; GJ$1, DataRegularSeason20242025!$D$3:$D$1315, $A10)+SUMIFS(DataRegularSeason20242025!$AB$3:$AB$1315,DataRegularSeason20242025!$B$3:$B$1315, "&lt;=" &amp; GJ$1, DataRegularSeason20242025!$E$3:$E$1315, $A10)</f>
        <v>27</v>
      </c>
      <c r="GK10">
        <f>SUMIFS(DataRegularSeason20242025!$AA$3:$AA$1315,DataRegularSeason20242025!$B$3:$B$1315, "&lt;=" &amp; GK$1, DataRegularSeason20242025!$D$3:$D$1315, $A10)+SUMIFS(DataRegularSeason20242025!$AB$3:$AB$1315,DataRegularSeason20242025!$B$3:$B$1315, "&lt;=" &amp; GK$1, DataRegularSeason20242025!$E$3:$E$1315, $A10)</f>
        <v>27</v>
      </c>
      <c r="GL10">
        <f>SUMIFS(DataRegularSeason20242025!$AA$3:$AA$1315,DataRegularSeason20242025!$B$3:$B$1315, "&lt;=" &amp; GL$1, DataRegularSeason20242025!$D$3:$D$1315, $A10)+SUMIFS(DataRegularSeason20242025!$AB$3:$AB$1315,DataRegularSeason20242025!$B$3:$B$1315, "&lt;=" &amp; GL$1, DataRegularSeason20242025!$E$3:$E$1315, $A10)</f>
        <v>27</v>
      </c>
      <c r="GM10">
        <f>SUMIFS(DataRegularSeason20242025!$AA$3:$AA$1315,DataRegularSeason20242025!$B$3:$B$1315, "&lt;=" &amp; GM$1, DataRegularSeason20242025!$D$3:$D$1315, $A10)+SUMIFS(DataRegularSeason20242025!$AB$3:$AB$1315,DataRegularSeason20242025!$B$3:$B$1315, "&lt;=" &amp; GM$1, DataRegularSeason20242025!$E$3:$E$1315, $A10)</f>
        <v>27</v>
      </c>
      <c r="GN10">
        <f>SUMIFS(DataRegularSeason20242025!$AA$3:$AA$1315,DataRegularSeason20242025!$B$3:$B$1315, "&lt;=" &amp; GN$1, DataRegularSeason20242025!$D$3:$D$1315, $A10)+SUMIFS(DataRegularSeason20242025!$AB$3:$AB$1315,DataRegularSeason20242025!$B$3:$B$1315, "&lt;=" &amp; GN$1, DataRegularSeason20242025!$E$3:$E$1315, $A10)</f>
        <v>27</v>
      </c>
      <c r="GO10">
        <f>SUMIFS(DataRegularSeason20242025!$AA$3:$AA$1315,DataRegularSeason20242025!$B$3:$B$1315, "&lt;=" &amp; GO$1, DataRegularSeason20242025!$D$3:$D$1315, $A10)+SUMIFS(DataRegularSeason20242025!$AB$3:$AB$1315,DataRegularSeason20242025!$B$3:$B$1315, "&lt;=" &amp; GO$1, DataRegularSeason20242025!$E$3:$E$1315, $A10)</f>
        <v>27</v>
      </c>
      <c r="GP10">
        <f>SUMIFS(DataRegularSeason20242025!$AA$3:$AA$1315,DataRegularSeason20242025!$B$3:$B$1315, "&lt;=" &amp; GP$1, DataRegularSeason20242025!$D$3:$D$1315, $A10)+SUMIFS(DataRegularSeason20242025!$AB$3:$AB$1315,DataRegularSeason20242025!$B$3:$B$1315, "&lt;=" &amp; GP$1, DataRegularSeason20242025!$E$3:$E$1315, $A10)</f>
        <v>27</v>
      </c>
      <c r="GQ10">
        <f>SUMIFS(DataRegularSeason20242025!$AA$3:$AA$1315,DataRegularSeason20242025!$B$3:$B$1315, "&lt;=" &amp; GQ$1, DataRegularSeason20242025!$D$3:$D$1315, $A10)+SUMIFS(DataRegularSeason20242025!$AB$3:$AB$1315,DataRegularSeason20242025!$B$3:$B$1315, "&lt;=" &amp; GQ$1, DataRegularSeason20242025!$E$3:$E$1315, $A10)</f>
        <v>27</v>
      </c>
      <c r="GR10">
        <f>SUMIFS(DataRegularSeason20242025!$AA$3:$AA$1315,DataRegularSeason20242025!$B$3:$B$1315, "&lt;=" &amp; GR$1, DataRegularSeason20242025!$D$3:$D$1315, $A10)+SUMIFS(DataRegularSeason20242025!$AB$3:$AB$1315,DataRegularSeason20242025!$B$3:$B$1315, "&lt;=" &amp; GR$1, DataRegularSeason20242025!$E$3:$E$1315, $A10)</f>
        <v>27</v>
      </c>
      <c r="GS10">
        <f>SUMIFS(DataRegularSeason20242025!$AA$3:$AA$1315,DataRegularSeason20242025!$B$3:$B$1315, "&lt;=" &amp; GS$1, DataRegularSeason20242025!$D$3:$D$1315, $A10)+SUMIFS(DataRegularSeason20242025!$AB$3:$AB$1315,DataRegularSeason20242025!$B$3:$B$1315, "&lt;=" &amp; GS$1, DataRegularSeason20242025!$E$3:$E$1315, $A10)</f>
        <v>27</v>
      </c>
      <c r="GT10">
        <f>SUMIFS(DataRegularSeason20242025!$AA$3:$AA$1315,DataRegularSeason20242025!$B$3:$B$1315, "&lt;=" &amp; GT$1, DataRegularSeason20242025!$D$3:$D$1315, $A10)+SUMIFS(DataRegularSeason20242025!$AB$3:$AB$1315,DataRegularSeason20242025!$B$3:$B$1315, "&lt;=" &amp; GT$1, DataRegularSeason20242025!$E$3:$E$1315, $A10)</f>
        <v>27</v>
      </c>
      <c r="GU10">
        <f>SUMIFS(DataRegularSeason20242025!$AA$3:$AA$1315,DataRegularSeason20242025!$B$3:$B$1315, "&lt;=" &amp; GU$1, DataRegularSeason20242025!$D$3:$D$1315, $A10)+SUMIFS(DataRegularSeason20242025!$AB$3:$AB$1315,DataRegularSeason20242025!$B$3:$B$1315, "&lt;=" &amp; GU$1, DataRegularSeason20242025!$E$3:$E$1315, $A10)</f>
        <v>27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26</v>
      </c>
      <c r="BB12">
        <f>SUMIFS(DataRegularSeason20242025!$AA$3:$AA$1315,DataRegularSeason20242025!$B$3:$B$1315, "&lt;=" &amp; BB$1, DataRegularSeason20242025!$D$3:$D$1315, $A12)+SUMIFS(DataRegularSeason20242025!$AB$3:$AB$1315,DataRegularSeason20242025!$B$3:$B$1315, "&lt;=" &amp; BB$1, DataRegularSeason20242025!$E$3:$E$1315, $A12)</f>
        <v>26</v>
      </c>
      <c r="BC12">
        <f>SUMIFS(DataRegularSeason20242025!$AA$3:$AA$1315,DataRegularSeason20242025!$B$3:$B$1315, "&lt;=" &amp; BC$1, DataRegularSeason20242025!$D$3:$D$1315, $A12)+SUMIFS(DataRegularSeason20242025!$AB$3:$AB$1315,DataRegularSeason20242025!$B$3:$B$1315, "&lt;=" &amp; BC$1, DataRegularSeason20242025!$E$3:$E$1315, $A12)</f>
        <v>26</v>
      </c>
      <c r="BD12">
        <f>SUMIFS(DataRegularSeason20242025!$AA$3:$AA$1315,DataRegularSeason20242025!$B$3:$B$1315, "&lt;=" &amp; BD$1, DataRegularSeason20242025!$D$3:$D$1315, $A12)+SUMIFS(DataRegularSeason20242025!$AB$3:$AB$1315,DataRegularSeason20242025!$B$3:$B$1315, "&lt;=" &amp; BD$1, DataRegularSeason20242025!$E$3:$E$1315, $A12)</f>
        <v>26</v>
      </c>
      <c r="BE12">
        <f>SUMIFS(DataRegularSeason20242025!$AA$3:$AA$1315,DataRegularSeason20242025!$B$3:$B$1315, "&lt;=" &amp; BE$1, DataRegularSeason20242025!$D$3:$D$1315, $A12)+SUMIFS(DataRegularSeason20242025!$AB$3:$AB$1315,DataRegularSeason20242025!$B$3:$B$1315, "&lt;=" &amp; BE$1, DataRegularSeason20242025!$E$3:$E$1315, $A12)</f>
        <v>26</v>
      </c>
      <c r="BF12">
        <f>SUMIFS(DataRegularSeason20242025!$AA$3:$AA$1315,DataRegularSeason20242025!$B$3:$B$1315, "&lt;=" &amp; BF$1, DataRegularSeason20242025!$D$3:$D$1315, $A12)+SUMIFS(DataRegularSeason20242025!$AB$3:$AB$1315,DataRegularSeason20242025!$B$3:$B$1315, "&lt;=" &amp; BF$1, DataRegularSeason20242025!$E$3:$E$1315, $A12)</f>
        <v>26</v>
      </c>
      <c r="BG12">
        <f>SUMIFS(DataRegularSeason20242025!$AA$3:$AA$1315,DataRegularSeason20242025!$B$3:$B$1315, "&lt;=" &amp; BG$1, DataRegularSeason20242025!$D$3:$D$1315, $A12)+SUMIFS(DataRegularSeason20242025!$AB$3:$AB$1315,DataRegularSeason20242025!$B$3:$B$1315, "&lt;=" &amp; BG$1, DataRegularSeason20242025!$E$3:$E$1315, $A12)</f>
        <v>26</v>
      </c>
      <c r="BH12">
        <f>SUMIFS(DataRegularSeason20242025!$AA$3:$AA$1315,DataRegularSeason20242025!$B$3:$B$1315, "&lt;=" &amp; BH$1, DataRegularSeason20242025!$D$3:$D$1315, $A12)+SUMIFS(DataRegularSeason20242025!$AB$3:$AB$1315,DataRegularSeason20242025!$B$3:$B$1315, "&lt;=" &amp; BH$1, DataRegularSeason20242025!$E$3:$E$1315, $A12)</f>
        <v>26</v>
      </c>
      <c r="BI12">
        <f>SUMIFS(DataRegularSeason20242025!$AA$3:$AA$1315,DataRegularSeason20242025!$B$3:$B$1315, "&lt;=" &amp; BI$1, DataRegularSeason20242025!$D$3:$D$1315, $A12)+SUMIFS(DataRegularSeason20242025!$AB$3:$AB$1315,DataRegularSeason20242025!$B$3:$B$1315, "&lt;=" &amp; BI$1, DataRegularSeason20242025!$E$3:$E$1315, $A12)</f>
        <v>26</v>
      </c>
      <c r="BJ12">
        <f>SUMIFS(DataRegularSeason20242025!$AA$3:$AA$1315,DataRegularSeason20242025!$B$3:$B$1315, "&lt;=" &amp; BJ$1, DataRegularSeason20242025!$D$3:$D$1315, $A12)+SUMIFS(DataRegularSeason20242025!$AB$3:$AB$1315,DataRegularSeason20242025!$B$3:$B$1315, "&lt;=" &amp; BJ$1, DataRegularSeason20242025!$E$3:$E$1315, $A12)</f>
        <v>26</v>
      </c>
      <c r="BK12">
        <f>SUMIFS(DataRegularSeason20242025!$AA$3:$AA$1315,DataRegularSeason20242025!$B$3:$B$1315, "&lt;=" &amp; BK$1, DataRegularSeason20242025!$D$3:$D$1315, $A12)+SUMIFS(DataRegularSeason20242025!$AB$3:$AB$1315,DataRegularSeason20242025!$B$3:$B$1315, "&lt;=" &amp; BK$1, DataRegularSeason20242025!$E$3:$E$1315, $A12)</f>
        <v>26</v>
      </c>
      <c r="BL12">
        <f>SUMIFS(DataRegularSeason20242025!$AA$3:$AA$1315,DataRegularSeason20242025!$B$3:$B$1315, "&lt;=" &amp; BL$1, DataRegularSeason20242025!$D$3:$D$1315, $A12)+SUMIFS(DataRegularSeason20242025!$AB$3:$AB$1315,DataRegularSeason20242025!$B$3:$B$1315, "&lt;=" &amp; BL$1, DataRegularSeason20242025!$E$3:$E$1315, $A12)</f>
        <v>26</v>
      </c>
      <c r="BM12">
        <f>SUMIFS(DataRegularSeason20242025!$AA$3:$AA$1315,DataRegularSeason20242025!$B$3:$B$1315, "&lt;=" &amp; BM$1, DataRegularSeason20242025!$D$3:$D$1315, $A12)+SUMIFS(DataRegularSeason20242025!$AB$3:$AB$1315,DataRegularSeason20242025!$B$3:$B$1315, "&lt;=" &amp; BM$1, DataRegularSeason20242025!$E$3:$E$1315, $A12)</f>
        <v>26</v>
      </c>
      <c r="BN12">
        <f>SUMIFS(DataRegularSeason20242025!$AA$3:$AA$1315,DataRegularSeason20242025!$B$3:$B$1315, "&lt;=" &amp; BN$1, DataRegularSeason20242025!$D$3:$D$1315, $A12)+SUMIFS(DataRegularSeason20242025!$AB$3:$AB$1315,DataRegularSeason20242025!$B$3:$B$1315, "&lt;=" &amp; BN$1, DataRegularSeason20242025!$E$3:$E$1315, $A12)</f>
        <v>26</v>
      </c>
      <c r="BO12">
        <f>SUMIFS(DataRegularSeason20242025!$AA$3:$AA$1315,DataRegularSeason20242025!$B$3:$B$1315, "&lt;=" &amp; BO$1, DataRegularSeason20242025!$D$3:$D$1315, $A12)+SUMIFS(DataRegularSeason20242025!$AB$3:$AB$1315,DataRegularSeason20242025!$B$3:$B$1315, "&lt;=" &amp; BO$1, DataRegularSeason20242025!$E$3:$E$1315, $A12)</f>
        <v>26</v>
      </c>
      <c r="BP12">
        <f>SUMIFS(DataRegularSeason20242025!$AA$3:$AA$1315,DataRegularSeason20242025!$B$3:$B$1315, "&lt;=" &amp; BP$1, DataRegularSeason20242025!$D$3:$D$1315, $A12)+SUMIFS(DataRegularSeason20242025!$AB$3:$AB$1315,DataRegularSeason20242025!$B$3:$B$1315, "&lt;=" &amp; BP$1, DataRegularSeason20242025!$E$3:$E$1315, $A12)</f>
        <v>26</v>
      </c>
      <c r="BQ12">
        <f>SUMIFS(DataRegularSeason20242025!$AA$3:$AA$1315,DataRegularSeason20242025!$B$3:$B$1315, "&lt;=" &amp; BQ$1, DataRegularSeason20242025!$D$3:$D$1315, $A12)+SUMIFS(DataRegularSeason20242025!$AB$3:$AB$1315,DataRegularSeason20242025!$B$3:$B$1315, "&lt;=" &amp; BQ$1, DataRegularSeason20242025!$E$3:$E$1315, $A12)</f>
        <v>26</v>
      </c>
      <c r="BR12">
        <f>SUMIFS(DataRegularSeason20242025!$AA$3:$AA$1315,DataRegularSeason20242025!$B$3:$B$1315, "&lt;=" &amp; BR$1, DataRegularSeason20242025!$D$3:$D$1315, $A12)+SUMIFS(DataRegularSeason20242025!$AB$3:$AB$1315,DataRegularSeason20242025!$B$3:$B$1315, "&lt;=" &amp; BR$1, DataRegularSeason20242025!$E$3:$E$1315, $A12)</f>
        <v>26</v>
      </c>
      <c r="BS12">
        <f>SUMIFS(DataRegularSeason20242025!$AA$3:$AA$1315,DataRegularSeason20242025!$B$3:$B$1315, "&lt;=" &amp; BS$1, DataRegularSeason20242025!$D$3:$D$1315, $A12)+SUMIFS(DataRegularSeason20242025!$AB$3:$AB$1315,DataRegularSeason20242025!$B$3:$B$1315, "&lt;=" &amp; BS$1, DataRegularSeason20242025!$E$3:$E$1315, $A12)</f>
        <v>26</v>
      </c>
      <c r="BT12">
        <f>SUMIFS(DataRegularSeason20242025!$AA$3:$AA$1315,DataRegularSeason20242025!$B$3:$B$1315, "&lt;=" &amp; BT$1, DataRegularSeason20242025!$D$3:$D$1315, $A12)+SUMIFS(DataRegularSeason20242025!$AB$3:$AB$1315,DataRegularSeason20242025!$B$3:$B$1315, "&lt;=" &amp; BT$1, DataRegularSeason20242025!$E$3:$E$1315, $A12)</f>
        <v>26</v>
      </c>
      <c r="BU12">
        <f>SUMIFS(DataRegularSeason20242025!$AA$3:$AA$1315,DataRegularSeason20242025!$B$3:$B$1315, "&lt;=" &amp; BU$1, DataRegularSeason20242025!$D$3:$D$1315, $A12)+SUMIFS(DataRegularSeason20242025!$AB$3:$AB$1315,DataRegularSeason20242025!$B$3:$B$1315, "&lt;=" &amp; BU$1, DataRegularSeason20242025!$E$3:$E$1315, $A12)</f>
        <v>26</v>
      </c>
      <c r="BV12">
        <f>SUMIFS(DataRegularSeason20242025!$AA$3:$AA$1315,DataRegularSeason20242025!$B$3:$B$1315, "&lt;=" &amp; BV$1, DataRegularSeason20242025!$D$3:$D$1315, $A12)+SUMIFS(DataRegularSeason20242025!$AB$3:$AB$1315,DataRegularSeason20242025!$B$3:$B$1315, "&lt;=" &amp; BV$1, DataRegularSeason20242025!$E$3:$E$1315, $A12)</f>
        <v>26</v>
      </c>
      <c r="BW12">
        <f>SUMIFS(DataRegularSeason20242025!$AA$3:$AA$1315,DataRegularSeason20242025!$B$3:$B$1315, "&lt;=" &amp; BW$1, DataRegularSeason20242025!$D$3:$D$1315, $A12)+SUMIFS(DataRegularSeason20242025!$AB$3:$AB$1315,DataRegularSeason20242025!$B$3:$B$1315, "&lt;=" &amp; BW$1, DataRegularSeason20242025!$E$3:$E$1315, $A12)</f>
        <v>26</v>
      </c>
      <c r="BX12">
        <f>SUMIFS(DataRegularSeason20242025!$AA$3:$AA$1315,DataRegularSeason20242025!$B$3:$B$1315, "&lt;=" &amp; BX$1, DataRegularSeason20242025!$D$3:$D$1315, $A12)+SUMIFS(DataRegularSeason20242025!$AB$3:$AB$1315,DataRegularSeason20242025!$B$3:$B$1315, "&lt;=" &amp; BX$1, DataRegularSeason20242025!$E$3:$E$1315, $A12)</f>
        <v>26</v>
      </c>
      <c r="BY12">
        <f>SUMIFS(DataRegularSeason20242025!$AA$3:$AA$1315,DataRegularSeason20242025!$B$3:$B$1315, "&lt;=" &amp; BY$1, DataRegularSeason20242025!$D$3:$D$1315, $A12)+SUMIFS(DataRegularSeason20242025!$AB$3:$AB$1315,DataRegularSeason20242025!$B$3:$B$1315, "&lt;=" &amp; BY$1, DataRegularSeason20242025!$E$3:$E$1315, $A12)</f>
        <v>26</v>
      </c>
      <c r="BZ12">
        <f>SUMIFS(DataRegularSeason20242025!$AA$3:$AA$1315,DataRegularSeason20242025!$B$3:$B$1315, "&lt;=" &amp; BZ$1, DataRegularSeason20242025!$D$3:$D$1315, $A12)+SUMIFS(DataRegularSeason20242025!$AB$3:$AB$1315,DataRegularSeason20242025!$B$3:$B$1315, "&lt;=" &amp; BZ$1, DataRegularSeason20242025!$E$3:$E$1315, $A12)</f>
        <v>26</v>
      </c>
      <c r="CA12">
        <f>SUMIFS(DataRegularSeason20242025!$AA$3:$AA$1315,DataRegularSeason20242025!$B$3:$B$1315, "&lt;=" &amp; CA$1, DataRegularSeason20242025!$D$3:$D$1315, $A12)+SUMIFS(DataRegularSeason20242025!$AB$3:$AB$1315,DataRegularSeason20242025!$B$3:$B$1315, "&lt;=" &amp; CA$1, DataRegularSeason20242025!$E$3:$E$1315, $A12)</f>
        <v>26</v>
      </c>
      <c r="CB12">
        <f>SUMIFS(DataRegularSeason20242025!$AA$3:$AA$1315,DataRegularSeason20242025!$B$3:$B$1315, "&lt;=" &amp; CB$1, DataRegularSeason20242025!$D$3:$D$1315, $A12)+SUMIFS(DataRegularSeason20242025!$AB$3:$AB$1315,DataRegularSeason20242025!$B$3:$B$1315, "&lt;=" &amp; CB$1, DataRegularSeason20242025!$E$3:$E$1315, $A12)</f>
        <v>26</v>
      </c>
      <c r="CC12">
        <f>SUMIFS(DataRegularSeason20242025!$AA$3:$AA$1315,DataRegularSeason20242025!$B$3:$B$1315, "&lt;=" &amp; CC$1, DataRegularSeason20242025!$D$3:$D$1315, $A12)+SUMIFS(DataRegularSeason20242025!$AB$3:$AB$1315,DataRegularSeason20242025!$B$3:$B$1315, "&lt;=" &amp; CC$1, DataRegularSeason20242025!$E$3:$E$1315, $A12)</f>
        <v>26</v>
      </c>
      <c r="CD12">
        <f>SUMIFS(DataRegularSeason20242025!$AA$3:$AA$1315,DataRegularSeason20242025!$B$3:$B$1315, "&lt;=" &amp; CD$1, DataRegularSeason20242025!$D$3:$D$1315, $A12)+SUMIFS(DataRegularSeason20242025!$AB$3:$AB$1315,DataRegularSeason20242025!$B$3:$B$1315, "&lt;=" &amp; CD$1, DataRegularSeason20242025!$E$3:$E$1315, $A12)</f>
        <v>26</v>
      </c>
      <c r="CE12">
        <f>SUMIFS(DataRegularSeason20242025!$AA$3:$AA$1315,DataRegularSeason20242025!$B$3:$B$1315, "&lt;=" &amp; CE$1, DataRegularSeason20242025!$D$3:$D$1315, $A12)+SUMIFS(DataRegularSeason20242025!$AB$3:$AB$1315,DataRegularSeason20242025!$B$3:$B$1315, "&lt;=" &amp; CE$1, DataRegularSeason20242025!$E$3:$E$1315, $A12)</f>
        <v>26</v>
      </c>
      <c r="CF12">
        <f>SUMIFS(DataRegularSeason20242025!$AA$3:$AA$1315,DataRegularSeason20242025!$B$3:$B$1315, "&lt;=" &amp; CF$1, DataRegularSeason20242025!$D$3:$D$1315, $A12)+SUMIFS(DataRegularSeason20242025!$AB$3:$AB$1315,DataRegularSeason20242025!$B$3:$B$1315, "&lt;=" &amp; CF$1, DataRegularSeason20242025!$E$3:$E$1315, $A12)</f>
        <v>26</v>
      </c>
      <c r="CG12">
        <f>SUMIFS(DataRegularSeason20242025!$AA$3:$AA$1315,DataRegularSeason20242025!$B$3:$B$1315, "&lt;=" &amp; CG$1, DataRegularSeason20242025!$D$3:$D$1315, $A12)+SUMIFS(DataRegularSeason20242025!$AB$3:$AB$1315,DataRegularSeason20242025!$B$3:$B$1315, "&lt;=" &amp; CG$1, DataRegularSeason20242025!$E$3:$E$1315, $A12)</f>
        <v>26</v>
      </c>
      <c r="CH12">
        <f>SUMIFS(DataRegularSeason20242025!$AA$3:$AA$1315,DataRegularSeason20242025!$B$3:$B$1315, "&lt;=" &amp; CH$1, DataRegularSeason20242025!$D$3:$D$1315, $A12)+SUMIFS(DataRegularSeason20242025!$AB$3:$AB$1315,DataRegularSeason20242025!$B$3:$B$1315, "&lt;=" &amp; CH$1, DataRegularSeason20242025!$E$3:$E$1315, $A12)</f>
        <v>26</v>
      </c>
      <c r="CI12">
        <f>SUMIFS(DataRegularSeason20242025!$AA$3:$AA$1315,DataRegularSeason20242025!$B$3:$B$1315, "&lt;=" &amp; CI$1, DataRegularSeason20242025!$D$3:$D$1315, $A12)+SUMIFS(DataRegularSeason20242025!$AB$3:$AB$1315,DataRegularSeason20242025!$B$3:$B$1315, "&lt;=" &amp; CI$1, DataRegularSeason20242025!$E$3:$E$1315, $A12)</f>
        <v>26</v>
      </c>
      <c r="CJ12">
        <f>SUMIFS(DataRegularSeason20242025!$AA$3:$AA$1315,DataRegularSeason20242025!$B$3:$B$1315, "&lt;=" &amp; CJ$1, DataRegularSeason20242025!$D$3:$D$1315, $A12)+SUMIFS(DataRegularSeason20242025!$AB$3:$AB$1315,DataRegularSeason20242025!$B$3:$B$1315, "&lt;=" &amp; CJ$1, DataRegularSeason20242025!$E$3:$E$1315, $A12)</f>
        <v>26</v>
      </c>
      <c r="CK12">
        <f>SUMIFS(DataRegularSeason20242025!$AA$3:$AA$1315,DataRegularSeason20242025!$B$3:$B$1315, "&lt;=" &amp; CK$1, DataRegularSeason20242025!$D$3:$D$1315, $A12)+SUMIFS(DataRegularSeason20242025!$AB$3:$AB$1315,DataRegularSeason20242025!$B$3:$B$1315, "&lt;=" &amp; CK$1, DataRegularSeason20242025!$E$3:$E$1315, $A12)</f>
        <v>26</v>
      </c>
      <c r="CL12">
        <f>SUMIFS(DataRegularSeason20242025!$AA$3:$AA$1315,DataRegularSeason20242025!$B$3:$B$1315, "&lt;=" &amp; CL$1, DataRegularSeason20242025!$D$3:$D$1315, $A12)+SUMIFS(DataRegularSeason20242025!$AB$3:$AB$1315,DataRegularSeason20242025!$B$3:$B$1315, "&lt;=" &amp; CL$1, DataRegularSeason20242025!$E$3:$E$1315, $A12)</f>
        <v>26</v>
      </c>
      <c r="CM12">
        <f>SUMIFS(DataRegularSeason20242025!$AA$3:$AA$1315,DataRegularSeason20242025!$B$3:$B$1315, "&lt;=" &amp; CM$1, DataRegularSeason20242025!$D$3:$D$1315, $A12)+SUMIFS(DataRegularSeason20242025!$AB$3:$AB$1315,DataRegularSeason20242025!$B$3:$B$1315, "&lt;=" &amp; CM$1, DataRegularSeason20242025!$E$3:$E$1315, $A12)</f>
        <v>26</v>
      </c>
      <c r="CN12">
        <f>SUMIFS(DataRegularSeason20242025!$AA$3:$AA$1315,DataRegularSeason20242025!$B$3:$B$1315, "&lt;=" &amp; CN$1, DataRegularSeason20242025!$D$3:$D$1315, $A12)+SUMIFS(DataRegularSeason20242025!$AB$3:$AB$1315,DataRegularSeason20242025!$B$3:$B$1315, "&lt;=" &amp; CN$1, DataRegularSeason20242025!$E$3:$E$1315, $A12)</f>
        <v>26</v>
      </c>
      <c r="CO12">
        <f>SUMIFS(DataRegularSeason20242025!$AA$3:$AA$1315,DataRegularSeason20242025!$B$3:$B$1315, "&lt;=" &amp; CO$1, DataRegularSeason20242025!$D$3:$D$1315, $A12)+SUMIFS(DataRegularSeason20242025!$AB$3:$AB$1315,DataRegularSeason20242025!$B$3:$B$1315, "&lt;=" &amp; CO$1, DataRegularSeason20242025!$E$3:$E$1315, $A12)</f>
        <v>26</v>
      </c>
      <c r="CP12">
        <f>SUMIFS(DataRegularSeason20242025!$AA$3:$AA$1315,DataRegularSeason20242025!$B$3:$B$1315, "&lt;=" &amp; CP$1, DataRegularSeason20242025!$D$3:$D$1315, $A12)+SUMIFS(DataRegularSeason20242025!$AB$3:$AB$1315,DataRegularSeason20242025!$B$3:$B$1315, "&lt;=" &amp; CP$1, DataRegularSeason20242025!$E$3:$E$1315, $A12)</f>
        <v>26</v>
      </c>
      <c r="CQ12">
        <f>SUMIFS(DataRegularSeason20242025!$AA$3:$AA$1315,DataRegularSeason20242025!$B$3:$B$1315, "&lt;=" &amp; CQ$1, DataRegularSeason20242025!$D$3:$D$1315, $A12)+SUMIFS(DataRegularSeason20242025!$AB$3:$AB$1315,DataRegularSeason20242025!$B$3:$B$1315, "&lt;=" &amp; CQ$1, DataRegularSeason20242025!$E$3:$E$1315, $A12)</f>
        <v>26</v>
      </c>
      <c r="CR12">
        <f>SUMIFS(DataRegularSeason20242025!$AA$3:$AA$1315,DataRegularSeason20242025!$B$3:$B$1315, "&lt;=" &amp; CR$1, DataRegularSeason20242025!$D$3:$D$1315, $A12)+SUMIFS(DataRegularSeason20242025!$AB$3:$AB$1315,DataRegularSeason20242025!$B$3:$B$1315, "&lt;=" &amp; CR$1, DataRegularSeason20242025!$E$3:$E$1315, $A12)</f>
        <v>26</v>
      </c>
      <c r="CS12">
        <f>SUMIFS(DataRegularSeason20242025!$AA$3:$AA$1315,DataRegularSeason20242025!$B$3:$B$1315, "&lt;=" &amp; CS$1, DataRegularSeason20242025!$D$3:$D$1315, $A12)+SUMIFS(DataRegularSeason20242025!$AB$3:$AB$1315,DataRegularSeason20242025!$B$3:$B$1315, "&lt;=" &amp; CS$1, DataRegularSeason20242025!$E$3:$E$1315, $A12)</f>
        <v>26</v>
      </c>
      <c r="CT12">
        <f>SUMIFS(DataRegularSeason20242025!$AA$3:$AA$1315,DataRegularSeason20242025!$B$3:$B$1315, "&lt;=" &amp; CT$1, DataRegularSeason20242025!$D$3:$D$1315, $A12)+SUMIFS(DataRegularSeason20242025!$AB$3:$AB$1315,DataRegularSeason20242025!$B$3:$B$1315, "&lt;=" &amp; CT$1, DataRegularSeason20242025!$E$3:$E$1315, $A12)</f>
        <v>26</v>
      </c>
      <c r="CU12">
        <f>SUMIFS(DataRegularSeason20242025!$AA$3:$AA$1315,DataRegularSeason20242025!$B$3:$B$1315, "&lt;=" &amp; CU$1, DataRegularSeason20242025!$D$3:$D$1315, $A12)+SUMIFS(DataRegularSeason20242025!$AB$3:$AB$1315,DataRegularSeason20242025!$B$3:$B$1315, "&lt;=" &amp; CU$1, DataRegularSeason20242025!$E$3:$E$1315, $A12)</f>
        <v>26</v>
      </c>
      <c r="CV12">
        <f>SUMIFS(DataRegularSeason20242025!$AA$3:$AA$1315,DataRegularSeason20242025!$B$3:$B$1315, "&lt;=" &amp; CV$1, DataRegularSeason20242025!$D$3:$D$1315, $A12)+SUMIFS(DataRegularSeason20242025!$AB$3:$AB$1315,DataRegularSeason20242025!$B$3:$B$1315, "&lt;=" &amp; CV$1, DataRegularSeason20242025!$E$3:$E$1315, $A12)</f>
        <v>26</v>
      </c>
      <c r="CW12">
        <f>SUMIFS(DataRegularSeason20242025!$AA$3:$AA$1315,DataRegularSeason20242025!$B$3:$B$1315, "&lt;=" &amp; CW$1, DataRegularSeason20242025!$D$3:$D$1315, $A12)+SUMIFS(DataRegularSeason20242025!$AB$3:$AB$1315,DataRegularSeason20242025!$B$3:$B$1315, "&lt;=" &amp; CW$1, DataRegularSeason20242025!$E$3:$E$1315, $A12)</f>
        <v>26</v>
      </c>
      <c r="CX12">
        <f>SUMIFS(DataRegularSeason20242025!$AA$3:$AA$1315,DataRegularSeason20242025!$B$3:$B$1315, "&lt;=" &amp; CX$1, DataRegularSeason20242025!$D$3:$D$1315, $A12)+SUMIFS(DataRegularSeason20242025!$AB$3:$AB$1315,DataRegularSeason20242025!$B$3:$B$1315, "&lt;=" &amp; CX$1, DataRegularSeason20242025!$E$3:$E$1315, $A12)</f>
        <v>26</v>
      </c>
      <c r="CY12">
        <f>SUMIFS(DataRegularSeason20242025!$AA$3:$AA$1315,DataRegularSeason20242025!$B$3:$B$1315, "&lt;=" &amp; CY$1, DataRegularSeason20242025!$D$3:$D$1315, $A12)+SUMIFS(DataRegularSeason20242025!$AB$3:$AB$1315,DataRegularSeason20242025!$B$3:$B$1315, "&lt;=" &amp; CY$1, DataRegularSeason20242025!$E$3:$E$1315, $A12)</f>
        <v>26</v>
      </c>
      <c r="CZ12">
        <f>SUMIFS(DataRegularSeason20242025!$AA$3:$AA$1315,DataRegularSeason20242025!$B$3:$B$1315, "&lt;=" &amp; CZ$1, DataRegularSeason20242025!$D$3:$D$1315, $A12)+SUMIFS(DataRegularSeason20242025!$AB$3:$AB$1315,DataRegularSeason20242025!$B$3:$B$1315, "&lt;=" &amp; CZ$1, DataRegularSeason20242025!$E$3:$E$1315, $A12)</f>
        <v>26</v>
      </c>
      <c r="DA12">
        <f>SUMIFS(DataRegularSeason20242025!$AA$3:$AA$1315,DataRegularSeason20242025!$B$3:$B$1315, "&lt;=" &amp; DA$1, DataRegularSeason20242025!$D$3:$D$1315, $A12)+SUMIFS(DataRegularSeason20242025!$AB$3:$AB$1315,DataRegularSeason20242025!$B$3:$B$1315, "&lt;=" &amp; DA$1, DataRegularSeason20242025!$E$3:$E$1315, $A12)</f>
        <v>26</v>
      </c>
      <c r="DB12">
        <f>SUMIFS(DataRegularSeason20242025!$AA$3:$AA$1315,DataRegularSeason20242025!$B$3:$B$1315, "&lt;=" &amp; DB$1, DataRegularSeason20242025!$D$3:$D$1315, $A12)+SUMIFS(DataRegularSeason20242025!$AB$3:$AB$1315,DataRegularSeason20242025!$B$3:$B$1315, "&lt;=" &amp; DB$1, DataRegularSeason20242025!$E$3:$E$1315, $A12)</f>
        <v>26</v>
      </c>
      <c r="DC12">
        <f>SUMIFS(DataRegularSeason20242025!$AA$3:$AA$1315,DataRegularSeason20242025!$B$3:$B$1315, "&lt;=" &amp; DC$1, DataRegularSeason20242025!$D$3:$D$1315, $A12)+SUMIFS(DataRegularSeason20242025!$AB$3:$AB$1315,DataRegularSeason20242025!$B$3:$B$1315, "&lt;=" &amp; DC$1, DataRegularSeason20242025!$E$3:$E$1315, $A12)</f>
        <v>26</v>
      </c>
      <c r="DD12">
        <f>SUMIFS(DataRegularSeason20242025!$AA$3:$AA$1315,DataRegularSeason20242025!$B$3:$B$1315, "&lt;=" &amp; DD$1, DataRegularSeason20242025!$D$3:$D$1315, $A12)+SUMIFS(DataRegularSeason20242025!$AB$3:$AB$1315,DataRegularSeason20242025!$B$3:$B$1315, "&lt;=" &amp; DD$1, DataRegularSeason20242025!$E$3:$E$1315, $A12)</f>
        <v>26</v>
      </c>
      <c r="DE12">
        <f>SUMIFS(DataRegularSeason20242025!$AA$3:$AA$1315,DataRegularSeason20242025!$B$3:$B$1315, "&lt;=" &amp; DE$1, DataRegularSeason20242025!$D$3:$D$1315, $A12)+SUMIFS(DataRegularSeason20242025!$AB$3:$AB$1315,DataRegularSeason20242025!$B$3:$B$1315, "&lt;=" &amp; DE$1, DataRegularSeason20242025!$E$3:$E$1315, $A12)</f>
        <v>26</v>
      </c>
      <c r="DF12">
        <f>SUMIFS(DataRegularSeason20242025!$AA$3:$AA$1315,DataRegularSeason20242025!$B$3:$B$1315, "&lt;=" &amp; DF$1, DataRegularSeason20242025!$D$3:$D$1315, $A12)+SUMIFS(DataRegularSeason20242025!$AB$3:$AB$1315,DataRegularSeason20242025!$B$3:$B$1315, "&lt;=" &amp; DF$1, DataRegularSeason20242025!$E$3:$E$1315, $A12)</f>
        <v>26</v>
      </c>
      <c r="DG12">
        <f>SUMIFS(DataRegularSeason20242025!$AA$3:$AA$1315,DataRegularSeason20242025!$B$3:$B$1315, "&lt;=" &amp; DG$1, DataRegularSeason20242025!$D$3:$D$1315, $A12)+SUMIFS(DataRegularSeason20242025!$AB$3:$AB$1315,DataRegularSeason20242025!$B$3:$B$1315, "&lt;=" &amp; DG$1, DataRegularSeason20242025!$E$3:$E$1315, $A12)</f>
        <v>26</v>
      </c>
      <c r="DH12">
        <f>SUMIFS(DataRegularSeason20242025!$AA$3:$AA$1315,DataRegularSeason20242025!$B$3:$B$1315, "&lt;=" &amp; DH$1, DataRegularSeason20242025!$D$3:$D$1315, $A12)+SUMIFS(DataRegularSeason20242025!$AB$3:$AB$1315,DataRegularSeason20242025!$B$3:$B$1315, "&lt;=" &amp; DH$1, DataRegularSeason20242025!$E$3:$E$1315, $A12)</f>
        <v>26</v>
      </c>
      <c r="DI12">
        <f>SUMIFS(DataRegularSeason20242025!$AA$3:$AA$1315,DataRegularSeason20242025!$B$3:$B$1315, "&lt;=" &amp; DI$1, DataRegularSeason20242025!$D$3:$D$1315, $A12)+SUMIFS(DataRegularSeason20242025!$AB$3:$AB$1315,DataRegularSeason20242025!$B$3:$B$1315, "&lt;=" &amp; DI$1, DataRegularSeason20242025!$E$3:$E$1315, $A12)</f>
        <v>26</v>
      </c>
      <c r="DJ12">
        <f>SUMIFS(DataRegularSeason20242025!$AA$3:$AA$1315,DataRegularSeason20242025!$B$3:$B$1315, "&lt;=" &amp; DJ$1, DataRegularSeason20242025!$D$3:$D$1315, $A12)+SUMIFS(DataRegularSeason20242025!$AB$3:$AB$1315,DataRegularSeason20242025!$B$3:$B$1315, "&lt;=" &amp; DJ$1, DataRegularSeason20242025!$E$3:$E$1315, $A12)</f>
        <v>26</v>
      </c>
      <c r="DK12">
        <f>SUMIFS(DataRegularSeason20242025!$AA$3:$AA$1315,DataRegularSeason20242025!$B$3:$B$1315, "&lt;=" &amp; DK$1, DataRegularSeason20242025!$D$3:$D$1315, $A12)+SUMIFS(DataRegularSeason20242025!$AB$3:$AB$1315,DataRegularSeason20242025!$B$3:$B$1315, "&lt;=" &amp; DK$1, DataRegularSeason20242025!$E$3:$E$1315, $A12)</f>
        <v>26</v>
      </c>
      <c r="DL12">
        <f>SUMIFS(DataRegularSeason20242025!$AA$3:$AA$1315,DataRegularSeason20242025!$B$3:$B$1315, "&lt;=" &amp; DL$1, DataRegularSeason20242025!$D$3:$D$1315, $A12)+SUMIFS(DataRegularSeason20242025!$AB$3:$AB$1315,DataRegularSeason20242025!$B$3:$B$1315, "&lt;=" &amp; DL$1, DataRegularSeason20242025!$E$3:$E$1315, $A12)</f>
        <v>26</v>
      </c>
      <c r="DM12">
        <f>SUMIFS(DataRegularSeason20242025!$AA$3:$AA$1315,DataRegularSeason20242025!$B$3:$B$1315, "&lt;=" &amp; DM$1, DataRegularSeason20242025!$D$3:$D$1315, $A12)+SUMIFS(DataRegularSeason20242025!$AB$3:$AB$1315,DataRegularSeason20242025!$B$3:$B$1315, "&lt;=" &amp; DM$1, DataRegularSeason20242025!$E$3:$E$1315, $A12)</f>
        <v>26</v>
      </c>
      <c r="DN12">
        <f>SUMIFS(DataRegularSeason20242025!$AA$3:$AA$1315,DataRegularSeason20242025!$B$3:$B$1315, "&lt;=" &amp; DN$1, DataRegularSeason20242025!$D$3:$D$1315, $A12)+SUMIFS(DataRegularSeason20242025!$AB$3:$AB$1315,DataRegularSeason20242025!$B$3:$B$1315, "&lt;=" &amp; DN$1, DataRegularSeason20242025!$E$3:$E$1315, $A12)</f>
        <v>26</v>
      </c>
      <c r="DO12">
        <f>SUMIFS(DataRegularSeason20242025!$AA$3:$AA$1315,DataRegularSeason20242025!$B$3:$B$1315, "&lt;=" &amp; DO$1, DataRegularSeason20242025!$D$3:$D$1315, $A12)+SUMIFS(DataRegularSeason20242025!$AB$3:$AB$1315,DataRegularSeason20242025!$B$3:$B$1315, "&lt;=" &amp; DO$1, DataRegularSeason20242025!$E$3:$E$1315, $A12)</f>
        <v>26</v>
      </c>
      <c r="DP12">
        <f>SUMIFS(DataRegularSeason20242025!$AA$3:$AA$1315,DataRegularSeason20242025!$B$3:$B$1315, "&lt;=" &amp; DP$1, DataRegularSeason20242025!$D$3:$D$1315, $A12)+SUMIFS(DataRegularSeason20242025!$AB$3:$AB$1315,DataRegularSeason20242025!$B$3:$B$1315, "&lt;=" &amp; DP$1, DataRegularSeason20242025!$E$3:$E$1315, $A12)</f>
        <v>26</v>
      </c>
      <c r="DQ12">
        <f>SUMIFS(DataRegularSeason20242025!$AA$3:$AA$1315,DataRegularSeason20242025!$B$3:$B$1315, "&lt;=" &amp; DQ$1, DataRegularSeason20242025!$D$3:$D$1315, $A12)+SUMIFS(DataRegularSeason20242025!$AB$3:$AB$1315,DataRegularSeason20242025!$B$3:$B$1315, "&lt;=" &amp; DQ$1, DataRegularSeason20242025!$E$3:$E$1315, $A12)</f>
        <v>26</v>
      </c>
      <c r="DR12">
        <f>SUMIFS(DataRegularSeason20242025!$AA$3:$AA$1315,DataRegularSeason20242025!$B$3:$B$1315, "&lt;=" &amp; DR$1, DataRegularSeason20242025!$D$3:$D$1315, $A12)+SUMIFS(DataRegularSeason20242025!$AB$3:$AB$1315,DataRegularSeason20242025!$B$3:$B$1315, "&lt;=" &amp; DR$1, DataRegularSeason20242025!$E$3:$E$1315, $A12)</f>
        <v>26</v>
      </c>
      <c r="DS12">
        <f>SUMIFS(DataRegularSeason20242025!$AA$3:$AA$1315,DataRegularSeason20242025!$B$3:$B$1315, "&lt;=" &amp; DS$1, DataRegularSeason20242025!$D$3:$D$1315, $A12)+SUMIFS(DataRegularSeason20242025!$AB$3:$AB$1315,DataRegularSeason20242025!$B$3:$B$1315, "&lt;=" &amp; DS$1, DataRegularSeason20242025!$E$3:$E$1315, $A12)</f>
        <v>26</v>
      </c>
      <c r="DT12">
        <f>SUMIFS(DataRegularSeason20242025!$AA$3:$AA$1315,DataRegularSeason20242025!$B$3:$B$1315, "&lt;=" &amp; DT$1, DataRegularSeason20242025!$D$3:$D$1315, $A12)+SUMIFS(DataRegularSeason20242025!$AB$3:$AB$1315,DataRegularSeason20242025!$B$3:$B$1315, "&lt;=" &amp; DT$1, DataRegularSeason20242025!$E$3:$E$1315, $A12)</f>
        <v>26</v>
      </c>
      <c r="DU12">
        <f>SUMIFS(DataRegularSeason20242025!$AA$3:$AA$1315,DataRegularSeason20242025!$B$3:$B$1315, "&lt;=" &amp; DU$1, DataRegularSeason20242025!$D$3:$D$1315, $A12)+SUMIFS(DataRegularSeason20242025!$AB$3:$AB$1315,DataRegularSeason20242025!$B$3:$B$1315, "&lt;=" &amp; DU$1, DataRegularSeason20242025!$E$3:$E$1315, $A12)</f>
        <v>26</v>
      </c>
      <c r="DV12">
        <f>SUMIFS(DataRegularSeason20242025!$AA$3:$AA$1315,DataRegularSeason20242025!$B$3:$B$1315, "&lt;=" &amp; DV$1, DataRegularSeason20242025!$D$3:$D$1315, $A12)+SUMIFS(DataRegularSeason20242025!$AB$3:$AB$1315,DataRegularSeason20242025!$B$3:$B$1315, "&lt;=" &amp; DV$1, DataRegularSeason20242025!$E$3:$E$1315, $A12)</f>
        <v>26</v>
      </c>
      <c r="DW12">
        <f>SUMIFS(DataRegularSeason20242025!$AA$3:$AA$1315,DataRegularSeason20242025!$B$3:$B$1315, "&lt;=" &amp; DW$1, DataRegularSeason20242025!$D$3:$D$1315, $A12)+SUMIFS(DataRegularSeason20242025!$AB$3:$AB$1315,DataRegularSeason20242025!$B$3:$B$1315, "&lt;=" &amp; DW$1, DataRegularSeason20242025!$E$3:$E$1315, $A12)</f>
        <v>26</v>
      </c>
      <c r="DX12">
        <f>SUMIFS(DataRegularSeason20242025!$AA$3:$AA$1315,DataRegularSeason20242025!$B$3:$B$1315, "&lt;=" &amp; DX$1, DataRegularSeason20242025!$D$3:$D$1315, $A12)+SUMIFS(DataRegularSeason20242025!$AB$3:$AB$1315,DataRegularSeason20242025!$B$3:$B$1315, "&lt;=" &amp; DX$1, DataRegularSeason20242025!$E$3:$E$1315, $A12)</f>
        <v>26</v>
      </c>
      <c r="DY12">
        <f>SUMIFS(DataRegularSeason20242025!$AA$3:$AA$1315,DataRegularSeason20242025!$B$3:$B$1315, "&lt;=" &amp; DY$1, DataRegularSeason20242025!$D$3:$D$1315, $A12)+SUMIFS(DataRegularSeason20242025!$AB$3:$AB$1315,DataRegularSeason20242025!$B$3:$B$1315, "&lt;=" &amp; DY$1, DataRegularSeason20242025!$E$3:$E$1315, $A12)</f>
        <v>26</v>
      </c>
      <c r="DZ12">
        <f>SUMIFS(DataRegularSeason20242025!$AA$3:$AA$1315,DataRegularSeason20242025!$B$3:$B$1315, "&lt;=" &amp; DZ$1, DataRegularSeason20242025!$D$3:$D$1315, $A12)+SUMIFS(DataRegularSeason20242025!$AB$3:$AB$1315,DataRegularSeason20242025!$B$3:$B$1315, "&lt;=" &amp; DZ$1, DataRegularSeason20242025!$E$3:$E$1315, $A12)</f>
        <v>26</v>
      </c>
      <c r="EA12">
        <f>SUMIFS(DataRegularSeason20242025!$AA$3:$AA$1315,DataRegularSeason20242025!$B$3:$B$1315, "&lt;=" &amp; EA$1, DataRegularSeason20242025!$D$3:$D$1315, $A12)+SUMIFS(DataRegularSeason20242025!$AB$3:$AB$1315,DataRegularSeason20242025!$B$3:$B$1315, "&lt;=" &amp; EA$1, DataRegularSeason20242025!$E$3:$E$1315, $A12)</f>
        <v>26</v>
      </c>
      <c r="EB12">
        <f>SUMIFS(DataRegularSeason20242025!$AA$3:$AA$1315,DataRegularSeason20242025!$B$3:$B$1315, "&lt;=" &amp; EB$1, DataRegularSeason20242025!$D$3:$D$1315, $A12)+SUMIFS(DataRegularSeason20242025!$AB$3:$AB$1315,DataRegularSeason20242025!$B$3:$B$1315, "&lt;=" &amp; EB$1, DataRegularSeason20242025!$E$3:$E$1315, $A12)</f>
        <v>26</v>
      </c>
      <c r="EC12">
        <f>SUMIFS(DataRegularSeason20242025!$AA$3:$AA$1315,DataRegularSeason20242025!$B$3:$B$1315, "&lt;=" &amp; EC$1, DataRegularSeason20242025!$D$3:$D$1315, $A12)+SUMIFS(DataRegularSeason20242025!$AB$3:$AB$1315,DataRegularSeason20242025!$B$3:$B$1315, "&lt;=" &amp; EC$1, DataRegularSeason20242025!$E$3:$E$1315, $A12)</f>
        <v>26</v>
      </c>
      <c r="ED12">
        <f>SUMIFS(DataRegularSeason20242025!$AA$3:$AA$1315,DataRegularSeason20242025!$B$3:$B$1315, "&lt;=" &amp; ED$1, DataRegularSeason20242025!$D$3:$D$1315, $A12)+SUMIFS(DataRegularSeason20242025!$AB$3:$AB$1315,DataRegularSeason20242025!$B$3:$B$1315, "&lt;=" &amp; ED$1, DataRegularSeason20242025!$E$3:$E$1315, $A12)</f>
        <v>26</v>
      </c>
      <c r="EE12">
        <f>SUMIFS(DataRegularSeason20242025!$AA$3:$AA$1315,DataRegularSeason20242025!$B$3:$B$1315, "&lt;=" &amp; EE$1, DataRegularSeason20242025!$D$3:$D$1315, $A12)+SUMIFS(DataRegularSeason20242025!$AB$3:$AB$1315,DataRegularSeason20242025!$B$3:$B$1315, "&lt;=" &amp; EE$1, DataRegularSeason20242025!$E$3:$E$1315, $A12)</f>
        <v>26</v>
      </c>
      <c r="EF12">
        <f>SUMIFS(DataRegularSeason20242025!$AA$3:$AA$1315,DataRegularSeason20242025!$B$3:$B$1315, "&lt;=" &amp; EF$1, DataRegularSeason20242025!$D$3:$D$1315, $A12)+SUMIFS(DataRegularSeason20242025!$AB$3:$AB$1315,DataRegularSeason20242025!$B$3:$B$1315, "&lt;=" &amp; EF$1, DataRegularSeason20242025!$E$3:$E$1315, $A12)</f>
        <v>26</v>
      </c>
      <c r="EG12">
        <f>SUMIFS(DataRegularSeason20242025!$AA$3:$AA$1315,DataRegularSeason20242025!$B$3:$B$1315, "&lt;=" &amp; EG$1, DataRegularSeason20242025!$D$3:$D$1315, $A12)+SUMIFS(DataRegularSeason20242025!$AB$3:$AB$1315,DataRegularSeason20242025!$B$3:$B$1315, "&lt;=" &amp; EG$1, DataRegularSeason20242025!$E$3:$E$1315, $A12)</f>
        <v>26</v>
      </c>
      <c r="EH12">
        <f>SUMIFS(DataRegularSeason20242025!$AA$3:$AA$1315,DataRegularSeason20242025!$B$3:$B$1315, "&lt;=" &amp; EH$1, DataRegularSeason20242025!$D$3:$D$1315, $A12)+SUMIFS(DataRegularSeason20242025!$AB$3:$AB$1315,DataRegularSeason20242025!$B$3:$B$1315, "&lt;=" &amp; EH$1, DataRegularSeason20242025!$E$3:$E$1315, $A12)</f>
        <v>26</v>
      </c>
      <c r="EI12">
        <f>SUMIFS(DataRegularSeason20242025!$AA$3:$AA$1315,DataRegularSeason20242025!$B$3:$B$1315, "&lt;=" &amp; EI$1, DataRegularSeason20242025!$D$3:$D$1315, $A12)+SUMIFS(DataRegularSeason20242025!$AB$3:$AB$1315,DataRegularSeason20242025!$B$3:$B$1315, "&lt;=" &amp; EI$1, DataRegularSeason20242025!$E$3:$E$1315, $A12)</f>
        <v>26</v>
      </c>
      <c r="EJ12">
        <f>SUMIFS(DataRegularSeason20242025!$AA$3:$AA$1315,DataRegularSeason20242025!$B$3:$B$1315, "&lt;=" &amp; EJ$1, DataRegularSeason20242025!$D$3:$D$1315, $A12)+SUMIFS(DataRegularSeason20242025!$AB$3:$AB$1315,DataRegularSeason20242025!$B$3:$B$1315, "&lt;=" &amp; EJ$1, DataRegularSeason20242025!$E$3:$E$1315, $A12)</f>
        <v>26</v>
      </c>
      <c r="EK12">
        <f>SUMIFS(DataRegularSeason20242025!$AA$3:$AA$1315,DataRegularSeason20242025!$B$3:$B$1315, "&lt;=" &amp; EK$1, DataRegularSeason20242025!$D$3:$D$1315, $A12)+SUMIFS(DataRegularSeason20242025!$AB$3:$AB$1315,DataRegularSeason20242025!$B$3:$B$1315, "&lt;=" &amp; EK$1, DataRegularSeason20242025!$E$3:$E$1315, $A12)</f>
        <v>26</v>
      </c>
      <c r="EL12">
        <f>SUMIFS(DataRegularSeason20242025!$AA$3:$AA$1315,DataRegularSeason20242025!$B$3:$B$1315, "&lt;=" &amp; EL$1, DataRegularSeason20242025!$D$3:$D$1315, $A12)+SUMIFS(DataRegularSeason20242025!$AB$3:$AB$1315,DataRegularSeason20242025!$B$3:$B$1315, "&lt;=" &amp; EL$1, DataRegularSeason20242025!$E$3:$E$1315, $A12)</f>
        <v>26</v>
      </c>
      <c r="EM12">
        <f>SUMIFS(DataRegularSeason20242025!$AA$3:$AA$1315,DataRegularSeason20242025!$B$3:$B$1315, "&lt;=" &amp; EM$1, DataRegularSeason20242025!$D$3:$D$1315, $A12)+SUMIFS(DataRegularSeason20242025!$AB$3:$AB$1315,DataRegularSeason20242025!$B$3:$B$1315, "&lt;=" &amp; EM$1, DataRegularSeason20242025!$E$3:$E$1315, $A12)</f>
        <v>26</v>
      </c>
      <c r="EN12">
        <f>SUMIFS(DataRegularSeason20242025!$AA$3:$AA$1315,DataRegularSeason20242025!$B$3:$B$1315, "&lt;=" &amp; EN$1, DataRegularSeason20242025!$D$3:$D$1315, $A12)+SUMIFS(DataRegularSeason20242025!$AB$3:$AB$1315,DataRegularSeason20242025!$B$3:$B$1315, "&lt;=" &amp; EN$1, DataRegularSeason20242025!$E$3:$E$1315, $A12)</f>
        <v>26</v>
      </c>
      <c r="EO12">
        <f>SUMIFS(DataRegularSeason20242025!$AA$3:$AA$1315,DataRegularSeason20242025!$B$3:$B$1315, "&lt;=" &amp; EO$1, DataRegularSeason20242025!$D$3:$D$1315, $A12)+SUMIFS(DataRegularSeason20242025!$AB$3:$AB$1315,DataRegularSeason20242025!$B$3:$B$1315, "&lt;=" &amp; EO$1, DataRegularSeason20242025!$E$3:$E$1315, $A12)</f>
        <v>26</v>
      </c>
      <c r="EP12">
        <f>SUMIFS(DataRegularSeason20242025!$AA$3:$AA$1315,DataRegularSeason20242025!$B$3:$B$1315, "&lt;=" &amp; EP$1, DataRegularSeason20242025!$D$3:$D$1315, $A12)+SUMIFS(DataRegularSeason20242025!$AB$3:$AB$1315,DataRegularSeason20242025!$B$3:$B$1315, "&lt;=" &amp; EP$1, DataRegularSeason20242025!$E$3:$E$1315, $A12)</f>
        <v>26</v>
      </c>
      <c r="EQ12">
        <f>SUMIFS(DataRegularSeason20242025!$AA$3:$AA$1315,DataRegularSeason20242025!$B$3:$B$1315, "&lt;=" &amp; EQ$1, DataRegularSeason20242025!$D$3:$D$1315, $A12)+SUMIFS(DataRegularSeason20242025!$AB$3:$AB$1315,DataRegularSeason20242025!$B$3:$B$1315, "&lt;=" &amp; EQ$1, DataRegularSeason20242025!$E$3:$E$1315, $A12)</f>
        <v>26</v>
      </c>
      <c r="ER12">
        <f>SUMIFS(DataRegularSeason20242025!$AA$3:$AA$1315,DataRegularSeason20242025!$B$3:$B$1315, "&lt;=" &amp; ER$1, DataRegularSeason20242025!$D$3:$D$1315, $A12)+SUMIFS(DataRegularSeason20242025!$AB$3:$AB$1315,DataRegularSeason20242025!$B$3:$B$1315, "&lt;=" &amp; ER$1, DataRegularSeason20242025!$E$3:$E$1315, $A12)</f>
        <v>26</v>
      </c>
      <c r="ES12">
        <f>SUMIFS(DataRegularSeason20242025!$AA$3:$AA$1315,DataRegularSeason20242025!$B$3:$B$1315, "&lt;=" &amp; ES$1, DataRegularSeason20242025!$D$3:$D$1315, $A12)+SUMIFS(DataRegularSeason20242025!$AB$3:$AB$1315,DataRegularSeason20242025!$B$3:$B$1315, "&lt;=" &amp; ES$1, DataRegularSeason20242025!$E$3:$E$1315, $A12)</f>
        <v>26</v>
      </c>
      <c r="ET12">
        <f>SUMIFS(DataRegularSeason20242025!$AA$3:$AA$1315,DataRegularSeason20242025!$B$3:$B$1315, "&lt;=" &amp; ET$1, DataRegularSeason20242025!$D$3:$D$1315, $A12)+SUMIFS(DataRegularSeason20242025!$AB$3:$AB$1315,DataRegularSeason20242025!$B$3:$B$1315, "&lt;=" &amp; ET$1, DataRegularSeason20242025!$E$3:$E$1315, $A12)</f>
        <v>26</v>
      </c>
      <c r="EU12">
        <f>SUMIFS(DataRegularSeason20242025!$AA$3:$AA$1315,DataRegularSeason20242025!$B$3:$B$1315, "&lt;=" &amp; EU$1, DataRegularSeason20242025!$D$3:$D$1315, $A12)+SUMIFS(DataRegularSeason20242025!$AB$3:$AB$1315,DataRegularSeason20242025!$B$3:$B$1315, "&lt;=" &amp; EU$1, DataRegularSeason20242025!$E$3:$E$1315, $A12)</f>
        <v>26</v>
      </c>
      <c r="EV12">
        <f>SUMIFS(DataRegularSeason20242025!$AA$3:$AA$1315,DataRegularSeason20242025!$B$3:$B$1315, "&lt;=" &amp; EV$1, DataRegularSeason20242025!$D$3:$D$1315, $A12)+SUMIFS(DataRegularSeason20242025!$AB$3:$AB$1315,DataRegularSeason20242025!$B$3:$B$1315, "&lt;=" &amp; EV$1, DataRegularSeason20242025!$E$3:$E$1315, $A12)</f>
        <v>26</v>
      </c>
      <c r="EW12">
        <f>SUMIFS(DataRegularSeason20242025!$AA$3:$AA$1315,DataRegularSeason20242025!$B$3:$B$1315, "&lt;=" &amp; EW$1, DataRegularSeason20242025!$D$3:$D$1315, $A12)+SUMIFS(DataRegularSeason20242025!$AB$3:$AB$1315,DataRegularSeason20242025!$B$3:$B$1315, "&lt;=" &amp; EW$1, DataRegularSeason20242025!$E$3:$E$1315, $A12)</f>
        <v>26</v>
      </c>
      <c r="EX12">
        <f>SUMIFS(DataRegularSeason20242025!$AA$3:$AA$1315,DataRegularSeason20242025!$B$3:$B$1315, "&lt;=" &amp; EX$1, DataRegularSeason20242025!$D$3:$D$1315, $A12)+SUMIFS(DataRegularSeason20242025!$AB$3:$AB$1315,DataRegularSeason20242025!$B$3:$B$1315, "&lt;=" &amp; EX$1, DataRegularSeason20242025!$E$3:$E$1315, $A12)</f>
        <v>26</v>
      </c>
      <c r="EY12">
        <f>SUMIFS(DataRegularSeason20242025!$AA$3:$AA$1315,DataRegularSeason20242025!$B$3:$B$1315, "&lt;=" &amp; EY$1, DataRegularSeason20242025!$D$3:$D$1315, $A12)+SUMIFS(DataRegularSeason20242025!$AB$3:$AB$1315,DataRegularSeason20242025!$B$3:$B$1315, "&lt;=" &amp; EY$1, DataRegularSeason20242025!$E$3:$E$1315, $A12)</f>
        <v>26</v>
      </c>
      <c r="EZ12">
        <f>SUMIFS(DataRegularSeason20242025!$AA$3:$AA$1315,DataRegularSeason20242025!$B$3:$B$1315, "&lt;=" &amp; EZ$1, DataRegularSeason20242025!$D$3:$D$1315, $A12)+SUMIFS(DataRegularSeason20242025!$AB$3:$AB$1315,DataRegularSeason20242025!$B$3:$B$1315, "&lt;=" &amp; EZ$1, DataRegularSeason20242025!$E$3:$E$1315, $A12)</f>
        <v>26</v>
      </c>
      <c r="FA12">
        <f>SUMIFS(DataRegularSeason20242025!$AA$3:$AA$1315,DataRegularSeason20242025!$B$3:$B$1315, "&lt;=" &amp; FA$1, DataRegularSeason20242025!$D$3:$D$1315, $A12)+SUMIFS(DataRegularSeason20242025!$AB$3:$AB$1315,DataRegularSeason20242025!$B$3:$B$1315, "&lt;=" &amp; FA$1, DataRegularSeason20242025!$E$3:$E$1315, $A12)</f>
        <v>26</v>
      </c>
      <c r="FB12">
        <f>SUMIFS(DataRegularSeason20242025!$AA$3:$AA$1315,DataRegularSeason20242025!$B$3:$B$1315, "&lt;=" &amp; FB$1, DataRegularSeason20242025!$D$3:$D$1315, $A12)+SUMIFS(DataRegularSeason20242025!$AB$3:$AB$1315,DataRegularSeason20242025!$B$3:$B$1315, "&lt;=" &amp; FB$1, DataRegularSeason20242025!$E$3:$E$1315, $A12)</f>
        <v>26</v>
      </c>
      <c r="FC12">
        <f>SUMIFS(DataRegularSeason20242025!$AA$3:$AA$1315,DataRegularSeason20242025!$B$3:$B$1315, "&lt;=" &amp; FC$1, DataRegularSeason20242025!$D$3:$D$1315, $A12)+SUMIFS(DataRegularSeason20242025!$AB$3:$AB$1315,DataRegularSeason20242025!$B$3:$B$1315, "&lt;=" &amp; FC$1, DataRegularSeason20242025!$E$3:$E$1315, $A12)</f>
        <v>26</v>
      </c>
      <c r="FD12">
        <f>SUMIFS(DataRegularSeason20242025!$AA$3:$AA$1315,DataRegularSeason20242025!$B$3:$B$1315, "&lt;=" &amp; FD$1, DataRegularSeason20242025!$D$3:$D$1315, $A12)+SUMIFS(DataRegularSeason20242025!$AB$3:$AB$1315,DataRegularSeason20242025!$B$3:$B$1315, "&lt;=" &amp; FD$1, DataRegularSeason20242025!$E$3:$E$1315, $A12)</f>
        <v>26</v>
      </c>
      <c r="FE12">
        <f>SUMIFS(DataRegularSeason20242025!$AA$3:$AA$1315,DataRegularSeason20242025!$B$3:$B$1315, "&lt;=" &amp; FE$1, DataRegularSeason20242025!$D$3:$D$1315, $A12)+SUMIFS(DataRegularSeason20242025!$AB$3:$AB$1315,DataRegularSeason20242025!$B$3:$B$1315, "&lt;=" &amp; FE$1, DataRegularSeason20242025!$E$3:$E$1315, $A12)</f>
        <v>26</v>
      </c>
      <c r="FF12">
        <f>SUMIFS(DataRegularSeason20242025!$AA$3:$AA$1315,DataRegularSeason20242025!$B$3:$B$1315, "&lt;=" &amp; FF$1, DataRegularSeason20242025!$D$3:$D$1315, $A12)+SUMIFS(DataRegularSeason20242025!$AB$3:$AB$1315,DataRegularSeason20242025!$B$3:$B$1315, "&lt;=" &amp; FF$1, DataRegularSeason20242025!$E$3:$E$1315, $A12)</f>
        <v>26</v>
      </c>
      <c r="FG12">
        <f>SUMIFS(DataRegularSeason20242025!$AA$3:$AA$1315,DataRegularSeason20242025!$B$3:$B$1315, "&lt;=" &amp; FG$1, DataRegularSeason20242025!$D$3:$D$1315, $A12)+SUMIFS(DataRegularSeason20242025!$AB$3:$AB$1315,DataRegularSeason20242025!$B$3:$B$1315, "&lt;=" &amp; FG$1, DataRegularSeason20242025!$E$3:$E$1315, $A12)</f>
        <v>26</v>
      </c>
      <c r="FH12">
        <f>SUMIFS(DataRegularSeason20242025!$AA$3:$AA$1315,DataRegularSeason20242025!$B$3:$B$1315, "&lt;=" &amp; FH$1, DataRegularSeason20242025!$D$3:$D$1315, $A12)+SUMIFS(DataRegularSeason20242025!$AB$3:$AB$1315,DataRegularSeason20242025!$B$3:$B$1315, "&lt;=" &amp; FH$1, DataRegularSeason20242025!$E$3:$E$1315, $A12)</f>
        <v>26</v>
      </c>
      <c r="FI12">
        <f>SUMIFS(DataRegularSeason20242025!$AA$3:$AA$1315,DataRegularSeason20242025!$B$3:$B$1315, "&lt;=" &amp; FI$1, DataRegularSeason20242025!$D$3:$D$1315, $A12)+SUMIFS(DataRegularSeason20242025!$AB$3:$AB$1315,DataRegularSeason20242025!$B$3:$B$1315, "&lt;=" &amp; FI$1, DataRegularSeason20242025!$E$3:$E$1315, $A12)</f>
        <v>26</v>
      </c>
      <c r="FJ12">
        <f>SUMIFS(DataRegularSeason20242025!$AA$3:$AA$1315,DataRegularSeason20242025!$B$3:$B$1315, "&lt;=" &amp; FJ$1, DataRegularSeason20242025!$D$3:$D$1315, $A12)+SUMIFS(DataRegularSeason20242025!$AB$3:$AB$1315,DataRegularSeason20242025!$B$3:$B$1315, "&lt;=" &amp; FJ$1, DataRegularSeason20242025!$E$3:$E$1315, $A12)</f>
        <v>26</v>
      </c>
      <c r="FK12">
        <f>SUMIFS(DataRegularSeason20242025!$AA$3:$AA$1315,DataRegularSeason20242025!$B$3:$B$1315, "&lt;=" &amp; FK$1, DataRegularSeason20242025!$D$3:$D$1315, $A12)+SUMIFS(DataRegularSeason20242025!$AB$3:$AB$1315,DataRegularSeason20242025!$B$3:$B$1315, "&lt;=" &amp; FK$1, DataRegularSeason20242025!$E$3:$E$1315, $A12)</f>
        <v>26</v>
      </c>
      <c r="FL12">
        <f>SUMIFS(DataRegularSeason20242025!$AA$3:$AA$1315,DataRegularSeason20242025!$B$3:$B$1315, "&lt;=" &amp; FL$1, DataRegularSeason20242025!$D$3:$D$1315, $A12)+SUMIFS(DataRegularSeason20242025!$AB$3:$AB$1315,DataRegularSeason20242025!$B$3:$B$1315, "&lt;=" &amp; FL$1, DataRegularSeason20242025!$E$3:$E$1315, $A12)</f>
        <v>26</v>
      </c>
      <c r="FM12">
        <f>SUMIFS(DataRegularSeason20242025!$AA$3:$AA$1315,DataRegularSeason20242025!$B$3:$B$1315, "&lt;=" &amp; FM$1, DataRegularSeason20242025!$D$3:$D$1315, $A12)+SUMIFS(DataRegularSeason20242025!$AB$3:$AB$1315,DataRegularSeason20242025!$B$3:$B$1315, "&lt;=" &amp; FM$1, DataRegularSeason20242025!$E$3:$E$1315, $A12)</f>
        <v>26</v>
      </c>
      <c r="FN12">
        <f>SUMIFS(DataRegularSeason20242025!$AA$3:$AA$1315,DataRegularSeason20242025!$B$3:$B$1315, "&lt;=" &amp; FN$1, DataRegularSeason20242025!$D$3:$D$1315, $A12)+SUMIFS(DataRegularSeason20242025!$AB$3:$AB$1315,DataRegularSeason20242025!$B$3:$B$1315, "&lt;=" &amp; FN$1, DataRegularSeason20242025!$E$3:$E$1315, $A12)</f>
        <v>26</v>
      </c>
      <c r="FO12">
        <f>SUMIFS(DataRegularSeason20242025!$AA$3:$AA$1315,DataRegularSeason20242025!$B$3:$B$1315, "&lt;=" &amp; FO$1, DataRegularSeason20242025!$D$3:$D$1315, $A12)+SUMIFS(DataRegularSeason20242025!$AB$3:$AB$1315,DataRegularSeason20242025!$B$3:$B$1315, "&lt;=" &amp; FO$1, DataRegularSeason20242025!$E$3:$E$1315, $A12)</f>
        <v>26</v>
      </c>
      <c r="FP12">
        <f>SUMIFS(DataRegularSeason20242025!$AA$3:$AA$1315,DataRegularSeason20242025!$B$3:$B$1315, "&lt;=" &amp; FP$1, DataRegularSeason20242025!$D$3:$D$1315, $A12)+SUMIFS(DataRegularSeason20242025!$AB$3:$AB$1315,DataRegularSeason20242025!$B$3:$B$1315, "&lt;=" &amp; FP$1, DataRegularSeason20242025!$E$3:$E$1315, $A12)</f>
        <v>26</v>
      </c>
      <c r="FQ12">
        <f>SUMIFS(DataRegularSeason20242025!$AA$3:$AA$1315,DataRegularSeason20242025!$B$3:$B$1315, "&lt;=" &amp; FQ$1, DataRegularSeason20242025!$D$3:$D$1315, $A12)+SUMIFS(DataRegularSeason20242025!$AB$3:$AB$1315,DataRegularSeason20242025!$B$3:$B$1315, "&lt;=" &amp; FQ$1, DataRegularSeason20242025!$E$3:$E$1315, $A12)</f>
        <v>26</v>
      </c>
      <c r="FR12">
        <f>SUMIFS(DataRegularSeason20242025!$AA$3:$AA$1315,DataRegularSeason20242025!$B$3:$B$1315, "&lt;=" &amp; FR$1, DataRegularSeason20242025!$D$3:$D$1315, $A12)+SUMIFS(DataRegularSeason20242025!$AB$3:$AB$1315,DataRegularSeason20242025!$B$3:$B$1315, "&lt;=" &amp; FR$1, DataRegularSeason20242025!$E$3:$E$1315, $A12)</f>
        <v>26</v>
      </c>
      <c r="FS12">
        <f>SUMIFS(DataRegularSeason20242025!$AA$3:$AA$1315,DataRegularSeason20242025!$B$3:$B$1315, "&lt;=" &amp; FS$1, DataRegularSeason20242025!$D$3:$D$1315, $A12)+SUMIFS(DataRegularSeason20242025!$AB$3:$AB$1315,DataRegularSeason20242025!$B$3:$B$1315, "&lt;=" &amp; FS$1, DataRegularSeason20242025!$E$3:$E$1315, $A12)</f>
        <v>26</v>
      </c>
      <c r="FT12">
        <f>SUMIFS(DataRegularSeason20242025!$AA$3:$AA$1315,DataRegularSeason20242025!$B$3:$B$1315, "&lt;=" &amp; FT$1, DataRegularSeason20242025!$D$3:$D$1315, $A12)+SUMIFS(DataRegularSeason20242025!$AB$3:$AB$1315,DataRegularSeason20242025!$B$3:$B$1315, "&lt;=" &amp; FT$1, DataRegularSeason20242025!$E$3:$E$1315, $A12)</f>
        <v>26</v>
      </c>
      <c r="FU12">
        <f>SUMIFS(DataRegularSeason20242025!$AA$3:$AA$1315,DataRegularSeason20242025!$B$3:$B$1315, "&lt;=" &amp; FU$1, DataRegularSeason20242025!$D$3:$D$1315, $A12)+SUMIFS(DataRegularSeason20242025!$AB$3:$AB$1315,DataRegularSeason20242025!$B$3:$B$1315, "&lt;=" &amp; FU$1, DataRegularSeason20242025!$E$3:$E$1315, $A12)</f>
        <v>26</v>
      </c>
      <c r="FV12">
        <f>SUMIFS(DataRegularSeason20242025!$AA$3:$AA$1315,DataRegularSeason20242025!$B$3:$B$1315, "&lt;=" &amp; FV$1, DataRegularSeason20242025!$D$3:$D$1315, $A12)+SUMIFS(DataRegularSeason20242025!$AB$3:$AB$1315,DataRegularSeason20242025!$B$3:$B$1315, "&lt;=" &amp; FV$1, DataRegularSeason20242025!$E$3:$E$1315, $A12)</f>
        <v>26</v>
      </c>
      <c r="FW12">
        <f>SUMIFS(DataRegularSeason20242025!$AA$3:$AA$1315,DataRegularSeason20242025!$B$3:$B$1315, "&lt;=" &amp; FW$1, DataRegularSeason20242025!$D$3:$D$1315, $A12)+SUMIFS(DataRegularSeason20242025!$AB$3:$AB$1315,DataRegularSeason20242025!$B$3:$B$1315, "&lt;=" &amp; FW$1, DataRegularSeason20242025!$E$3:$E$1315, $A12)</f>
        <v>26</v>
      </c>
      <c r="FX12">
        <f>SUMIFS(DataRegularSeason20242025!$AA$3:$AA$1315,DataRegularSeason20242025!$B$3:$B$1315, "&lt;=" &amp; FX$1, DataRegularSeason20242025!$D$3:$D$1315, $A12)+SUMIFS(DataRegularSeason20242025!$AB$3:$AB$1315,DataRegularSeason20242025!$B$3:$B$1315, "&lt;=" &amp; FX$1, DataRegularSeason20242025!$E$3:$E$1315, $A12)</f>
        <v>26</v>
      </c>
      <c r="FY12">
        <f>SUMIFS(DataRegularSeason20242025!$AA$3:$AA$1315,DataRegularSeason20242025!$B$3:$B$1315, "&lt;=" &amp; FY$1, DataRegularSeason20242025!$D$3:$D$1315, $A12)+SUMIFS(DataRegularSeason20242025!$AB$3:$AB$1315,DataRegularSeason20242025!$B$3:$B$1315, "&lt;=" &amp; FY$1, DataRegularSeason20242025!$E$3:$E$1315, $A12)</f>
        <v>26</v>
      </c>
      <c r="FZ12">
        <f>SUMIFS(DataRegularSeason20242025!$AA$3:$AA$1315,DataRegularSeason20242025!$B$3:$B$1315, "&lt;=" &amp; FZ$1, DataRegularSeason20242025!$D$3:$D$1315, $A12)+SUMIFS(DataRegularSeason20242025!$AB$3:$AB$1315,DataRegularSeason20242025!$B$3:$B$1315, "&lt;=" &amp; FZ$1, DataRegularSeason20242025!$E$3:$E$1315, $A12)</f>
        <v>26</v>
      </c>
      <c r="GA12">
        <f>SUMIFS(DataRegularSeason20242025!$AA$3:$AA$1315,DataRegularSeason20242025!$B$3:$B$1315, "&lt;=" &amp; GA$1, DataRegularSeason20242025!$D$3:$D$1315, $A12)+SUMIFS(DataRegularSeason20242025!$AB$3:$AB$1315,DataRegularSeason20242025!$B$3:$B$1315, "&lt;=" &amp; GA$1, DataRegularSeason20242025!$E$3:$E$1315, $A12)</f>
        <v>26</v>
      </c>
      <c r="GB12">
        <f>SUMIFS(DataRegularSeason20242025!$AA$3:$AA$1315,DataRegularSeason20242025!$B$3:$B$1315, "&lt;=" &amp; GB$1, DataRegularSeason20242025!$D$3:$D$1315, $A12)+SUMIFS(DataRegularSeason20242025!$AB$3:$AB$1315,DataRegularSeason20242025!$B$3:$B$1315, "&lt;=" &amp; GB$1, DataRegularSeason20242025!$E$3:$E$1315, $A12)</f>
        <v>26</v>
      </c>
      <c r="GC12">
        <f>SUMIFS(DataRegularSeason20242025!$AA$3:$AA$1315,DataRegularSeason20242025!$B$3:$B$1315, "&lt;=" &amp; GC$1, DataRegularSeason20242025!$D$3:$D$1315, $A12)+SUMIFS(DataRegularSeason20242025!$AB$3:$AB$1315,DataRegularSeason20242025!$B$3:$B$1315, "&lt;=" &amp; GC$1, DataRegularSeason20242025!$E$3:$E$1315, $A12)</f>
        <v>26</v>
      </c>
      <c r="GD12">
        <f>SUMIFS(DataRegularSeason20242025!$AA$3:$AA$1315,DataRegularSeason20242025!$B$3:$B$1315, "&lt;=" &amp; GD$1, DataRegularSeason20242025!$D$3:$D$1315, $A12)+SUMIFS(DataRegularSeason20242025!$AB$3:$AB$1315,DataRegularSeason20242025!$B$3:$B$1315, "&lt;=" &amp; GD$1, DataRegularSeason20242025!$E$3:$E$1315, $A12)</f>
        <v>26</v>
      </c>
      <c r="GE12">
        <f>SUMIFS(DataRegularSeason20242025!$AA$3:$AA$1315,DataRegularSeason20242025!$B$3:$B$1315, "&lt;=" &amp; GE$1, DataRegularSeason20242025!$D$3:$D$1315, $A12)+SUMIFS(DataRegularSeason20242025!$AB$3:$AB$1315,DataRegularSeason20242025!$B$3:$B$1315, "&lt;=" &amp; GE$1, DataRegularSeason20242025!$E$3:$E$1315, $A12)</f>
        <v>26</v>
      </c>
      <c r="GF12">
        <f>SUMIFS(DataRegularSeason20242025!$AA$3:$AA$1315,DataRegularSeason20242025!$B$3:$B$1315, "&lt;=" &amp; GF$1, DataRegularSeason20242025!$D$3:$D$1315, $A12)+SUMIFS(DataRegularSeason20242025!$AB$3:$AB$1315,DataRegularSeason20242025!$B$3:$B$1315, "&lt;=" &amp; GF$1, DataRegularSeason20242025!$E$3:$E$1315, $A12)</f>
        <v>26</v>
      </c>
      <c r="GG12">
        <f>SUMIFS(DataRegularSeason20242025!$AA$3:$AA$1315,DataRegularSeason20242025!$B$3:$B$1315, "&lt;=" &amp; GG$1, DataRegularSeason20242025!$D$3:$D$1315, $A12)+SUMIFS(DataRegularSeason20242025!$AB$3:$AB$1315,DataRegularSeason20242025!$B$3:$B$1315, "&lt;=" &amp; GG$1, DataRegularSeason20242025!$E$3:$E$1315, $A12)</f>
        <v>26</v>
      </c>
      <c r="GH12">
        <f>SUMIFS(DataRegularSeason20242025!$AA$3:$AA$1315,DataRegularSeason20242025!$B$3:$B$1315, "&lt;=" &amp; GH$1, DataRegularSeason20242025!$D$3:$D$1315, $A12)+SUMIFS(DataRegularSeason20242025!$AB$3:$AB$1315,DataRegularSeason20242025!$B$3:$B$1315, "&lt;=" &amp; GH$1, DataRegularSeason20242025!$E$3:$E$1315, $A12)</f>
        <v>26</v>
      </c>
      <c r="GI12">
        <f>SUMIFS(DataRegularSeason20242025!$AA$3:$AA$1315,DataRegularSeason20242025!$B$3:$B$1315, "&lt;=" &amp; GI$1, DataRegularSeason20242025!$D$3:$D$1315, $A12)+SUMIFS(DataRegularSeason20242025!$AB$3:$AB$1315,DataRegularSeason20242025!$B$3:$B$1315, "&lt;=" &amp; GI$1, DataRegularSeason20242025!$E$3:$E$1315, $A12)</f>
        <v>26</v>
      </c>
      <c r="GJ12">
        <f>SUMIFS(DataRegularSeason20242025!$AA$3:$AA$1315,DataRegularSeason20242025!$B$3:$B$1315, "&lt;=" &amp; GJ$1, DataRegularSeason20242025!$D$3:$D$1315, $A12)+SUMIFS(DataRegularSeason20242025!$AB$3:$AB$1315,DataRegularSeason20242025!$B$3:$B$1315, "&lt;=" &amp; GJ$1, DataRegularSeason20242025!$E$3:$E$1315, $A12)</f>
        <v>26</v>
      </c>
      <c r="GK12">
        <f>SUMIFS(DataRegularSeason20242025!$AA$3:$AA$1315,DataRegularSeason20242025!$B$3:$B$1315, "&lt;=" &amp; GK$1, DataRegularSeason20242025!$D$3:$D$1315, $A12)+SUMIFS(DataRegularSeason20242025!$AB$3:$AB$1315,DataRegularSeason20242025!$B$3:$B$1315, "&lt;=" &amp; GK$1, DataRegularSeason20242025!$E$3:$E$1315, $A12)</f>
        <v>26</v>
      </c>
      <c r="GL12">
        <f>SUMIFS(DataRegularSeason20242025!$AA$3:$AA$1315,DataRegularSeason20242025!$B$3:$B$1315, "&lt;=" &amp; GL$1, DataRegularSeason20242025!$D$3:$D$1315, $A12)+SUMIFS(DataRegularSeason20242025!$AB$3:$AB$1315,DataRegularSeason20242025!$B$3:$B$1315, "&lt;=" &amp; GL$1, DataRegularSeason20242025!$E$3:$E$1315, $A12)</f>
        <v>26</v>
      </c>
      <c r="GM12">
        <f>SUMIFS(DataRegularSeason20242025!$AA$3:$AA$1315,DataRegularSeason20242025!$B$3:$B$1315, "&lt;=" &amp; GM$1, DataRegularSeason20242025!$D$3:$D$1315, $A12)+SUMIFS(DataRegularSeason20242025!$AB$3:$AB$1315,DataRegularSeason20242025!$B$3:$B$1315, "&lt;=" &amp; GM$1, DataRegularSeason20242025!$E$3:$E$1315, $A12)</f>
        <v>26</v>
      </c>
      <c r="GN12">
        <f>SUMIFS(DataRegularSeason20242025!$AA$3:$AA$1315,DataRegularSeason20242025!$B$3:$B$1315, "&lt;=" &amp; GN$1, DataRegularSeason20242025!$D$3:$D$1315, $A12)+SUMIFS(DataRegularSeason20242025!$AB$3:$AB$1315,DataRegularSeason20242025!$B$3:$B$1315, "&lt;=" &amp; GN$1, DataRegularSeason20242025!$E$3:$E$1315, $A12)</f>
        <v>26</v>
      </c>
      <c r="GO12">
        <f>SUMIFS(DataRegularSeason20242025!$AA$3:$AA$1315,DataRegularSeason20242025!$B$3:$B$1315, "&lt;=" &amp; GO$1, DataRegularSeason20242025!$D$3:$D$1315, $A12)+SUMIFS(DataRegularSeason20242025!$AB$3:$AB$1315,DataRegularSeason20242025!$B$3:$B$1315, "&lt;=" &amp; GO$1, DataRegularSeason20242025!$E$3:$E$1315, $A12)</f>
        <v>26</v>
      </c>
      <c r="GP12">
        <f>SUMIFS(DataRegularSeason20242025!$AA$3:$AA$1315,DataRegularSeason20242025!$B$3:$B$1315, "&lt;=" &amp; GP$1, DataRegularSeason20242025!$D$3:$D$1315, $A12)+SUMIFS(DataRegularSeason20242025!$AB$3:$AB$1315,DataRegularSeason20242025!$B$3:$B$1315, "&lt;=" &amp; GP$1, DataRegularSeason20242025!$E$3:$E$1315, $A12)</f>
        <v>26</v>
      </c>
      <c r="GQ12">
        <f>SUMIFS(DataRegularSeason20242025!$AA$3:$AA$1315,DataRegularSeason20242025!$B$3:$B$1315, "&lt;=" &amp; GQ$1, DataRegularSeason20242025!$D$3:$D$1315, $A12)+SUMIFS(DataRegularSeason20242025!$AB$3:$AB$1315,DataRegularSeason20242025!$B$3:$B$1315, "&lt;=" &amp; GQ$1, DataRegularSeason20242025!$E$3:$E$1315, $A12)</f>
        <v>26</v>
      </c>
      <c r="GR12">
        <f>SUMIFS(DataRegularSeason20242025!$AA$3:$AA$1315,DataRegularSeason20242025!$B$3:$B$1315, "&lt;=" &amp; GR$1, DataRegularSeason20242025!$D$3:$D$1315, $A12)+SUMIFS(DataRegularSeason20242025!$AB$3:$AB$1315,DataRegularSeason20242025!$B$3:$B$1315, "&lt;=" &amp; GR$1, DataRegularSeason20242025!$E$3:$E$1315, $A12)</f>
        <v>26</v>
      </c>
      <c r="GS12">
        <f>SUMIFS(DataRegularSeason20242025!$AA$3:$AA$1315,DataRegularSeason20242025!$B$3:$B$1315, "&lt;=" &amp; GS$1, DataRegularSeason20242025!$D$3:$D$1315, $A12)+SUMIFS(DataRegularSeason20242025!$AB$3:$AB$1315,DataRegularSeason20242025!$B$3:$B$1315, "&lt;=" &amp; GS$1, DataRegularSeason20242025!$E$3:$E$1315, $A12)</f>
        <v>26</v>
      </c>
      <c r="GT12">
        <f>SUMIFS(DataRegularSeason20242025!$AA$3:$AA$1315,DataRegularSeason20242025!$B$3:$B$1315, "&lt;=" &amp; GT$1, DataRegularSeason20242025!$D$3:$D$1315, $A12)+SUMIFS(DataRegularSeason20242025!$AB$3:$AB$1315,DataRegularSeason20242025!$B$3:$B$1315, "&lt;=" &amp; GT$1, DataRegularSeason20242025!$E$3:$E$1315, $A12)</f>
        <v>26</v>
      </c>
      <c r="GU12">
        <f>SUMIFS(DataRegularSeason20242025!$AA$3:$AA$1315,DataRegularSeason20242025!$B$3:$B$1315, "&lt;=" &amp; GU$1, DataRegularSeason20242025!$D$3:$D$1315, $A12)+SUMIFS(DataRegularSeason20242025!$AB$3:$AB$1315,DataRegularSeason20242025!$B$3:$B$1315, "&lt;=" &amp; GU$1, DataRegularSeason20242025!$E$3:$E$1315, $A12)</f>
        <v>26</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23</v>
      </c>
      <c r="AZ13">
        <f>SUMIFS(DataRegularSeason20242025!$AA$3:$AA$1315,DataRegularSeason20242025!$B$3:$B$1315, "&lt;=" &amp; AZ$1, DataRegularSeason20242025!$D$3:$D$1315, $A13)+SUMIFS(DataRegularSeason20242025!$AB$3:$AB$1315,DataRegularSeason20242025!$B$3:$B$1315, "&lt;=" &amp; AZ$1, DataRegularSeason20242025!$E$3:$E$1315, $A13)</f>
        <v>23</v>
      </c>
      <c r="BA13">
        <f>SUMIFS(DataRegularSeason20242025!$AA$3:$AA$1315,DataRegularSeason20242025!$B$3:$B$1315, "&lt;=" &amp; BA$1, DataRegularSeason20242025!$D$3:$D$1315, $A13)+SUMIFS(DataRegularSeason20242025!$AB$3:$AB$1315,DataRegularSeason20242025!$B$3:$B$1315, "&lt;=" &amp; BA$1, DataRegularSeason20242025!$E$3:$E$1315, $A13)</f>
        <v>23</v>
      </c>
      <c r="BB13">
        <f>SUMIFS(DataRegularSeason20242025!$AA$3:$AA$1315,DataRegularSeason20242025!$B$3:$B$1315, "&lt;=" &amp; BB$1, DataRegularSeason20242025!$D$3:$D$1315, $A13)+SUMIFS(DataRegularSeason20242025!$AB$3:$AB$1315,DataRegularSeason20242025!$B$3:$B$1315, "&lt;=" &amp; BB$1, DataRegularSeason20242025!$E$3:$E$1315, $A13)</f>
        <v>23</v>
      </c>
      <c r="BC13">
        <f>SUMIFS(DataRegularSeason20242025!$AA$3:$AA$1315,DataRegularSeason20242025!$B$3:$B$1315, "&lt;=" &amp; BC$1, DataRegularSeason20242025!$D$3:$D$1315, $A13)+SUMIFS(DataRegularSeason20242025!$AB$3:$AB$1315,DataRegularSeason20242025!$B$3:$B$1315, "&lt;=" &amp; BC$1, DataRegularSeason20242025!$E$3:$E$1315, $A13)</f>
        <v>23</v>
      </c>
      <c r="BD13">
        <f>SUMIFS(DataRegularSeason20242025!$AA$3:$AA$1315,DataRegularSeason20242025!$B$3:$B$1315, "&lt;=" &amp; BD$1, DataRegularSeason20242025!$D$3:$D$1315, $A13)+SUMIFS(DataRegularSeason20242025!$AB$3:$AB$1315,DataRegularSeason20242025!$B$3:$B$1315, "&lt;=" &amp; BD$1, DataRegularSeason20242025!$E$3:$E$1315, $A13)</f>
        <v>23</v>
      </c>
      <c r="BE13">
        <f>SUMIFS(DataRegularSeason20242025!$AA$3:$AA$1315,DataRegularSeason20242025!$B$3:$B$1315, "&lt;=" &amp; BE$1, DataRegularSeason20242025!$D$3:$D$1315, $A13)+SUMIFS(DataRegularSeason20242025!$AB$3:$AB$1315,DataRegularSeason20242025!$B$3:$B$1315, "&lt;=" &amp; BE$1, DataRegularSeason20242025!$E$3:$E$1315, $A13)</f>
        <v>23</v>
      </c>
      <c r="BF13">
        <f>SUMIFS(DataRegularSeason20242025!$AA$3:$AA$1315,DataRegularSeason20242025!$B$3:$B$1315, "&lt;=" &amp; BF$1, DataRegularSeason20242025!$D$3:$D$1315, $A13)+SUMIFS(DataRegularSeason20242025!$AB$3:$AB$1315,DataRegularSeason20242025!$B$3:$B$1315, "&lt;=" &amp; BF$1, DataRegularSeason20242025!$E$3:$E$1315, $A13)</f>
        <v>23</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23</v>
      </c>
      <c r="BL13">
        <f>SUMIFS(DataRegularSeason20242025!$AA$3:$AA$1315,DataRegularSeason20242025!$B$3:$B$1315, "&lt;=" &amp; BL$1, DataRegularSeason20242025!$D$3:$D$1315, $A13)+SUMIFS(DataRegularSeason20242025!$AB$3:$AB$1315,DataRegularSeason20242025!$B$3:$B$1315, "&lt;=" &amp; BL$1, DataRegularSeason20242025!$E$3:$E$1315, $A13)</f>
        <v>23</v>
      </c>
      <c r="BM13">
        <f>SUMIFS(DataRegularSeason20242025!$AA$3:$AA$1315,DataRegularSeason20242025!$B$3:$B$1315, "&lt;=" &amp; BM$1, DataRegularSeason20242025!$D$3:$D$1315, $A13)+SUMIFS(DataRegularSeason20242025!$AB$3:$AB$1315,DataRegularSeason20242025!$B$3:$B$1315, "&lt;=" &amp; BM$1, DataRegularSeason20242025!$E$3:$E$1315, $A13)</f>
        <v>23</v>
      </c>
      <c r="BN13">
        <f>SUMIFS(DataRegularSeason20242025!$AA$3:$AA$1315,DataRegularSeason20242025!$B$3:$B$1315, "&lt;=" &amp; BN$1, DataRegularSeason20242025!$D$3:$D$1315, $A13)+SUMIFS(DataRegularSeason20242025!$AB$3:$AB$1315,DataRegularSeason20242025!$B$3:$B$1315, "&lt;=" &amp; BN$1, DataRegularSeason20242025!$E$3:$E$1315, $A13)</f>
        <v>23</v>
      </c>
      <c r="BO13">
        <f>SUMIFS(DataRegularSeason20242025!$AA$3:$AA$1315,DataRegularSeason20242025!$B$3:$B$1315, "&lt;=" &amp; BO$1, DataRegularSeason20242025!$D$3:$D$1315, $A13)+SUMIFS(DataRegularSeason20242025!$AB$3:$AB$1315,DataRegularSeason20242025!$B$3:$B$1315, "&lt;=" &amp; BO$1, DataRegularSeason20242025!$E$3:$E$1315, $A13)</f>
        <v>23</v>
      </c>
      <c r="BP13">
        <f>SUMIFS(DataRegularSeason20242025!$AA$3:$AA$1315,DataRegularSeason20242025!$B$3:$B$1315, "&lt;=" &amp; BP$1, DataRegularSeason20242025!$D$3:$D$1315, $A13)+SUMIFS(DataRegularSeason20242025!$AB$3:$AB$1315,DataRegularSeason20242025!$B$3:$B$1315, "&lt;=" &amp; BP$1, DataRegularSeason20242025!$E$3:$E$1315, $A13)</f>
        <v>23</v>
      </c>
      <c r="BQ13">
        <f>SUMIFS(DataRegularSeason20242025!$AA$3:$AA$1315,DataRegularSeason20242025!$B$3:$B$1315, "&lt;=" &amp; BQ$1, DataRegularSeason20242025!$D$3:$D$1315, $A13)+SUMIFS(DataRegularSeason20242025!$AB$3:$AB$1315,DataRegularSeason20242025!$B$3:$B$1315, "&lt;=" &amp; BQ$1, DataRegularSeason20242025!$E$3:$E$1315, $A13)</f>
        <v>23</v>
      </c>
      <c r="BR13">
        <f>SUMIFS(DataRegularSeason20242025!$AA$3:$AA$1315,DataRegularSeason20242025!$B$3:$B$1315, "&lt;=" &amp; BR$1, DataRegularSeason20242025!$D$3:$D$1315, $A13)+SUMIFS(DataRegularSeason20242025!$AB$3:$AB$1315,DataRegularSeason20242025!$B$3:$B$1315, "&lt;=" &amp; BR$1, DataRegularSeason20242025!$E$3:$E$1315, $A13)</f>
        <v>23</v>
      </c>
      <c r="BS13">
        <f>SUMIFS(DataRegularSeason20242025!$AA$3:$AA$1315,DataRegularSeason20242025!$B$3:$B$1315, "&lt;=" &amp; BS$1, DataRegularSeason20242025!$D$3:$D$1315, $A13)+SUMIFS(DataRegularSeason20242025!$AB$3:$AB$1315,DataRegularSeason20242025!$B$3:$B$1315, "&lt;=" &amp; BS$1, DataRegularSeason20242025!$E$3:$E$1315, $A13)</f>
        <v>23</v>
      </c>
      <c r="BT13">
        <f>SUMIFS(DataRegularSeason20242025!$AA$3:$AA$1315,DataRegularSeason20242025!$B$3:$B$1315, "&lt;=" &amp; BT$1, DataRegularSeason20242025!$D$3:$D$1315, $A13)+SUMIFS(DataRegularSeason20242025!$AB$3:$AB$1315,DataRegularSeason20242025!$B$3:$B$1315, "&lt;=" &amp; BT$1, DataRegularSeason20242025!$E$3:$E$1315, $A13)</f>
        <v>23</v>
      </c>
      <c r="BU13">
        <f>SUMIFS(DataRegularSeason20242025!$AA$3:$AA$1315,DataRegularSeason20242025!$B$3:$B$1315, "&lt;=" &amp; BU$1, DataRegularSeason20242025!$D$3:$D$1315, $A13)+SUMIFS(DataRegularSeason20242025!$AB$3:$AB$1315,DataRegularSeason20242025!$B$3:$B$1315, "&lt;=" &amp; BU$1, DataRegularSeason20242025!$E$3:$E$1315, $A13)</f>
        <v>23</v>
      </c>
      <c r="BV13">
        <f>SUMIFS(DataRegularSeason20242025!$AA$3:$AA$1315,DataRegularSeason20242025!$B$3:$B$1315, "&lt;=" &amp; BV$1, DataRegularSeason20242025!$D$3:$D$1315, $A13)+SUMIFS(DataRegularSeason20242025!$AB$3:$AB$1315,DataRegularSeason20242025!$B$3:$B$1315, "&lt;=" &amp; BV$1, DataRegularSeason20242025!$E$3:$E$1315, $A13)</f>
        <v>23</v>
      </c>
      <c r="BW13">
        <f>SUMIFS(DataRegularSeason20242025!$AA$3:$AA$1315,DataRegularSeason20242025!$B$3:$B$1315, "&lt;=" &amp; BW$1, DataRegularSeason20242025!$D$3:$D$1315, $A13)+SUMIFS(DataRegularSeason20242025!$AB$3:$AB$1315,DataRegularSeason20242025!$B$3:$B$1315, "&lt;=" &amp; BW$1, DataRegularSeason20242025!$E$3:$E$1315, $A13)</f>
        <v>23</v>
      </c>
      <c r="BX13">
        <f>SUMIFS(DataRegularSeason20242025!$AA$3:$AA$1315,DataRegularSeason20242025!$B$3:$B$1315, "&lt;=" &amp; BX$1, DataRegularSeason20242025!$D$3:$D$1315, $A13)+SUMIFS(DataRegularSeason20242025!$AB$3:$AB$1315,DataRegularSeason20242025!$B$3:$B$1315, "&lt;=" &amp; BX$1, DataRegularSeason20242025!$E$3:$E$1315, $A13)</f>
        <v>23</v>
      </c>
      <c r="BY13">
        <f>SUMIFS(DataRegularSeason20242025!$AA$3:$AA$1315,DataRegularSeason20242025!$B$3:$B$1315, "&lt;=" &amp; BY$1, DataRegularSeason20242025!$D$3:$D$1315, $A13)+SUMIFS(DataRegularSeason20242025!$AB$3:$AB$1315,DataRegularSeason20242025!$B$3:$B$1315, "&lt;=" &amp; BY$1, DataRegularSeason20242025!$E$3:$E$1315, $A13)</f>
        <v>23</v>
      </c>
      <c r="BZ13">
        <f>SUMIFS(DataRegularSeason20242025!$AA$3:$AA$1315,DataRegularSeason20242025!$B$3:$B$1315, "&lt;=" &amp; BZ$1, DataRegularSeason20242025!$D$3:$D$1315, $A13)+SUMIFS(DataRegularSeason20242025!$AB$3:$AB$1315,DataRegularSeason20242025!$B$3:$B$1315, "&lt;=" &amp; BZ$1, DataRegularSeason20242025!$E$3:$E$1315, $A13)</f>
        <v>23</v>
      </c>
      <c r="CA13">
        <f>SUMIFS(DataRegularSeason20242025!$AA$3:$AA$1315,DataRegularSeason20242025!$B$3:$B$1315, "&lt;=" &amp; CA$1, DataRegularSeason20242025!$D$3:$D$1315, $A13)+SUMIFS(DataRegularSeason20242025!$AB$3:$AB$1315,DataRegularSeason20242025!$B$3:$B$1315, "&lt;=" &amp; CA$1, DataRegularSeason20242025!$E$3:$E$1315, $A13)</f>
        <v>23</v>
      </c>
      <c r="CB13">
        <f>SUMIFS(DataRegularSeason20242025!$AA$3:$AA$1315,DataRegularSeason20242025!$B$3:$B$1315, "&lt;=" &amp; CB$1, DataRegularSeason20242025!$D$3:$D$1315, $A13)+SUMIFS(DataRegularSeason20242025!$AB$3:$AB$1315,DataRegularSeason20242025!$B$3:$B$1315, "&lt;=" &amp; CB$1, DataRegularSeason20242025!$E$3:$E$1315, $A13)</f>
        <v>23</v>
      </c>
      <c r="CC13">
        <f>SUMIFS(DataRegularSeason20242025!$AA$3:$AA$1315,DataRegularSeason20242025!$B$3:$B$1315, "&lt;=" &amp; CC$1, DataRegularSeason20242025!$D$3:$D$1315, $A13)+SUMIFS(DataRegularSeason20242025!$AB$3:$AB$1315,DataRegularSeason20242025!$B$3:$B$1315, "&lt;=" &amp; CC$1, DataRegularSeason20242025!$E$3:$E$1315, $A13)</f>
        <v>23</v>
      </c>
      <c r="CD13">
        <f>SUMIFS(DataRegularSeason20242025!$AA$3:$AA$1315,DataRegularSeason20242025!$B$3:$B$1315, "&lt;=" &amp; CD$1, DataRegularSeason20242025!$D$3:$D$1315, $A13)+SUMIFS(DataRegularSeason20242025!$AB$3:$AB$1315,DataRegularSeason20242025!$B$3:$B$1315, "&lt;=" &amp; CD$1, DataRegularSeason20242025!$E$3:$E$1315, $A13)</f>
        <v>23</v>
      </c>
      <c r="CE13">
        <f>SUMIFS(DataRegularSeason20242025!$AA$3:$AA$1315,DataRegularSeason20242025!$B$3:$B$1315, "&lt;=" &amp; CE$1, DataRegularSeason20242025!$D$3:$D$1315, $A13)+SUMIFS(DataRegularSeason20242025!$AB$3:$AB$1315,DataRegularSeason20242025!$B$3:$B$1315, "&lt;=" &amp; CE$1, DataRegularSeason20242025!$E$3:$E$1315, $A13)</f>
        <v>23</v>
      </c>
      <c r="CF13">
        <f>SUMIFS(DataRegularSeason20242025!$AA$3:$AA$1315,DataRegularSeason20242025!$B$3:$B$1315, "&lt;=" &amp; CF$1, DataRegularSeason20242025!$D$3:$D$1315, $A13)+SUMIFS(DataRegularSeason20242025!$AB$3:$AB$1315,DataRegularSeason20242025!$B$3:$B$1315, "&lt;=" &amp; CF$1, DataRegularSeason20242025!$E$3:$E$1315, $A13)</f>
        <v>23</v>
      </c>
      <c r="CG13">
        <f>SUMIFS(DataRegularSeason20242025!$AA$3:$AA$1315,DataRegularSeason20242025!$B$3:$B$1315, "&lt;=" &amp; CG$1, DataRegularSeason20242025!$D$3:$D$1315, $A13)+SUMIFS(DataRegularSeason20242025!$AB$3:$AB$1315,DataRegularSeason20242025!$B$3:$B$1315, "&lt;=" &amp; CG$1, DataRegularSeason20242025!$E$3:$E$1315, $A13)</f>
        <v>23</v>
      </c>
      <c r="CH13">
        <f>SUMIFS(DataRegularSeason20242025!$AA$3:$AA$1315,DataRegularSeason20242025!$B$3:$B$1315, "&lt;=" &amp; CH$1, DataRegularSeason20242025!$D$3:$D$1315, $A13)+SUMIFS(DataRegularSeason20242025!$AB$3:$AB$1315,DataRegularSeason20242025!$B$3:$B$1315, "&lt;=" &amp; CH$1, DataRegularSeason20242025!$E$3:$E$1315, $A13)</f>
        <v>23</v>
      </c>
      <c r="CI13">
        <f>SUMIFS(DataRegularSeason20242025!$AA$3:$AA$1315,DataRegularSeason20242025!$B$3:$B$1315, "&lt;=" &amp; CI$1, DataRegularSeason20242025!$D$3:$D$1315, $A13)+SUMIFS(DataRegularSeason20242025!$AB$3:$AB$1315,DataRegularSeason20242025!$B$3:$B$1315, "&lt;=" &amp; CI$1, DataRegularSeason20242025!$E$3:$E$1315, $A13)</f>
        <v>23</v>
      </c>
      <c r="CJ13">
        <f>SUMIFS(DataRegularSeason20242025!$AA$3:$AA$1315,DataRegularSeason20242025!$B$3:$B$1315, "&lt;=" &amp; CJ$1, DataRegularSeason20242025!$D$3:$D$1315, $A13)+SUMIFS(DataRegularSeason20242025!$AB$3:$AB$1315,DataRegularSeason20242025!$B$3:$B$1315, "&lt;=" &amp; CJ$1, DataRegularSeason20242025!$E$3:$E$1315, $A13)</f>
        <v>23</v>
      </c>
      <c r="CK13">
        <f>SUMIFS(DataRegularSeason20242025!$AA$3:$AA$1315,DataRegularSeason20242025!$B$3:$B$1315, "&lt;=" &amp; CK$1, DataRegularSeason20242025!$D$3:$D$1315, $A13)+SUMIFS(DataRegularSeason20242025!$AB$3:$AB$1315,DataRegularSeason20242025!$B$3:$B$1315, "&lt;=" &amp; CK$1, DataRegularSeason20242025!$E$3:$E$1315, $A13)</f>
        <v>23</v>
      </c>
      <c r="CL13">
        <f>SUMIFS(DataRegularSeason20242025!$AA$3:$AA$1315,DataRegularSeason20242025!$B$3:$B$1315, "&lt;=" &amp; CL$1, DataRegularSeason20242025!$D$3:$D$1315, $A13)+SUMIFS(DataRegularSeason20242025!$AB$3:$AB$1315,DataRegularSeason20242025!$B$3:$B$1315, "&lt;=" &amp; CL$1, DataRegularSeason20242025!$E$3:$E$1315, $A13)</f>
        <v>23</v>
      </c>
      <c r="CM13">
        <f>SUMIFS(DataRegularSeason20242025!$AA$3:$AA$1315,DataRegularSeason20242025!$B$3:$B$1315, "&lt;=" &amp; CM$1, DataRegularSeason20242025!$D$3:$D$1315, $A13)+SUMIFS(DataRegularSeason20242025!$AB$3:$AB$1315,DataRegularSeason20242025!$B$3:$B$1315, "&lt;=" &amp; CM$1, DataRegularSeason20242025!$E$3:$E$1315, $A13)</f>
        <v>23</v>
      </c>
      <c r="CN13">
        <f>SUMIFS(DataRegularSeason20242025!$AA$3:$AA$1315,DataRegularSeason20242025!$B$3:$B$1315, "&lt;=" &amp; CN$1, DataRegularSeason20242025!$D$3:$D$1315, $A13)+SUMIFS(DataRegularSeason20242025!$AB$3:$AB$1315,DataRegularSeason20242025!$B$3:$B$1315, "&lt;=" &amp; CN$1, DataRegularSeason20242025!$E$3:$E$1315, $A13)</f>
        <v>23</v>
      </c>
      <c r="CO13">
        <f>SUMIFS(DataRegularSeason20242025!$AA$3:$AA$1315,DataRegularSeason20242025!$B$3:$B$1315, "&lt;=" &amp; CO$1, DataRegularSeason20242025!$D$3:$D$1315, $A13)+SUMIFS(DataRegularSeason20242025!$AB$3:$AB$1315,DataRegularSeason20242025!$B$3:$B$1315, "&lt;=" &amp; CO$1, DataRegularSeason20242025!$E$3:$E$1315, $A13)</f>
        <v>23</v>
      </c>
      <c r="CP13">
        <f>SUMIFS(DataRegularSeason20242025!$AA$3:$AA$1315,DataRegularSeason20242025!$B$3:$B$1315, "&lt;=" &amp; CP$1, DataRegularSeason20242025!$D$3:$D$1315, $A13)+SUMIFS(DataRegularSeason20242025!$AB$3:$AB$1315,DataRegularSeason20242025!$B$3:$B$1315, "&lt;=" &amp; CP$1, DataRegularSeason20242025!$E$3:$E$1315, $A13)</f>
        <v>23</v>
      </c>
      <c r="CQ13">
        <f>SUMIFS(DataRegularSeason20242025!$AA$3:$AA$1315,DataRegularSeason20242025!$B$3:$B$1315, "&lt;=" &amp; CQ$1, DataRegularSeason20242025!$D$3:$D$1315, $A13)+SUMIFS(DataRegularSeason20242025!$AB$3:$AB$1315,DataRegularSeason20242025!$B$3:$B$1315, "&lt;=" &amp; CQ$1, DataRegularSeason20242025!$E$3:$E$1315, $A13)</f>
        <v>23</v>
      </c>
      <c r="CR13">
        <f>SUMIFS(DataRegularSeason20242025!$AA$3:$AA$1315,DataRegularSeason20242025!$B$3:$B$1315, "&lt;=" &amp; CR$1, DataRegularSeason20242025!$D$3:$D$1315, $A13)+SUMIFS(DataRegularSeason20242025!$AB$3:$AB$1315,DataRegularSeason20242025!$B$3:$B$1315, "&lt;=" &amp; CR$1, DataRegularSeason20242025!$E$3:$E$1315, $A13)</f>
        <v>23</v>
      </c>
      <c r="CS13">
        <f>SUMIFS(DataRegularSeason20242025!$AA$3:$AA$1315,DataRegularSeason20242025!$B$3:$B$1315, "&lt;=" &amp; CS$1, DataRegularSeason20242025!$D$3:$D$1315, $A13)+SUMIFS(DataRegularSeason20242025!$AB$3:$AB$1315,DataRegularSeason20242025!$B$3:$B$1315, "&lt;=" &amp; CS$1, DataRegularSeason20242025!$E$3:$E$1315, $A13)</f>
        <v>23</v>
      </c>
      <c r="CT13">
        <f>SUMIFS(DataRegularSeason20242025!$AA$3:$AA$1315,DataRegularSeason20242025!$B$3:$B$1315, "&lt;=" &amp; CT$1, DataRegularSeason20242025!$D$3:$D$1315, $A13)+SUMIFS(DataRegularSeason20242025!$AB$3:$AB$1315,DataRegularSeason20242025!$B$3:$B$1315, "&lt;=" &amp; CT$1, DataRegularSeason20242025!$E$3:$E$1315, $A13)</f>
        <v>23</v>
      </c>
      <c r="CU13">
        <f>SUMIFS(DataRegularSeason20242025!$AA$3:$AA$1315,DataRegularSeason20242025!$B$3:$B$1315, "&lt;=" &amp; CU$1, DataRegularSeason20242025!$D$3:$D$1315, $A13)+SUMIFS(DataRegularSeason20242025!$AB$3:$AB$1315,DataRegularSeason20242025!$B$3:$B$1315, "&lt;=" &amp; CU$1, DataRegularSeason20242025!$E$3:$E$1315, $A13)</f>
        <v>23</v>
      </c>
      <c r="CV13">
        <f>SUMIFS(DataRegularSeason20242025!$AA$3:$AA$1315,DataRegularSeason20242025!$B$3:$B$1315, "&lt;=" &amp; CV$1, DataRegularSeason20242025!$D$3:$D$1315, $A13)+SUMIFS(DataRegularSeason20242025!$AB$3:$AB$1315,DataRegularSeason20242025!$B$3:$B$1315, "&lt;=" &amp; CV$1, DataRegularSeason20242025!$E$3:$E$1315, $A13)</f>
        <v>23</v>
      </c>
      <c r="CW13">
        <f>SUMIFS(DataRegularSeason20242025!$AA$3:$AA$1315,DataRegularSeason20242025!$B$3:$B$1315, "&lt;=" &amp; CW$1, DataRegularSeason20242025!$D$3:$D$1315, $A13)+SUMIFS(DataRegularSeason20242025!$AB$3:$AB$1315,DataRegularSeason20242025!$B$3:$B$1315, "&lt;=" &amp; CW$1, DataRegularSeason20242025!$E$3:$E$1315, $A13)</f>
        <v>23</v>
      </c>
      <c r="CX13">
        <f>SUMIFS(DataRegularSeason20242025!$AA$3:$AA$1315,DataRegularSeason20242025!$B$3:$B$1315, "&lt;=" &amp; CX$1, DataRegularSeason20242025!$D$3:$D$1315, $A13)+SUMIFS(DataRegularSeason20242025!$AB$3:$AB$1315,DataRegularSeason20242025!$B$3:$B$1315, "&lt;=" &amp; CX$1, DataRegularSeason20242025!$E$3:$E$1315, $A13)</f>
        <v>23</v>
      </c>
      <c r="CY13">
        <f>SUMIFS(DataRegularSeason20242025!$AA$3:$AA$1315,DataRegularSeason20242025!$B$3:$B$1315, "&lt;=" &amp; CY$1, DataRegularSeason20242025!$D$3:$D$1315, $A13)+SUMIFS(DataRegularSeason20242025!$AB$3:$AB$1315,DataRegularSeason20242025!$B$3:$B$1315, "&lt;=" &amp; CY$1, DataRegularSeason20242025!$E$3:$E$1315, $A13)</f>
        <v>23</v>
      </c>
      <c r="CZ13">
        <f>SUMIFS(DataRegularSeason20242025!$AA$3:$AA$1315,DataRegularSeason20242025!$B$3:$B$1315, "&lt;=" &amp; CZ$1, DataRegularSeason20242025!$D$3:$D$1315, $A13)+SUMIFS(DataRegularSeason20242025!$AB$3:$AB$1315,DataRegularSeason20242025!$B$3:$B$1315, "&lt;=" &amp; CZ$1, DataRegularSeason20242025!$E$3:$E$1315, $A13)</f>
        <v>23</v>
      </c>
      <c r="DA13">
        <f>SUMIFS(DataRegularSeason20242025!$AA$3:$AA$1315,DataRegularSeason20242025!$B$3:$B$1315, "&lt;=" &amp; DA$1, DataRegularSeason20242025!$D$3:$D$1315, $A13)+SUMIFS(DataRegularSeason20242025!$AB$3:$AB$1315,DataRegularSeason20242025!$B$3:$B$1315, "&lt;=" &amp; DA$1, DataRegularSeason20242025!$E$3:$E$1315, $A13)</f>
        <v>23</v>
      </c>
      <c r="DB13">
        <f>SUMIFS(DataRegularSeason20242025!$AA$3:$AA$1315,DataRegularSeason20242025!$B$3:$B$1315, "&lt;=" &amp; DB$1, DataRegularSeason20242025!$D$3:$D$1315, $A13)+SUMIFS(DataRegularSeason20242025!$AB$3:$AB$1315,DataRegularSeason20242025!$B$3:$B$1315, "&lt;=" &amp; DB$1, DataRegularSeason20242025!$E$3:$E$1315, $A13)</f>
        <v>23</v>
      </c>
      <c r="DC13">
        <f>SUMIFS(DataRegularSeason20242025!$AA$3:$AA$1315,DataRegularSeason20242025!$B$3:$B$1315, "&lt;=" &amp; DC$1, DataRegularSeason20242025!$D$3:$D$1315, $A13)+SUMIFS(DataRegularSeason20242025!$AB$3:$AB$1315,DataRegularSeason20242025!$B$3:$B$1315, "&lt;=" &amp; DC$1, DataRegularSeason20242025!$E$3:$E$1315, $A13)</f>
        <v>23</v>
      </c>
      <c r="DD13">
        <f>SUMIFS(DataRegularSeason20242025!$AA$3:$AA$1315,DataRegularSeason20242025!$B$3:$B$1315, "&lt;=" &amp; DD$1, DataRegularSeason20242025!$D$3:$D$1315, $A13)+SUMIFS(DataRegularSeason20242025!$AB$3:$AB$1315,DataRegularSeason20242025!$B$3:$B$1315, "&lt;=" &amp; DD$1, DataRegularSeason20242025!$E$3:$E$1315, $A13)</f>
        <v>23</v>
      </c>
      <c r="DE13">
        <f>SUMIFS(DataRegularSeason20242025!$AA$3:$AA$1315,DataRegularSeason20242025!$B$3:$B$1315, "&lt;=" &amp; DE$1, DataRegularSeason20242025!$D$3:$D$1315, $A13)+SUMIFS(DataRegularSeason20242025!$AB$3:$AB$1315,DataRegularSeason20242025!$B$3:$B$1315, "&lt;=" &amp; DE$1, DataRegularSeason20242025!$E$3:$E$1315, $A13)</f>
        <v>23</v>
      </c>
      <c r="DF13">
        <f>SUMIFS(DataRegularSeason20242025!$AA$3:$AA$1315,DataRegularSeason20242025!$B$3:$B$1315, "&lt;=" &amp; DF$1, DataRegularSeason20242025!$D$3:$D$1315, $A13)+SUMIFS(DataRegularSeason20242025!$AB$3:$AB$1315,DataRegularSeason20242025!$B$3:$B$1315, "&lt;=" &amp; DF$1, DataRegularSeason20242025!$E$3:$E$1315, $A13)</f>
        <v>23</v>
      </c>
      <c r="DG13">
        <f>SUMIFS(DataRegularSeason20242025!$AA$3:$AA$1315,DataRegularSeason20242025!$B$3:$B$1315, "&lt;=" &amp; DG$1, DataRegularSeason20242025!$D$3:$D$1315, $A13)+SUMIFS(DataRegularSeason20242025!$AB$3:$AB$1315,DataRegularSeason20242025!$B$3:$B$1315, "&lt;=" &amp; DG$1, DataRegularSeason20242025!$E$3:$E$1315, $A13)</f>
        <v>23</v>
      </c>
      <c r="DH13">
        <f>SUMIFS(DataRegularSeason20242025!$AA$3:$AA$1315,DataRegularSeason20242025!$B$3:$B$1315, "&lt;=" &amp; DH$1, DataRegularSeason20242025!$D$3:$D$1315, $A13)+SUMIFS(DataRegularSeason20242025!$AB$3:$AB$1315,DataRegularSeason20242025!$B$3:$B$1315, "&lt;=" &amp; DH$1, DataRegularSeason20242025!$E$3:$E$1315, $A13)</f>
        <v>23</v>
      </c>
      <c r="DI13">
        <f>SUMIFS(DataRegularSeason20242025!$AA$3:$AA$1315,DataRegularSeason20242025!$B$3:$B$1315, "&lt;=" &amp; DI$1, DataRegularSeason20242025!$D$3:$D$1315, $A13)+SUMIFS(DataRegularSeason20242025!$AB$3:$AB$1315,DataRegularSeason20242025!$B$3:$B$1315, "&lt;=" &amp; DI$1, DataRegularSeason20242025!$E$3:$E$1315, $A13)</f>
        <v>23</v>
      </c>
      <c r="DJ13">
        <f>SUMIFS(DataRegularSeason20242025!$AA$3:$AA$1315,DataRegularSeason20242025!$B$3:$B$1315, "&lt;=" &amp; DJ$1, DataRegularSeason20242025!$D$3:$D$1315, $A13)+SUMIFS(DataRegularSeason20242025!$AB$3:$AB$1315,DataRegularSeason20242025!$B$3:$B$1315, "&lt;=" &amp; DJ$1, DataRegularSeason20242025!$E$3:$E$1315, $A13)</f>
        <v>23</v>
      </c>
      <c r="DK13">
        <f>SUMIFS(DataRegularSeason20242025!$AA$3:$AA$1315,DataRegularSeason20242025!$B$3:$B$1315, "&lt;=" &amp; DK$1, DataRegularSeason20242025!$D$3:$D$1315, $A13)+SUMIFS(DataRegularSeason20242025!$AB$3:$AB$1315,DataRegularSeason20242025!$B$3:$B$1315, "&lt;=" &amp; DK$1, DataRegularSeason20242025!$E$3:$E$1315, $A13)</f>
        <v>23</v>
      </c>
      <c r="DL13">
        <f>SUMIFS(DataRegularSeason20242025!$AA$3:$AA$1315,DataRegularSeason20242025!$B$3:$B$1315, "&lt;=" &amp; DL$1, DataRegularSeason20242025!$D$3:$D$1315, $A13)+SUMIFS(DataRegularSeason20242025!$AB$3:$AB$1315,DataRegularSeason20242025!$B$3:$B$1315, "&lt;=" &amp; DL$1, DataRegularSeason20242025!$E$3:$E$1315, $A13)</f>
        <v>23</v>
      </c>
      <c r="DM13">
        <f>SUMIFS(DataRegularSeason20242025!$AA$3:$AA$1315,DataRegularSeason20242025!$B$3:$B$1315, "&lt;=" &amp; DM$1, DataRegularSeason20242025!$D$3:$D$1315, $A13)+SUMIFS(DataRegularSeason20242025!$AB$3:$AB$1315,DataRegularSeason20242025!$B$3:$B$1315, "&lt;=" &amp; DM$1, DataRegularSeason20242025!$E$3:$E$1315, $A13)</f>
        <v>23</v>
      </c>
      <c r="DN13">
        <f>SUMIFS(DataRegularSeason20242025!$AA$3:$AA$1315,DataRegularSeason20242025!$B$3:$B$1315, "&lt;=" &amp; DN$1, DataRegularSeason20242025!$D$3:$D$1315, $A13)+SUMIFS(DataRegularSeason20242025!$AB$3:$AB$1315,DataRegularSeason20242025!$B$3:$B$1315, "&lt;=" &amp; DN$1, DataRegularSeason20242025!$E$3:$E$1315, $A13)</f>
        <v>23</v>
      </c>
      <c r="DO13">
        <f>SUMIFS(DataRegularSeason20242025!$AA$3:$AA$1315,DataRegularSeason20242025!$B$3:$B$1315, "&lt;=" &amp; DO$1, DataRegularSeason20242025!$D$3:$D$1315, $A13)+SUMIFS(DataRegularSeason20242025!$AB$3:$AB$1315,DataRegularSeason20242025!$B$3:$B$1315, "&lt;=" &amp; DO$1, DataRegularSeason20242025!$E$3:$E$1315, $A13)</f>
        <v>23</v>
      </c>
      <c r="DP13">
        <f>SUMIFS(DataRegularSeason20242025!$AA$3:$AA$1315,DataRegularSeason20242025!$B$3:$B$1315, "&lt;=" &amp; DP$1, DataRegularSeason20242025!$D$3:$D$1315, $A13)+SUMIFS(DataRegularSeason20242025!$AB$3:$AB$1315,DataRegularSeason20242025!$B$3:$B$1315, "&lt;=" &amp; DP$1, DataRegularSeason20242025!$E$3:$E$1315, $A13)</f>
        <v>23</v>
      </c>
      <c r="DQ13">
        <f>SUMIFS(DataRegularSeason20242025!$AA$3:$AA$1315,DataRegularSeason20242025!$B$3:$B$1315, "&lt;=" &amp; DQ$1, DataRegularSeason20242025!$D$3:$D$1315, $A13)+SUMIFS(DataRegularSeason20242025!$AB$3:$AB$1315,DataRegularSeason20242025!$B$3:$B$1315, "&lt;=" &amp; DQ$1, DataRegularSeason20242025!$E$3:$E$1315, $A13)</f>
        <v>23</v>
      </c>
      <c r="DR13">
        <f>SUMIFS(DataRegularSeason20242025!$AA$3:$AA$1315,DataRegularSeason20242025!$B$3:$B$1315, "&lt;=" &amp; DR$1, DataRegularSeason20242025!$D$3:$D$1315, $A13)+SUMIFS(DataRegularSeason20242025!$AB$3:$AB$1315,DataRegularSeason20242025!$B$3:$B$1315, "&lt;=" &amp; DR$1, DataRegularSeason20242025!$E$3:$E$1315, $A13)</f>
        <v>23</v>
      </c>
      <c r="DS13">
        <f>SUMIFS(DataRegularSeason20242025!$AA$3:$AA$1315,DataRegularSeason20242025!$B$3:$B$1315, "&lt;=" &amp; DS$1, DataRegularSeason20242025!$D$3:$D$1315, $A13)+SUMIFS(DataRegularSeason20242025!$AB$3:$AB$1315,DataRegularSeason20242025!$B$3:$B$1315, "&lt;=" &amp; DS$1, DataRegularSeason20242025!$E$3:$E$1315, $A13)</f>
        <v>23</v>
      </c>
      <c r="DT13">
        <f>SUMIFS(DataRegularSeason20242025!$AA$3:$AA$1315,DataRegularSeason20242025!$B$3:$B$1315, "&lt;=" &amp; DT$1, DataRegularSeason20242025!$D$3:$D$1315, $A13)+SUMIFS(DataRegularSeason20242025!$AB$3:$AB$1315,DataRegularSeason20242025!$B$3:$B$1315, "&lt;=" &amp; DT$1, DataRegularSeason20242025!$E$3:$E$1315, $A13)</f>
        <v>23</v>
      </c>
      <c r="DU13">
        <f>SUMIFS(DataRegularSeason20242025!$AA$3:$AA$1315,DataRegularSeason20242025!$B$3:$B$1315, "&lt;=" &amp; DU$1, DataRegularSeason20242025!$D$3:$D$1315, $A13)+SUMIFS(DataRegularSeason20242025!$AB$3:$AB$1315,DataRegularSeason20242025!$B$3:$B$1315, "&lt;=" &amp; DU$1, DataRegularSeason20242025!$E$3:$E$1315, $A13)</f>
        <v>23</v>
      </c>
      <c r="DV13">
        <f>SUMIFS(DataRegularSeason20242025!$AA$3:$AA$1315,DataRegularSeason20242025!$B$3:$B$1315, "&lt;=" &amp; DV$1, DataRegularSeason20242025!$D$3:$D$1315, $A13)+SUMIFS(DataRegularSeason20242025!$AB$3:$AB$1315,DataRegularSeason20242025!$B$3:$B$1315, "&lt;=" &amp; DV$1, DataRegularSeason20242025!$E$3:$E$1315, $A13)</f>
        <v>23</v>
      </c>
      <c r="DW13">
        <f>SUMIFS(DataRegularSeason20242025!$AA$3:$AA$1315,DataRegularSeason20242025!$B$3:$B$1315, "&lt;=" &amp; DW$1, DataRegularSeason20242025!$D$3:$D$1315, $A13)+SUMIFS(DataRegularSeason20242025!$AB$3:$AB$1315,DataRegularSeason20242025!$B$3:$B$1315, "&lt;=" &amp; DW$1, DataRegularSeason20242025!$E$3:$E$1315, $A13)</f>
        <v>23</v>
      </c>
      <c r="DX13">
        <f>SUMIFS(DataRegularSeason20242025!$AA$3:$AA$1315,DataRegularSeason20242025!$B$3:$B$1315, "&lt;=" &amp; DX$1, DataRegularSeason20242025!$D$3:$D$1315, $A13)+SUMIFS(DataRegularSeason20242025!$AB$3:$AB$1315,DataRegularSeason20242025!$B$3:$B$1315, "&lt;=" &amp; DX$1, DataRegularSeason20242025!$E$3:$E$1315, $A13)</f>
        <v>23</v>
      </c>
      <c r="DY13">
        <f>SUMIFS(DataRegularSeason20242025!$AA$3:$AA$1315,DataRegularSeason20242025!$B$3:$B$1315, "&lt;=" &amp; DY$1, DataRegularSeason20242025!$D$3:$D$1315, $A13)+SUMIFS(DataRegularSeason20242025!$AB$3:$AB$1315,DataRegularSeason20242025!$B$3:$B$1315, "&lt;=" &amp; DY$1, DataRegularSeason20242025!$E$3:$E$1315, $A13)</f>
        <v>23</v>
      </c>
      <c r="DZ13">
        <f>SUMIFS(DataRegularSeason20242025!$AA$3:$AA$1315,DataRegularSeason20242025!$B$3:$B$1315, "&lt;=" &amp; DZ$1, DataRegularSeason20242025!$D$3:$D$1315, $A13)+SUMIFS(DataRegularSeason20242025!$AB$3:$AB$1315,DataRegularSeason20242025!$B$3:$B$1315, "&lt;=" &amp; DZ$1, DataRegularSeason20242025!$E$3:$E$1315, $A13)</f>
        <v>23</v>
      </c>
      <c r="EA13">
        <f>SUMIFS(DataRegularSeason20242025!$AA$3:$AA$1315,DataRegularSeason20242025!$B$3:$B$1315, "&lt;=" &amp; EA$1, DataRegularSeason20242025!$D$3:$D$1315, $A13)+SUMIFS(DataRegularSeason20242025!$AB$3:$AB$1315,DataRegularSeason20242025!$B$3:$B$1315, "&lt;=" &amp; EA$1, DataRegularSeason20242025!$E$3:$E$1315, $A13)</f>
        <v>23</v>
      </c>
      <c r="EB13">
        <f>SUMIFS(DataRegularSeason20242025!$AA$3:$AA$1315,DataRegularSeason20242025!$B$3:$B$1315, "&lt;=" &amp; EB$1, DataRegularSeason20242025!$D$3:$D$1315, $A13)+SUMIFS(DataRegularSeason20242025!$AB$3:$AB$1315,DataRegularSeason20242025!$B$3:$B$1315, "&lt;=" &amp; EB$1, DataRegularSeason20242025!$E$3:$E$1315, $A13)</f>
        <v>23</v>
      </c>
      <c r="EC13">
        <f>SUMIFS(DataRegularSeason20242025!$AA$3:$AA$1315,DataRegularSeason20242025!$B$3:$B$1315, "&lt;=" &amp; EC$1, DataRegularSeason20242025!$D$3:$D$1315, $A13)+SUMIFS(DataRegularSeason20242025!$AB$3:$AB$1315,DataRegularSeason20242025!$B$3:$B$1315, "&lt;=" &amp; EC$1, DataRegularSeason20242025!$E$3:$E$1315, $A13)</f>
        <v>23</v>
      </c>
      <c r="ED13">
        <f>SUMIFS(DataRegularSeason20242025!$AA$3:$AA$1315,DataRegularSeason20242025!$B$3:$B$1315, "&lt;=" &amp; ED$1, DataRegularSeason20242025!$D$3:$D$1315, $A13)+SUMIFS(DataRegularSeason20242025!$AB$3:$AB$1315,DataRegularSeason20242025!$B$3:$B$1315, "&lt;=" &amp; ED$1, DataRegularSeason20242025!$E$3:$E$1315, $A13)</f>
        <v>23</v>
      </c>
      <c r="EE13">
        <f>SUMIFS(DataRegularSeason20242025!$AA$3:$AA$1315,DataRegularSeason20242025!$B$3:$B$1315, "&lt;=" &amp; EE$1, DataRegularSeason20242025!$D$3:$D$1315, $A13)+SUMIFS(DataRegularSeason20242025!$AB$3:$AB$1315,DataRegularSeason20242025!$B$3:$B$1315, "&lt;=" &amp; EE$1, DataRegularSeason20242025!$E$3:$E$1315, $A13)</f>
        <v>23</v>
      </c>
      <c r="EF13">
        <f>SUMIFS(DataRegularSeason20242025!$AA$3:$AA$1315,DataRegularSeason20242025!$B$3:$B$1315, "&lt;=" &amp; EF$1, DataRegularSeason20242025!$D$3:$D$1315, $A13)+SUMIFS(DataRegularSeason20242025!$AB$3:$AB$1315,DataRegularSeason20242025!$B$3:$B$1315, "&lt;=" &amp; EF$1, DataRegularSeason20242025!$E$3:$E$1315, $A13)</f>
        <v>23</v>
      </c>
      <c r="EG13">
        <f>SUMIFS(DataRegularSeason20242025!$AA$3:$AA$1315,DataRegularSeason20242025!$B$3:$B$1315, "&lt;=" &amp; EG$1, DataRegularSeason20242025!$D$3:$D$1315, $A13)+SUMIFS(DataRegularSeason20242025!$AB$3:$AB$1315,DataRegularSeason20242025!$B$3:$B$1315, "&lt;=" &amp; EG$1, DataRegularSeason20242025!$E$3:$E$1315, $A13)</f>
        <v>23</v>
      </c>
      <c r="EH13">
        <f>SUMIFS(DataRegularSeason20242025!$AA$3:$AA$1315,DataRegularSeason20242025!$B$3:$B$1315, "&lt;=" &amp; EH$1, DataRegularSeason20242025!$D$3:$D$1315, $A13)+SUMIFS(DataRegularSeason20242025!$AB$3:$AB$1315,DataRegularSeason20242025!$B$3:$B$1315, "&lt;=" &amp; EH$1, DataRegularSeason20242025!$E$3:$E$1315, $A13)</f>
        <v>23</v>
      </c>
      <c r="EI13">
        <f>SUMIFS(DataRegularSeason20242025!$AA$3:$AA$1315,DataRegularSeason20242025!$B$3:$B$1315, "&lt;=" &amp; EI$1, DataRegularSeason20242025!$D$3:$D$1315, $A13)+SUMIFS(DataRegularSeason20242025!$AB$3:$AB$1315,DataRegularSeason20242025!$B$3:$B$1315, "&lt;=" &amp; EI$1, DataRegularSeason20242025!$E$3:$E$1315, $A13)</f>
        <v>23</v>
      </c>
      <c r="EJ13">
        <f>SUMIFS(DataRegularSeason20242025!$AA$3:$AA$1315,DataRegularSeason20242025!$B$3:$B$1315, "&lt;=" &amp; EJ$1, DataRegularSeason20242025!$D$3:$D$1315, $A13)+SUMIFS(DataRegularSeason20242025!$AB$3:$AB$1315,DataRegularSeason20242025!$B$3:$B$1315, "&lt;=" &amp; EJ$1, DataRegularSeason20242025!$E$3:$E$1315, $A13)</f>
        <v>23</v>
      </c>
      <c r="EK13">
        <f>SUMIFS(DataRegularSeason20242025!$AA$3:$AA$1315,DataRegularSeason20242025!$B$3:$B$1315, "&lt;=" &amp; EK$1, DataRegularSeason20242025!$D$3:$D$1315, $A13)+SUMIFS(DataRegularSeason20242025!$AB$3:$AB$1315,DataRegularSeason20242025!$B$3:$B$1315, "&lt;=" &amp; EK$1, DataRegularSeason20242025!$E$3:$E$1315, $A13)</f>
        <v>23</v>
      </c>
      <c r="EL13">
        <f>SUMIFS(DataRegularSeason20242025!$AA$3:$AA$1315,DataRegularSeason20242025!$B$3:$B$1315, "&lt;=" &amp; EL$1, DataRegularSeason20242025!$D$3:$D$1315, $A13)+SUMIFS(DataRegularSeason20242025!$AB$3:$AB$1315,DataRegularSeason20242025!$B$3:$B$1315, "&lt;=" &amp; EL$1, DataRegularSeason20242025!$E$3:$E$1315, $A13)</f>
        <v>23</v>
      </c>
      <c r="EM13">
        <f>SUMIFS(DataRegularSeason20242025!$AA$3:$AA$1315,DataRegularSeason20242025!$B$3:$B$1315, "&lt;=" &amp; EM$1, DataRegularSeason20242025!$D$3:$D$1315, $A13)+SUMIFS(DataRegularSeason20242025!$AB$3:$AB$1315,DataRegularSeason20242025!$B$3:$B$1315, "&lt;=" &amp; EM$1, DataRegularSeason20242025!$E$3:$E$1315, $A13)</f>
        <v>23</v>
      </c>
      <c r="EN13">
        <f>SUMIFS(DataRegularSeason20242025!$AA$3:$AA$1315,DataRegularSeason20242025!$B$3:$B$1315, "&lt;=" &amp; EN$1, DataRegularSeason20242025!$D$3:$D$1315, $A13)+SUMIFS(DataRegularSeason20242025!$AB$3:$AB$1315,DataRegularSeason20242025!$B$3:$B$1315, "&lt;=" &amp; EN$1, DataRegularSeason20242025!$E$3:$E$1315, $A13)</f>
        <v>23</v>
      </c>
      <c r="EO13">
        <f>SUMIFS(DataRegularSeason20242025!$AA$3:$AA$1315,DataRegularSeason20242025!$B$3:$B$1315, "&lt;=" &amp; EO$1, DataRegularSeason20242025!$D$3:$D$1315, $A13)+SUMIFS(DataRegularSeason20242025!$AB$3:$AB$1315,DataRegularSeason20242025!$B$3:$B$1315, "&lt;=" &amp; EO$1, DataRegularSeason20242025!$E$3:$E$1315, $A13)</f>
        <v>23</v>
      </c>
      <c r="EP13">
        <f>SUMIFS(DataRegularSeason20242025!$AA$3:$AA$1315,DataRegularSeason20242025!$B$3:$B$1315, "&lt;=" &amp; EP$1, DataRegularSeason20242025!$D$3:$D$1315, $A13)+SUMIFS(DataRegularSeason20242025!$AB$3:$AB$1315,DataRegularSeason20242025!$B$3:$B$1315, "&lt;=" &amp; EP$1, DataRegularSeason20242025!$E$3:$E$1315, $A13)</f>
        <v>23</v>
      </c>
      <c r="EQ13">
        <f>SUMIFS(DataRegularSeason20242025!$AA$3:$AA$1315,DataRegularSeason20242025!$B$3:$B$1315, "&lt;=" &amp; EQ$1, DataRegularSeason20242025!$D$3:$D$1315, $A13)+SUMIFS(DataRegularSeason20242025!$AB$3:$AB$1315,DataRegularSeason20242025!$B$3:$B$1315, "&lt;=" &amp; EQ$1, DataRegularSeason20242025!$E$3:$E$1315, $A13)</f>
        <v>23</v>
      </c>
      <c r="ER13">
        <f>SUMIFS(DataRegularSeason20242025!$AA$3:$AA$1315,DataRegularSeason20242025!$B$3:$B$1315, "&lt;=" &amp; ER$1, DataRegularSeason20242025!$D$3:$D$1315, $A13)+SUMIFS(DataRegularSeason20242025!$AB$3:$AB$1315,DataRegularSeason20242025!$B$3:$B$1315, "&lt;=" &amp; ER$1, DataRegularSeason20242025!$E$3:$E$1315, $A13)</f>
        <v>23</v>
      </c>
      <c r="ES13">
        <f>SUMIFS(DataRegularSeason20242025!$AA$3:$AA$1315,DataRegularSeason20242025!$B$3:$B$1315, "&lt;=" &amp; ES$1, DataRegularSeason20242025!$D$3:$D$1315, $A13)+SUMIFS(DataRegularSeason20242025!$AB$3:$AB$1315,DataRegularSeason20242025!$B$3:$B$1315, "&lt;=" &amp; ES$1, DataRegularSeason20242025!$E$3:$E$1315, $A13)</f>
        <v>23</v>
      </c>
      <c r="ET13">
        <f>SUMIFS(DataRegularSeason20242025!$AA$3:$AA$1315,DataRegularSeason20242025!$B$3:$B$1315, "&lt;=" &amp; ET$1, DataRegularSeason20242025!$D$3:$D$1315, $A13)+SUMIFS(DataRegularSeason20242025!$AB$3:$AB$1315,DataRegularSeason20242025!$B$3:$B$1315, "&lt;=" &amp; ET$1, DataRegularSeason20242025!$E$3:$E$1315, $A13)</f>
        <v>23</v>
      </c>
      <c r="EU13">
        <f>SUMIFS(DataRegularSeason20242025!$AA$3:$AA$1315,DataRegularSeason20242025!$B$3:$B$1315, "&lt;=" &amp; EU$1, DataRegularSeason20242025!$D$3:$D$1315, $A13)+SUMIFS(DataRegularSeason20242025!$AB$3:$AB$1315,DataRegularSeason20242025!$B$3:$B$1315, "&lt;=" &amp; EU$1, DataRegularSeason20242025!$E$3:$E$1315, $A13)</f>
        <v>23</v>
      </c>
      <c r="EV13">
        <f>SUMIFS(DataRegularSeason20242025!$AA$3:$AA$1315,DataRegularSeason20242025!$B$3:$B$1315, "&lt;=" &amp; EV$1, DataRegularSeason20242025!$D$3:$D$1315, $A13)+SUMIFS(DataRegularSeason20242025!$AB$3:$AB$1315,DataRegularSeason20242025!$B$3:$B$1315, "&lt;=" &amp; EV$1, DataRegularSeason20242025!$E$3:$E$1315, $A13)</f>
        <v>23</v>
      </c>
      <c r="EW13">
        <f>SUMIFS(DataRegularSeason20242025!$AA$3:$AA$1315,DataRegularSeason20242025!$B$3:$B$1315, "&lt;=" &amp; EW$1, DataRegularSeason20242025!$D$3:$D$1315, $A13)+SUMIFS(DataRegularSeason20242025!$AB$3:$AB$1315,DataRegularSeason20242025!$B$3:$B$1315, "&lt;=" &amp; EW$1, DataRegularSeason20242025!$E$3:$E$1315, $A13)</f>
        <v>23</v>
      </c>
      <c r="EX13">
        <f>SUMIFS(DataRegularSeason20242025!$AA$3:$AA$1315,DataRegularSeason20242025!$B$3:$B$1315, "&lt;=" &amp; EX$1, DataRegularSeason20242025!$D$3:$D$1315, $A13)+SUMIFS(DataRegularSeason20242025!$AB$3:$AB$1315,DataRegularSeason20242025!$B$3:$B$1315, "&lt;=" &amp; EX$1, DataRegularSeason20242025!$E$3:$E$1315, $A13)</f>
        <v>23</v>
      </c>
      <c r="EY13">
        <f>SUMIFS(DataRegularSeason20242025!$AA$3:$AA$1315,DataRegularSeason20242025!$B$3:$B$1315, "&lt;=" &amp; EY$1, DataRegularSeason20242025!$D$3:$D$1315, $A13)+SUMIFS(DataRegularSeason20242025!$AB$3:$AB$1315,DataRegularSeason20242025!$B$3:$B$1315, "&lt;=" &amp; EY$1, DataRegularSeason20242025!$E$3:$E$1315, $A13)</f>
        <v>23</v>
      </c>
      <c r="EZ13">
        <f>SUMIFS(DataRegularSeason20242025!$AA$3:$AA$1315,DataRegularSeason20242025!$B$3:$B$1315, "&lt;=" &amp; EZ$1, DataRegularSeason20242025!$D$3:$D$1315, $A13)+SUMIFS(DataRegularSeason20242025!$AB$3:$AB$1315,DataRegularSeason20242025!$B$3:$B$1315, "&lt;=" &amp; EZ$1, DataRegularSeason20242025!$E$3:$E$1315, $A13)</f>
        <v>23</v>
      </c>
      <c r="FA13">
        <f>SUMIFS(DataRegularSeason20242025!$AA$3:$AA$1315,DataRegularSeason20242025!$B$3:$B$1315, "&lt;=" &amp; FA$1, DataRegularSeason20242025!$D$3:$D$1315, $A13)+SUMIFS(DataRegularSeason20242025!$AB$3:$AB$1315,DataRegularSeason20242025!$B$3:$B$1315, "&lt;=" &amp; FA$1, DataRegularSeason20242025!$E$3:$E$1315, $A13)</f>
        <v>23</v>
      </c>
      <c r="FB13">
        <f>SUMIFS(DataRegularSeason20242025!$AA$3:$AA$1315,DataRegularSeason20242025!$B$3:$B$1315, "&lt;=" &amp; FB$1, DataRegularSeason20242025!$D$3:$D$1315, $A13)+SUMIFS(DataRegularSeason20242025!$AB$3:$AB$1315,DataRegularSeason20242025!$B$3:$B$1315, "&lt;=" &amp; FB$1, DataRegularSeason20242025!$E$3:$E$1315, $A13)</f>
        <v>23</v>
      </c>
      <c r="FC13">
        <f>SUMIFS(DataRegularSeason20242025!$AA$3:$AA$1315,DataRegularSeason20242025!$B$3:$B$1315, "&lt;=" &amp; FC$1, DataRegularSeason20242025!$D$3:$D$1315, $A13)+SUMIFS(DataRegularSeason20242025!$AB$3:$AB$1315,DataRegularSeason20242025!$B$3:$B$1315, "&lt;=" &amp; FC$1, DataRegularSeason20242025!$E$3:$E$1315, $A13)</f>
        <v>23</v>
      </c>
      <c r="FD13">
        <f>SUMIFS(DataRegularSeason20242025!$AA$3:$AA$1315,DataRegularSeason20242025!$B$3:$B$1315, "&lt;=" &amp; FD$1, DataRegularSeason20242025!$D$3:$D$1315, $A13)+SUMIFS(DataRegularSeason20242025!$AB$3:$AB$1315,DataRegularSeason20242025!$B$3:$B$1315, "&lt;=" &amp; FD$1, DataRegularSeason20242025!$E$3:$E$1315, $A13)</f>
        <v>23</v>
      </c>
      <c r="FE13">
        <f>SUMIFS(DataRegularSeason20242025!$AA$3:$AA$1315,DataRegularSeason20242025!$B$3:$B$1315, "&lt;=" &amp; FE$1, DataRegularSeason20242025!$D$3:$D$1315, $A13)+SUMIFS(DataRegularSeason20242025!$AB$3:$AB$1315,DataRegularSeason20242025!$B$3:$B$1315, "&lt;=" &amp; FE$1, DataRegularSeason20242025!$E$3:$E$1315, $A13)</f>
        <v>23</v>
      </c>
      <c r="FF13">
        <f>SUMIFS(DataRegularSeason20242025!$AA$3:$AA$1315,DataRegularSeason20242025!$B$3:$B$1315, "&lt;=" &amp; FF$1, DataRegularSeason20242025!$D$3:$D$1315, $A13)+SUMIFS(DataRegularSeason20242025!$AB$3:$AB$1315,DataRegularSeason20242025!$B$3:$B$1315, "&lt;=" &amp; FF$1, DataRegularSeason20242025!$E$3:$E$1315, $A13)</f>
        <v>23</v>
      </c>
      <c r="FG13">
        <f>SUMIFS(DataRegularSeason20242025!$AA$3:$AA$1315,DataRegularSeason20242025!$B$3:$B$1315, "&lt;=" &amp; FG$1, DataRegularSeason20242025!$D$3:$D$1315, $A13)+SUMIFS(DataRegularSeason20242025!$AB$3:$AB$1315,DataRegularSeason20242025!$B$3:$B$1315, "&lt;=" &amp; FG$1, DataRegularSeason20242025!$E$3:$E$1315, $A13)</f>
        <v>23</v>
      </c>
      <c r="FH13">
        <f>SUMIFS(DataRegularSeason20242025!$AA$3:$AA$1315,DataRegularSeason20242025!$B$3:$B$1315, "&lt;=" &amp; FH$1, DataRegularSeason20242025!$D$3:$D$1315, $A13)+SUMIFS(DataRegularSeason20242025!$AB$3:$AB$1315,DataRegularSeason20242025!$B$3:$B$1315, "&lt;=" &amp; FH$1, DataRegularSeason20242025!$E$3:$E$1315, $A13)</f>
        <v>23</v>
      </c>
      <c r="FI13">
        <f>SUMIFS(DataRegularSeason20242025!$AA$3:$AA$1315,DataRegularSeason20242025!$B$3:$B$1315, "&lt;=" &amp; FI$1, DataRegularSeason20242025!$D$3:$D$1315, $A13)+SUMIFS(DataRegularSeason20242025!$AB$3:$AB$1315,DataRegularSeason20242025!$B$3:$B$1315, "&lt;=" &amp; FI$1, DataRegularSeason20242025!$E$3:$E$1315, $A13)</f>
        <v>23</v>
      </c>
      <c r="FJ13">
        <f>SUMIFS(DataRegularSeason20242025!$AA$3:$AA$1315,DataRegularSeason20242025!$B$3:$B$1315, "&lt;=" &amp; FJ$1, DataRegularSeason20242025!$D$3:$D$1315, $A13)+SUMIFS(DataRegularSeason20242025!$AB$3:$AB$1315,DataRegularSeason20242025!$B$3:$B$1315, "&lt;=" &amp; FJ$1, DataRegularSeason20242025!$E$3:$E$1315, $A13)</f>
        <v>23</v>
      </c>
      <c r="FK13">
        <f>SUMIFS(DataRegularSeason20242025!$AA$3:$AA$1315,DataRegularSeason20242025!$B$3:$B$1315, "&lt;=" &amp; FK$1, DataRegularSeason20242025!$D$3:$D$1315, $A13)+SUMIFS(DataRegularSeason20242025!$AB$3:$AB$1315,DataRegularSeason20242025!$B$3:$B$1315, "&lt;=" &amp; FK$1, DataRegularSeason20242025!$E$3:$E$1315, $A13)</f>
        <v>23</v>
      </c>
      <c r="FL13">
        <f>SUMIFS(DataRegularSeason20242025!$AA$3:$AA$1315,DataRegularSeason20242025!$B$3:$B$1315, "&lt;=" &amp; FL$1, DataRegularSeason20242025!$D$3:$D$1315, $A13)+SUMIFS(DataRegularSeason20242025!$AB$3:$AB$1315,DataRegularSeason20242025!$B$3:$B$1315, "&lt;=" &amp; FL$1, DataRegularSeason20242025!$E$3:$E$1315, $A13)</f>
        <v>23</v>
      </c>
      <c r="FM13">
        <f>SUMIFS(DataRegularSeason20242025!$AA$3:$AA$1315,DataRegularSeason20242025!$B$3:$B$1315, "&lt;=" &amp; FM$1, DataRegularSeason20242025!$D$3:$D$1315, $A13)+SUMIFS(DataRegularSeason20242025!$AB$3:$AB$1315,DataRegularSeason20242025!$B$3:$B$1315, "&lt;=" &amp; FM$1, DataRegularSeason20242025!$E$3:$E$1315, $A13)</f>
        <v>23</v>
      </c>
      <c r="FN13">
        <f>SUMIFS(DataRegularSeason20242025!$AA$3:$AA$1315,DataRegularSeason20242025!$B$3:$B$1315, "&lt;=" &amp; FN$1, DataRegularSeason20242025!$D$3:$D$1315, $A13)+SUMIFS(DataRegularSeason20242025!$AB$3:$AB$1315,DataRegularSeason20242025!$B$3:$B$1315, "&lt;=" &amp; FN$1, DataRegularSeason20242025!$E$3:$E$1315, $A13)</f>
        <v>23</v>
      </c>
      <c r="FO13">
        <f>SUMIFS(DataRegularSeason20242025!$AA$3:$AA$1315,DataRegularSeason20242025!$B$3:$B$1315, "&lt;=" &amp; FO$1, DataRegularSeason20242025!$D$3:$D$1315, $A13)+SUMIFS(DataRegularSeason20242025!$AB$3:$AB$1315,DataRegularSeason20242025!$B$3:$B$1315, "&lt;=" &amp; FO$1, DataRegularSeason20242025!$E$3:$E$1315, $A13)</f>
        <v>23</v>
      </c>
      <c r="FP13">
        <f>SUMIFS(DataRegularSeason20242025!$AA$3:$AA$1315,DataRegularSeason20242025!$B$3:$B$1315, "&lt;=" &amp; FP$1, DataRegularSeason20242025!$D$3:$D$1315, $A13)+SUMIFS(DataRegularSeason20242025!$AB$3:$AB$1315,DataRegularSeason20242025!$B$3:$B$1315, "&lt;=" &amp; FP$1, DataRegularSeason20242025!$E$3:$E$1315, $A13)</f>
        <v>23</v>
      </c>
      <c r="FQ13">
        <f>SUMIFS(DataRegularSeason20242025!$AA$3:$AA$1315,DataRegularSeason20242025!$B$3:$B$1315, "&lt;=" &amp; FQ$1, DataRegularSeason20242025!$D$3:$D$1315, $A13)+SUMIFS(DataRegularSeason20242025!$AB$3:$AB$1315,DataRegularSeason20242025!$B$3:$B$1315, "&lt;=" &amp; FQ$1, DataRegularSeason20242025!$E$3:$E$1315, $A13)</f>
        <v>23</v>
      </c>
      <c r="FR13">
        <f>SUMIFS(DataRegularSeason20242025!$AA$3:$AA$1315,DataRegularSeason20242025!$B$3:$B$1315, "&lt;=" &amp; FR$1, DataRegularSeason20242025!$D$3:$D$1315, $A13)+SUMIFS(DataRegularSeason20242025!$AB$3:$AB$1315,DataRegularSeason20242025!$B$3:$B$1315, "&lt;=" &amp; FR$1, DataRegularSeason20242025!$E$3:$E$1315, $A13)</f>
        <v>23</v>
      </c>
      <c r="FS13">
        <f>SUMIFS(DataRegularSeason20242025!$AA$3:$AA$1315,DataRegularSeason20242025!$B$3:$B$1315, "&lt;=" &amp; FS$1, DataRegularSeason20242025!$D$3:$D$1315, $A13)+SUMIFS(DataRegularSeason20242025!$AB$3:$AB$1315,DataRegularSeason20242025!$B$3:$B$1315, "&lt;=" &amp; FS$1, DataRegularSeason20242025!$E$3:$E$1315, $A13)</f>
        <v>23</v>
      </c>
      <c r="FT13">
        <f>SUMIFS(DataRegularSeason20242025!$AA$3:$AA$1315,DataRegularSeason20242025!$B$3:$B$1315, "&lt;=" &amp; FT$1, DataRegularSeason20242025!$D$3:$D$1315, $A13)+SUMIFS(DataRegularSeason20242025!$AB$3:$AB$1315,DataRegularSeason20242025!$B$3:$B$1315, "&lt;=" &amp; FT$1, DataRegularSeason20242025!$E$3:$E$1315, $A13)</f>
        <v>23</v>
      </c>
      <c r="FU13">
        <f>SUMIFS(DataRegularSeason20242025!$AA$3:$AA$1315,DataRegularSeason20242025!$B$3:$B$1315, "&lt;=" &amp; FU$1, DataRegularSeason20242025!$D$3:$D$1315, $A13)+SUMIFS(DataRegularSeason20242025!$AB$3:$AB$1315,DataRegularSeason20242025!$B$3:$B$1315, "&lt;=" &amp; FU$1, DataRegularSeason20242025!$E$3:$E$1315, $A13)</f>
        <v>23</v>
      </c>
      <c r="FV13">
        <f>SUMIFS(DataRegularSeason20242025!$AA$3:$AA$1315,DataRegularSeason20242025!$B$3:$B$1315, "&lt;=" &amp; FV$1, DataRegularSeason20242025!$D$3:$D$1315, $A13)+SUMIFS(DataRegularSeason20242025!$AB$3:$AB$1315,DataRegularSeason20242025!$B$3:$B$1315, "&lt;=" &amp; FV$1, DataRegularSeason20242025!$E$3:$E$1315, $A13)</f>
        <v>23</v>
      </c>
      <c r="FW13">
        <f>SUMIFS(DataRegularSeason20242025!$AA$3:$AA$1315,DataRegularSeason20242025!$B$3:$B$1315, "&lt;=" &amp; FW$1, DataRegularSeason20242025!$D$3:$D$1315, $A13)+SUMIFS(DataRegularSeason20242025!$AB$3:$AB$1315,DataRegularSeason20242025!$B$3:$B$1315, "&lt;=" &amp; FW$1, DataRegularSeason20242025!$E$3:$E$1315, $A13)</f>
        <v>23</v>
      </c>
      <c r="FX13">
        <f>SUMIFS(DataRegularSeason20242025!$AA$3:$AA$1315,DataRegularSeason20242025!$B$3:$B$1315, "&lt;=" &amp; FX$1, DataRegularSeason20242025!$D$3:$D$1315, $A13)+SUMIFS(DataRegularSeason20242025!$AB$3:$AB$1315,DataRegularSeason20242025!$B$3:$B$1315, "&lt;=" &amp; FX$1, DataRegularSeason20242025!$E$3:$E$1315, $A13)</f>
        <v>23</v>
      </c>
      <c r="FY13">
        <f>SUMIFS(DataRegularSeason20242025!$AA$3:$AA$1315,DataRegularSeason20242025!$B$3:$B$1315, "&lt;=" &amp; FY$1, DataRegularSeason20242025!$D$3:$D$1315, $A13)+SUMIFS(DataRegularSeason20242025!$AB$3:$AB$1315,DataRegularSeason20242025!$B$3:$B$1315, "&lt;=" &amp; FY$1, DataRegularSeason20242025!$E$3:$E$1315, $A13)</f>
        <v>23</v>
      </c>
      <c r="FZ13">
        <f>SUMIFS(DataRegularSeason20242025!$AA$3:$AA$1315,DataRegularSeason20242025!$B$3:$B$1315, "&lt;=" &amp; FZ$1, DataRegularSeason20242025!$D$3:$D$1315, $A13)+SUMIFS(DataRegularSeason20242025!$AB$3:$AB$1315,DataRegularSeason20242025!$B$3:$B$1315, "&lt;=" &amp; FZ$1, DataRegularSeason20242025!$E$3:$E$1315, $A13)</f>
        <v>23</v>
      </c>
      <c r="GA13">
        <f>SUMIFS(DataRegularSeason20242025!$AA$3:$AA$1315,DataRegularSeason20242025!$B$3:$B$1315, "&lt;=" &amp; GA$1, DataRegularSeason20242025!$D$3:$D$1315, $A13)+SUMIFS(DataRegularSeason20242025!$AB$3:$AB$1315,DataRegularSeason20242025!$B$3:$B$1315, "&lt;=" &amp; GA$1, DataRegularSeason20242025!$E$3:$E$1315, $A13)</f>
        <v>23</v>
      </c>
      <c r="GB13">
        <f>SUMIFS(DataRegularSeason20242025!$AA$3:$AA$1315,DataRegularSeason20242025!$B$3:$B$1315, "&lt;=" &amp; GB$1, DataRegularSeason20242025!$D$3:$D$1315, $A13)+SUMIFS(DataRegularSeason20242025!$AB$3:$AB$1315,DataRegularSeason20242025!$B$3:$B$1315, "&lt;=" &amp; GB$1, DataRegularSeason20242025!$E$3:$E$1315, $A13)</f>
        <v>23</v>
      </c>
      <c r="GC13">
        <f>SUMIFS(DataRegularSeason20242025!$AA$3:$AA$1315,DataRegularSeason20242025!$B$3:$B$1315, "&lt;=" &amp; GC$1, DataRegularSeason20242025!$D$3:$D$1315, $A13)+SUMIFS(DataRegularSeason20242025!$AB$3:$AB$1315,DataRegularSeason20242025!$B$3:$B$1315, "&lt;=" &amp; GC$1, DataRegularSeason20242025!$E$3:$E$1315, $A13)</f>
        <v>23</v>
      </c>
      <c r="GD13">
        <f>SUMIFS(DataRegularSeason20242025!$AA$3:$AA$1315,DataRegularSeason20242025!$B$3:$B$1315, "&lt;=" &amp; GD$1, DataRegularSeason20242025!$D$3:$D$1315, $A13)+SUMIFS(DataRegularSeason20242025!$AB$3:$AB$1315,DataRegularSeason20242025!$B$3:$B$1315, "&lt;=" &amp; GD$1, DataRegularSeason20242025!$E$3:$E$1315, $A13)</f>
        <v>23</v>
      </c>
      <c r="GE13">
        <f>SUMIFS(DataRegularSeason20242025!$AA$3:$AA$1315,DataRegularSeason20242025!$B$3:$B$1315, "&lt;=" &amp; GE$1, DataRegularSeason20242025!$D$3:$D$1315, $A13)+SUMIFS(DataRegularSeason20242025!$AB$3:$AB$1315,DataRegularSeason20242025!$B$3:$B$1315, "&lt;=" &amp; GE$1, DataRegularSeason20242025!$E$3:$E$1315, $A13)</f>
        <v>23</v>
      </c>
      <c r="GF13">
        <f>SUMIFS(DataRegularSeason20242025!$AA$3:$AA$1315,DataRegularSeason20242025!$B$3:$B$1315, "&lt;=" &amp; GF$1, DataRegularSeason20242025!$D$3:$D$1315, $A13)+SUMIFS(DataRegularSeason20242025!$AB$3:$AB$1315,DataRegularSeason20242025!$B$3:$B$1315, "&lt;=" &amp; GF$1, DataRegularSeason20242025!$E$3:$E$1315, $A13)</f>
        <v>23</v>
      </c>
      <c r="GG13">
        <f>SUMIFS(DataRegularSeason20242025!$AA$3:$AA$1315,DataRegularSeason20242025!$B$3:$B$1315, "&lt;=" &amp; GG$1, DataRegularSeason20242025!$D$3:$D$1315, $A13)+SUMIFS(DataRegularSeason20242025!$AB$3:$AB$1315,DataRegularSeason20242025!$B$3:$B$1315, "&lt;=" &amp; GG$1, DataRegularSeason20242025!$E$3:$E$1315, $A13)</f>
        <v>23</v>
      </c>
      <c r="GH13">
        <f>SUMIFS(DataRegularSeason20242025!$AA$3:$AA$1315,DataRegularSeason20242025!$B$3:$B$1315, "&lt;=" &amp; GH$1, DataRegularSeason20242025!$D$3:$D$1315, $A13)+SUMIFS(DataRegularSeason20242025!$AB$3:$AB$1315,DataRegularSeason20242025!$B$3:$B$1315, "&lt;=" &amp; GH$1, DataRegularSeason20242025!$E$3:$E$1315, $A13)</f>
        <v>23</v>
      </c>
      <c r="GI13">
        <f>SUMIFS(DataRegularSeason20242025!$AA$3:$AA$1315,DataRegularSeason20242025!$B$3:$B$1315, "&lt;=" &amp; GI$1, DataRegularSeason20242025!$D$3:$D$1315, $A13)+SUMIFS(DataRegularSeason20242025!$AB$3:$AB$1315,DataRegularSeason20242025!$B$3:$B$1315, "&lt;=" &amp; GI$1, DataRegularSeason20242025!$E$3:$E$1315, $A13)</f>
        <v>23</v>
      </c>
      <c r="GJ13">
        <f>SUMIFS(DataRegularSeason20242025!$AA$3:$AA$1315,DataRegularSeason20242025!$B$3:$B$1315, "&lt;=" &amp; GJ$1, DataRegularSeason20242025!$D$3:$D$1315, $A13)+SUMIFS(DataRegularSeason20242025!$AB$3:$AB$1315,DataRegularSeason20242025!$B$3:$B$1315, "&lt;=" &amp; GJ$1, DataRegularSeason20242025!$E$3:$E$1315, $A13)</f>
        <v>23</v>
      </c>
      <c r="GK13">
        <f>SUMIFS(DataRegularSeason20242025!$AA$3:$AA$1315,DataRegularSeason20242025!$B$3:$B$1315, "&lt;=" &amp; GK$1, DataRegularSeason20242025!$D$3:$D$1315, $A13)+SUMIFS(DataRegularSeason20242025!$AB$3:$AB$1315,DataRegularSeason20242025!$B$3:$B$1315, "&lt;=" &amp; GK$1, DataRegularSeason20242025!$E$3:$E$1315, $A13)</f>
        <v>23</v>
      </c>
      <c r="GL13">
        <f>SUMIFS(DataRegularSeason20242025!$AA$3:$AA$1315,DataRegularSeason20242025!$B$3:$B$1315, "&lt;=" &amp; GL$1, DataRegularSeason20242025!$D$3:$D$1315, $A13)+SUMIFS(DataRegularSeason20242025!$AB$3:$AB$1315,DataRegularSeason20242025!$B$3:$B$1315, "&lt;=" &amp; GL$1, DataRegularSeason20242025!$E$3:$E$1315, $A13)</f>
        <v>23</v>
      </c>
      <c r="GM13">
        <f>SUMIFS(DataRegularSeason20242025!$AA$3:$AA$1315,DataRegularSeason20242025!$B$3:$B$1315, "&lt;=" &amp; GM$1, DataRegularSeason20242025!$D$3:$D$1315, $A13)+SUMIFS(DataRegularSeason20242025!$AB$3:$AB$1315,DataRegularSeason20242025!$B$3:$B$1315, "&lt;=" &amp; GM$1, DataRegularSeason20242025!$E$3:$E$1315, $A13)</f>
        <v>23</v>
      </c>
      <c r="GN13">
        <f>SUMIFS(DataRegularSeason20242025!$AA$3:$AA$1315,DataRegularSeason20242025!$B$3:$B$1315, "&lt;=" &amp; GN$1, DataRegularSeason20242025!$D$3:$D$1315, $A13)+SUMIFS(DataRegularSeason20242025!$AB$3:$AB$1315,DataRegularSeason20242025!$B$3:$B$1315, "&lt;=" &amp; GN$1, DataRegularSeason20242025!$E$3:$E$1315, $A13)</f>
        <v>23</v>
      </c>
      <c r="GO13">
        <f>SUMIFS(DataRegularSeason20242025!$AA$3:$AA$1315,DataRegularSeason20242025!$B$3:$B$1315, "&lt;=" &amp; GO$1, DataRegularSeason20242025!$D$3:$D$1315, $A13)+SUMIFS(DataRegularSeason20242025!$AB$3:$AB$1315,DataRegularSeason20242025!$B$3:$B$1315, "&lt;=" &amp; GO$1, DataRegularSeason20242025!$E$3:$E$1315, $A13)</f>
        <v>23</v>
      </c>
      <c r="GP13">
        <f>SUMIFS(DataRegularSeason20242025!$AA$3:$AA$1315,DataRegularSeason20242025!$B$3:$B$1315, "&lt;=" &amp; GP$1, DataRegularSeason20242025!$D$3:$D$1315, $A13)+SUMIFS(DataRegularSeason20242025!$AB$3:$AB$1315,DataRegularSeason20242025!$B$3:$B$1315, "&lt;=" &amp; GP$1, DataRegularSeason20242025!$E$3:$E$1315, $A13)</f>
        <v>23</v>
      </c>
      <c r="GQ13">
        <f>SUMIFS(DataRegularSeason20242025!$AA$3:$AA$1315,DataRegularSeason20242025!$B$3:$B$1315, "&lt;=" &amp; GQ$1, DataRegularSeason20242025!$D$3:$D$1315, $A13)+SUMIFS(DataRegularSeason20242025!$AB$3:$AB$1315,DataRegularSeason20242025!$B$3:$B$1315, "&lt;=" &amp; GQ$1, DataRegularSeason20242025!$E$3:$E$1315, $A13)</f>
        <v>23</v>
      </c>
      <c r="GR13">
        <f>SUMIFS(DataRegularSeason20242025!$AA$3:$AA$1315,DataRegularSeason20242025!$B$3:$B$1315, "&lt;=" &amp; GR$1, DataRegularSeason20242025!$D$3:$D$1315, $A13)+SUMIFS(DataRegularSeason20242025!$AB$3:$AB$1315,DataRegularSeason20242025!$B$3:$B$1315, "&lt;=" &amp; GR$1, DataRegularSeason20242025!$E$3:$E$1315, $A13)</f>
        <v>23</v>
      </c>
      <c r="GS13">
        <f>SUMIFS(DataRegularSeason20242025!$AA$3:$AA$1315,DataRegularSeason20242025!$B$3:$B$1315, "&lt;=" &amp; GS$1, DataRegularSeason20242025!$D$3:$D$1315, $A13)+SUMIFS(DataRegularSeason20242025!$AB$3:$AB$1315,DataRegularSeason20242025!$B$3:$B$1315, "&lt;=" &amp; GS$1, DataRegularSeason20242025!$E$3:$E$1315, $A13)</f>
        <v>23</v>
      </c>
      <c r="GT13">
        <f>SUMIFS(DataRegularSeason20242025!$AA$3:$AA$1315,DataRegularSeason20242025!$B$3:$B$1315, "&lt;=" &amp; GT$1, DataRegularSeason20242025!$D$3:$D$1315, $A13)+SUMIFS(DataRegularSeason20242025!$AB$3:$AB$1315,DataRegularSeason20242025!$B$3:$B$1315, "&lt;=" &amp; GT$1, DataRegularSeason20242025!$E$3:$E$1315, $A13)</f>
        <v>23</v>
      </c>
      <c r="GU13">
        <f>SUMIFS(DataRegularSeason20242025!$AA$3:$AA$1315,DataRegularSeason20242025!$B$3:$B$1315, "&lt;=" &amp; GU$1, DataRegularSeason20242025!$D$3:$D$1315, $A13)+SUMIFS(DataRegularSeason20242025!$AB$3:$AB$1315,DataRegularSeason20242025!$B$3:$B$1315, "&lt;=" &amp; GU$1, DataRegularSeason20242025!$E$3:$E$1315, $A13)</f>
        <v>23</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17</v>
      </c>
      <c r="AZ16">
        <f>SUMIFS(DataRegularSeason20242025!$AA$3:$AA$1315,DataRegularSeason20242025!$B$3:$B$1315, "&lt;=" &amp; AZ$1, DataRegularSeason20242025!$D$3:$D$1315, $A16)+SUMIFS(DataRegularSeason20242025!$AB$3:$AB$1315,DataRegularSeason20242025!$B$3:$B$1315, "&lt;=" &amp; AZ$1, DataRegularSeason20242025!$E$3:$E$1315, $A16)</f>
        <v>17</v>
      </c>
      <c r="BA16">
        <f>SUMIFS(DataRegularSeason20242025!$AA$3:$AA$1315,DataRegularSeason20242025!$B$3:$B$1315, "&lt;=" &amp; BA$1, DataRegularSeason20242025!$D$3:$D$1315, $A16)+SUMIFS(DataRegularSeason20242025!$AB$3:$AB$1315,DataRegularSeason20242025!$B$3:$B$1315, "&lt;=" &amp; BA$1, DataRegularSeason20242025!$E$3:$E$1315, $A16)</f>
        <v>17</v>
      </c>
      <c r="BB16">
        <f>SUMIFS(DataRegularSeason20242025!$AA$3:$AA$1315,DataRegularSeason20242025!$B$3:$B$1315, "&lt;=" &amp; BB$1, DataRegularSeason20242025!$D$3:$D$1315, $A16)+SUMIFS(DataRegularSeason20242025!$AB$3:$AB$1315,DataRegularSeason20242025!$B$3:$B$1315, "&lt;=" &amp; BB$1, DataRegularSeason20242025!$E$3:$E$1315, $A16)</f>
        <v>17</v>
      </c>
      <c r="BC16">
        <f>SUMIFS(DataRegularSeason20242025!$AA$3:$AA$1315,DataRegularSeason20242025!$B$3:$B$1315, "&lt;=" &amp; BC$1, DataRegularSeason20242025!$D$3:$D$1315, $A16)+SUMIFS(DataRegularSeason20242025!$AB$3:$AB$1315,DataRegularSeason20242025!$B$3:$B$1315, "&lt;=" &amp; BC$1, DataRegularSeason20242025!$E$3:$E$1315, $A16)</f>
        <v>17</v>
      </c>
      <c r="BD16">
        <f>SUMIFS(DataRegularSeason20242025!$AA$3:$AA$1315,DataRegularSeason20242025!$B$3:$B$1315, "&lt;=" &amp; BD$1, DataRegularSeason20242025!$D$3:$D$1315, $A16)+SUMIFS(DataRegularSeason20242025!$AB$3:$AB$1315,DataRegularSeason20242025!$B$3:$B$1315, "&lt;=" &amp; BD$1, DataRegularSeason20242025!$E$3:$E$1315, $A16)</f>
        <v>17</v>
      </c>
      <c r="BE16">
        <f>SUMIFS(DataRegularSeason20242025!$AA$3:$AA$1315,DataRegularSeason20242025!$B$3:$B$1315, "&lt;=" &amp; BE$1, DataRegularSeason20242025!$D$3:$D$1315, $A16)+SUMIFS(DataRegularSeason20242025!$AB$3:$AB$1315,DataRegularSeason20242025!$B$3:$B$1315, "&lt;=" &amp; BE$1, DataRegularSeason20242025!$E$3:$E$1315, $A16)</f>
        <v>17</v>
      </c>
      <c r="BF16">
        <f>SUMIFS(DataRegularSeason20242025!$AA$3:$AA$1315,DataRegularSeason20242025!$B$3:$B$1315, "&lt;=" &amp; BF$1, DataRegularSeason20242025!$D$3:$D$1315, $A16)+SUMIFS(DataRegularSeason20242025!$AB$3:$AB$1315,DataRegularSeason20242025!$B$3:$B$1315, "&lt;=" &amp; BF$1, DataRegularSeason20242025!$E$3:$E$1315, $A16)</f>
        <v>17</v>
      </c>
      <c r="BG16">
        <f>SUMIFS(DataRegularSeason20242025!$AA$3:$AA$1315,DataRegularSeason20242025!$B$3:$B$1315, "&lt;=" &amp; BG$1, DataRegularSeason20242025!$D$3:$D$1315, $A16)+SUMIFS(DataRegularSeason20242025!$AB$3:$AB$1315,DataRegularSeason20242025!$B$3:$B$1315, "&lt;=" &amp; BG$1, DataRegularSeason20242025!$E$3:$E$1315, $A16)</f>
        <v>17</v>
      </c>
      <c r="BH16">
        <f>SUMIFS(DataRegularSeason20242025!$AA$3:$AA$1315,DataRegularSeason20242025!$B$3:$B$1315, "&lt;=" &amp; BH$1, DataRegularSeason20242025!$D$3:$D$1315, $A16)+SUMIFS(DataRegularSeason20242025!$AB$3:$AB$1315,DataRegularSeason20242025!$B$3:$B$1315, "&lt;=" &amp; BH$1, DataRegularSeason20242025!$E$3:$E$1315, $A16)</f>
        <v>17</v>
      </c>
      <c r="BI16">
        <f>SUMIFS(DataRegularSeason20242025!$AA$3:$AA$1315,DataRegularSeason20242025!$B$3:$B$1315, "&lt;=" &amp; BI$1, DataRegularSeason20242025!$D$3:$D$1315, $A16)+SUMIFS(DataRegularSeason20242025!$AB$3:$AB$1315,DataRegularSeason20242025!$B$3:$B$1315, "&lt;=" &amp; BI$1, DataRegularSeason20242025!$E$3:$E$1315, $A16)</f>
        <v>17</v>
      </c>
      <c r="BJ16">
        <f>SUMIFS(DataRegularSeason20242025!$AA$3:$AA$1315,DataRegularSeason20242025!$B$3:$B$1315, "&lt;=" &amp; BJ$1, DataRegularSeason20242025!$D$3:$D$1315, $A16)+SUMIFS(DataRegularSeason20242025!$AB$3:$AB$1315,DataRegularSeason20242025!$B$3:$B$1315, "&lt;=" &amp; BJ$1, DataRegularSeason20242025!$E$3:$E$1315, $A16)</f>
        <v>17</v>
      </c>
      <c r="BK16">
        <f>SUMIFS(DataRegularSeason20242025!$AA$3:$AA$1315,DataRegularSeason20242025!$B$3:$B$1315, "&lt;=" &amp; BK$1, DataRegularSeason20242025!$D$3:$D$1315, $A16)+SUMIFS(DataRegularSeason20242025!$AB$3:$AB$1315,DataRegularSeason20242025!$B$3:$B$1315, "&lt;=" &amp; BK$1, DataRegularSeason20242025!$E$3:$E$1315, $A16)</f>
        <v>17</v>
      </c>
      <c r="BL16">
        <f>SUMIFS(DataRegularSeason20242025!$AA$3:$AA$1315,DataRegularSeason20242025!$B$3:$B$1315, "&lt;=" &amp; BL$1, DataRegularSeason20242025!$D$3:$D$1315, $A16)+SUMIFS(DataRegularSeason20242025!$AB$3:$AB$1315,DataRegularSeason20242025!$B$3:$B$1315, "&lt;=" &amp; BL$1, DataRegularSeason20242025!$E$3:$E$1315, $A16)</f>
        <v>17</v>
      </c>
      <c r="BM16">
        <f>SUMIFS(DataRegularSeason20242025!$AA$3:$AA$1315,DataRegularSeason20242025!$B$3:$B$1315, "&lt;=" &amp; BM$1, DataRegularSeason20242025!$D$3:$D$1315, $A16)+SUMIFS(DataRegularSeason20242025!$AB$3:$AB$1315,DataRegularSeason20242025!$B$3:$B$1315, "&lt;=" &amp; BM$1, DataRegularSeason20242025!$E$3:$E$1315, $A16)</f>
        <v>17</v>
      </c>
      <c r="BN16">
        <f>SUMIFS(DataRegularSeason20242025!$AA$3:$AA$1315,DataRegularSeason20242025!$B$3:$B$1315, "&lt;=" &amp; BN$1, DataRegularSeason20242025!$D$3:$D$1315, $A16)+SUMIFS(DataRegularSeason20242025!$AB$3:$AB$1315,DataRegularSeason20242025!$B$3:$B$1315, "&lt;=" &amp; BN$1, DataRegularSeason20242025!$E$3:$E$1315, $A16)</f>
        <v>17</v>
      </c>
      <c r="BO16">
        <f>SUMIFS(DataRegularSeason20242025!$AA$3:$AA$1315,DataRegularSeason20242025!$B$3:$B$1315, "&lt;=" &amp; BO$1, DataRegularSeason20242025!$D$3:$D$1315, $A16)+SUMIFS(DataRegularSeason20242025!$AB$3:$AB$1315,DataRegularSeason20242025!$B$3:$B$1315, "&lt;=" &amp; BO$1, DataRegularSeason20242025!$E$3:$E$1315, $A16)</f>
        <v>17</v>
      </c>
      <c r="BP16">
        <f>SUMIFS(DataRegularSeason20242025!$AA$3:$AA$1315,DataRegularSeason20242025!$B$3:$B$1315, "&lt;=" &amp; BP$1, DataRegularSeason20242025!$D$3:$D$1315, $A16)+SUMIFS(DataRegularSeason20242025!$AB$3:$AB$1315,DataRegularSeason20242025!$B$3:$B$1315, "&lt;=" &amp; BP$1, DataRegularSeason20242025!$E$3:$E$1315, $A16)</f>
        <v>17</v>
      </c>
      <c r="BQ16">
        <f>SUMIFS(DataRegularSeason20242025!$AA$3:$AA$1315,DataRegularSeason20242025!$B$3:$B$1315, "&lt;=" &amp; BQ$1, DataRegularSeason20242025!$D$3:$D$1315, $A16)+SUMIFS(DataRegularSeason20242025!$AB$3:$AB$1315,DataRegularSeason20242025!$B$3:$B$1315, "&lt;=" &amp; BQ$1, DataRegularSeason20242025!$E$3:$E$1315, $A16)</f>
        <v>17</v>
      </c>
      <c r="BR16">
        <f>SUMIFS(DataRegularSeason20242025!$AA$3:$AA$1315,DataRegularSeason20242025!$B$3:$B$1315, "&lt;=" &amp; BR$1, DataRegularSeason20242025!$D$3:$D$1315, $A16)+SUMIFS(DataRegularSeason20242025!$AB$3:$AB$1315,DataRegularSeason20242025!$B$3:$B$1315, "&lt;=" &amp; BR$1, DataRegularSeason20242025!$E$3:$E$1315, $A16)</f>
        <v>17</v>
      </c>
      <c r="BS16">
        <f>SUMIFS(DataRegularSeason20242025!$AA$3:$AA$1315,DataRegularSeason20242025!$B$3:$B$1315, "&lt;=" &amp; BS$1, DataRegularSeason20242025!$D$3:$D$1315, $A16)+SUMIFS(DataRegularSeason20242025!$AB$3:$AB$1315,DataRegularSeason20242025!$B$3:$B$1315, "&lt;=" &amp; BS$1, DataRegularSeason20242025!$E$3:$E$1315, $A16)</f>
        <v>17</v>
      </c>
      <c r="BT16">
        <f>SUMIFS(DataRegularSeason20242025!$AA$3:$AA$1315,DataRegularSeason20242025!$B$3:$B$1315, "&lt;=" &amp; BT$1, DataRegularSeason20242025!$D$3:$D$1315, $A16)+SUMIFS(DataRegularSeason20242025!$AB$3:$AB$1315,DataRegularSeason20242025!$B$3:$B$1315, "&lt;=" &amp; BT$1, DataRegularSeason20242025!$E$3:$E$1315, $A16)</f>
        <v>17</v>
      </c>
      <c r="BU16">
        <f>SUMIFS(DataRegularSeason20242025!$AA$3:$AA$1315,DataRegularSeason20242025!$B$3:$B$1315, "&lt;=" &amp; BU$1, DataRegularSeason20242025!$D$3:$D$1315, $A16)+SUMIFS(DataRegularSeason20242025!$AB$3:$AB$1315,DataRegularSeason20242025!$B$3:$B$1315, "&lt;=" &amp; BU$1, DataRegularSeason20242025!$E$3:$E$1315, $A16)</f>
        <v>17</v>
      </c>
      <c r="BV16">
        <f>SUMIFS(DataRegularSeason20242025!$AA$3:$AA$1315,DataRegularSeason20242025!$B$3:$B$1315, "&lt;=" &amp; BV$1, DataRegularSeason20242025!$D$3:$D$1315, $A16)+SUMIFS(DataRegularSeason20242025!$AB$3:$AB$1315,DataRegularSeason20242025!$B$3:$B$1315, "&lt;=" &amp; BV$1, DataRegularSeason20242025!$E$3:$E$1315, $A16)</f>
        <v>17</v>
      </c>
      <c r="BW16">
        <f>SUMIFS(DataRegularSeason20242025!$AA$3:$AA$1315,DataRegularSeason20242025!$B$3:$B$1315, "&lt;=" &amp; BW$1, DataRegularSeason20242025!$D$3:$D$1315, $A16)+SUMIFS(DataRegularSeason20242025!$AB$3:$AB$1315,DataRegularSeason20242025!$B$3:$B$1315, "&lt;=" &amp; BW$1, DataRegularSeason20242025!$E$3:$E$1315, $A16)</f>
        <v>17</v>
      </c>
      <c r="BX16">
        <f>SUMIFS(DataRegularSeason20242025!$AA$3:$AA$1315,DataRegularSeason20242025!$B$3:$B$1315, "&lt;=" &amp; BX$1, DataRegularSeason20242025!$D$3:$D$1315, $A16)+SUMIFS(DataRegularSeason20242025!$AB$3:$AB$1315,DataRegularSeason20242025!$B$3:$B$1315, "&lt;=" &amp; BX$1, DataRegularSeason20242025!$E$3:$E$1315, $A16)</f>
        <v>17</v>
      </c>
      <c r="BY16">
        <f>SUMIFS(DataRegularSeason20242025!$AA$3:$AA$1315,DataRegularSeason20242025!$B$3:$B$1315, "&lt;=" &amp; BY$1, DataRegularSeason20242025!$D$3:$D$1315, $A16)+SUMIFS(DataRegularSeason20242025!$AB$3:$AB$1315,DataRegularSeason20242025!$B$3:$B$1315, "&lt;=" &amp; BY$1, DataRegularSeason20242025!$E$3:$E$1315, $A16)</f>
        <v>17</v>
      </c>
      <c r="BZ16">
        <f>SUMIFS(DataRegularSeason20242025!$AA$3:$AA$1315,DataRegularSeason20242025!$B$3:$B$1315, "&lt;=" &amp; BZ$1, DataRegularSeason20242025!$D$3:$D$1315, $A16)+SUMIFS(DataRegularSeason20242025!$AB$3:$AB$1315,DataRegularSeason20242025!$B$3:$B$1315, "&lt;=" &amp; BZ$1, DataRegularSeason20242025!$E$3:$E$1315, $A16)</f>
        <v>17</v>
      </c>
      <c r="CA16">
        <f>SUMIFS(DataRegularSeason20242025!$AA$3:$AA$1315,DataRegularSeason20242025!$B$3:$B$1315, "&lt;=" &amp; CA$1, DataRegularSeason20242025!$D$3:$D$1315, $A16)+SUMIFS(DataRegularSeason20242025!$AB$3:$AB$1315,DataRegularSeason20242025!$B$3:$B$1315, "&lt;=" &amp; CA$1, DataRegularSeason20242025!$E$3:$E$1315, $A16)</f>
        <v>17</v>
      </c>
      <c r="CB16">
        <f>SUMIFS(DataRegularSeason20242025!$AA$3:$AA$1315,DataRegularSeason20242025!$B$3:$B$1315, "&lt;=" &amp; CB$1, DataRegularSeason20242025!$D$3:$D$1315, $A16)+SUMIFS(DataRegularSeason20242025!$AB$3:$AB$1315,DataRegularSeason20242025!$B$3:$B$1315, "&lt;=" &amp; CB$1, DataRegularSeason20242025!$E$3:$E$1315, $A16)</f>
        <v>17</v>
      </c>
      <c r="CC16">
        <f>SUMIFS(DataRegularSeason20242025!$AA$3:$AA$1315,DataRegularSeason20242025!$B$3:$B$1315, "&lt;=" &amp; CC$1, DataRegularSeason20242025!$D$3:$D$1315, $A16)+SUMIFS(DataRegularSeason20242025!$AB$3:$AB$1315,DataRegularSeason20242025!$B$3:$B$1315, "&lt;=" &amp; CC$1, DataRegularSeason20242025!$E$3:$E$1315, $A16)</f>
        <v>17</v>
      </c>
      <c r="CD16">
        <f>SUMIFS(DataRegularSeason20242025!$AA$3:$AA$1315,DataRegularSeason20242025!$B$3:$B$1315, "&lt;=" &amp; CD$1, DataRegularSeason20242025!$D$3:$D$1315, $A16)+SUMIFS(DataRegularSeason20242025!$AB$3:$AB$1315,DataRegularSeason20242025!$B$3:$B$1315, "&lt;=" &amp; CD$1, DataRegularSeason20242025!$E$3:$E$1315, $A16)</f>
        <v>17</v>
      </c>
      <c r="CE16">
        <f>SUMIFS(DataRegularSeason20242025!$AA$3:$AA$1315,DataRegularSeason20242025!$B$3:$B$1315, "&lt;=" &amp; CE$1, DataRegularSeason20242025!$D$3:$D$1315, $A16)+SUMIFS(DataRegularSeason20242025!$AB$3:$AB$1315,DataRegularSeason20242025!$B$3:$B$1315, "&lt;=" &amp; CE$1, DataRegularSeason20242025!$E$3:$E$1315, $A16)</f>
        <v>17</v>
      </c>
      <c r="CF16">
        <f>SUMIFS(DataRegularSeason20242025!$AA$3:$AA$1315,DataRegularSeason20242025!$B$3:$B$1315, "&lt;=" &amp; CF$1, DataRegularSeason20242025!$D$3:$D$1315, $A16)+SUMIFS(DataRegularSeason20242025!$AB$3:$AB$1315,DataRegularSeason20242025!$B$3:$B$1315, "&lt;=" &amp; CF$1, DataRegularSeason20242025!$E$3:$E$1315, $A16)</f>
        <v>17</v>
      </c>
      <c r="CG16">
        <f>SUMIFS(DataRegularSeason20242025!$AA$3:$AA$1315,DataRegularSeason20242025!$B$3:$B$1315, "&lt;=" &amp; CG$1, DataRegularSeason20242025!$D$3:$D$1315, $A16)+SUMIFS(DataRegularSeason20242025!$AB$3:$AB$1315,DataRegularSeason20242025!$B$3:$B$1315, "&lt;=" &amp; CG$1, DataRegularSeason20242025!$E$3:$E$1315, $A16)</f>
        <v>17</v>
      </c>
      <c r="CH16">
        <f>SUMIFS(DataRegularSeason20242025!$AA$3:$AA$1315,DataRegularSeason20242025!$B$3:$B$1315, "&lt;=" &amp; CH$1, DataRegularSeason20242025!$D$3:$D$1315, $A16)+SUMIFS(DataRegularSeason20242025!$AB$3:$AB$1315,DataRegularSeason20242025!$B$3:$B$1315, "&lt;=" &amp; CH$1, DataRegularSeason20242025!$E$3:$E$1315, $A16)</f>
        <v>17</v>
      </c>
      <c r="CI16">
        <f>SUMIFS(DataRegularSeason20242025!$AA$3:$AA$1315,DataRegularSeason20242025!$B$3:$B$1315, "&lt;=" &amp; CI$1, DataRegularSeason20242025!$D$3:$D$1315, $A16)+SUMIFS(DataRegularSeason20242025!$AB$3:$AB$1315,DataRegularSeason20242025!$B$3:$B$1315, "&lt;=" &amp; CI$1, DataRegularSeason20242025!$E$3:$E$1315, $A16)</f>
        <v>17</v>
      </c>
      <c r="CJ16">
        <f>SUMIFS(DataRegularSeason20242025!$AA$3:$AA$1315,DataRegularSeason20242025!$B$3:$B$1315, "&lt;=" &amp; CJ$1, DataRegularSeason20242025!$D$3:$D$1315, $A16)+SUMIFS(DataRegularSeason20242025!$AB$3:$AB$1315,DataRegularSeason20242025!$B$3:$B$1315, "&lt;=" &amp; CJ$1, DataRegularSeason20242025!$E$3:$E$1315, $A16)</f>
        <v>17</v>
      </c>
      <c r="CK16">
        <f>SUMIFS(DataRegularSeason20242025!$AA$3:$AA$1315,DataRegularSeason20242025!$B$3:$B$1315, "&lt;=" &amp; CK$1, DataRegularSeason20242025!$D$3:$D$1315, $A16)+SUMIFS(DataRegularSeason20242025!$AB$3:$AB$1315,DataRegularSeason20242025!$B$3:$B$1315, "&lt;=" &amp; CK$1, DataRegularSeason20242025!$E$3:$E$1315, $A16)</f>
        <v>17</v>
      </c>
      <c r="CL16">
        <f>SUMIFS(DataRegularSeason20242025!$AA$3:$AA$1315,DataRegularSeason20242025!$B$3:$B$1315, "&lt;=" &amp; CL$1, DataRegularSeason20242025!$D$3:$D$1315, $A16)+SUMIFS(DataRegularSeason20242025!$AB$3:$AB$1315,DataRegularSeason20242025!$B$3:$B$1315, "&lt;=" &amp; CL$1, DataRegularSeason20242025!$E$3:$E$1315, $A16)</f>
        <v>17</v>
      </c>
      <c r="CM16">
        <f>SUMIFS(DataRegularSeason20242025!$AA$3:$AA$1315,DataRegularSeason20242025!$B$3:$B$1315, "&lt;=" &amp; CM$1, DataRegularSeason20242025!$D$3:$D$1315, $A16)+SUMIFS(DataRegularSeason20242025!$AB$3:$AB$1315,DataRegularSeason20242025!$B$3:$B$1315, "&lt;=" &amp; CM$1, DataRegularSeason20242025!$E$3:$E$1315, $A16)</f>
        <v>17</v>
      </c>
      <c r="CN16">
        <f>SUMIFS(DataRegularSeason20242025!$AA$3:$AA$1315,DataRegularSeason20242025!$B$3:$B$1315, "&lt;=" &amp; CN$1, DataRegularSeason20242025!$D$3:$D$1315, $A16)+SUMIFS(DataRegularSeason20242025!$AB$3:$AB$1315,DataRegularSeason20242025!$B$3:$B$1315, "&lt;=" &amp; CN$1, DataRegularSeason20242025!$E$3:$E$1315, $A16)</f>
        <v>17</v>
      </c>
      <c r="CO16">
        <f>SUMIFS(DataRegularSeason20242025!$AA$3:$AA$1315,DataRegularSeason20242025!$B$3:$B$1315, "&lt;=" &amp; CO$1, DataRegularSeason20242025!$D$3:$D$1315, $A16)+SUMIFS(DataRegularSeason20242025!$AB$3:$AB$1315,DataRegularSeason20242025!$B$3:$B$1315, "&lt;=" &amp; CO$1, DataRegularSeason20242025!$E$3:$E$1315, $A16)</f>
        <v>17</v>
      </c>
      <c r="CP16">
        <f>SUMIFS(DataRegularSeason20242025!$AA$3:$AA$1315,DataRegularSeason20242025!$B$3:$B$1315, "&lt;=" &amp; CP$1, DataRegularSeason20242025!$D$3:$D$1315, $A16)+SUMIFS(DataRegularSeason20242025!$AB$3:$AB$1315,DataRegularSeason20242025!$B$3:$B$1315, "&lt;=" &amp; CP$1, DataRegularSeason20242025!$E$3:$E$1315, $A16)</f>
        <v>17</v>
      </c>
      <c r="CQ16">
        <f>SUMIFS(DataRegularSeason20242025!$AA$3:$AA$1315,DataRegularSeason20242025!$B$3:$B$1315, "&lt;=" &amp; CQ$1, DataRegularSeason20242025!$D$3:$D$1315, $A16)+SUMIFS(DataRegularSeason20242025!$AB$3:$AB$1315,DataRegularSeason20242025!$B$3:$B$1315, "&lt;=" &amp; CQ$1, DataRegularSeason20242025!$E$3:$E$1315, $A16)</f>
        <v>17</v>
      </c>
      <c r="CR16">
        <f>SUMIFS(DataRegularSeason20242025!$AA$3:$AA$1315,DataRegularSeason20242025!$B$3:$B$1315, "&lt;=" &amp; CR$1, DataRegularSeason20242025!$D$3:$D$1315, $A16)+SUMIFS(DataRegularSeason20242025!$AB$3:$AB$1315,DataRegularSeason20242025!$B$3:$B$1315, "&lt;=" &amp; CR$1, DataRegularSeason20242025!$E$3:$E$1315, $A16)</f>
        <v>17</v>
      </c>
      <c r="CS16">
        <f>SUMIFS(DataRegularSeason20242025!$AA$3:$AA$1315,DataRegularSeason20242025!$B$3:$B$1315, "&lt;=" &amp; CS$1, DataRegularSeason20242025!$D$3:$D$1315, $A16)+SUMIFS(DataRegularSeason20242025!$AB$3:$AB$1315,DataRegularSeason20242025!$B$3:$B$1315, "&lt;=" &amp; CS$1, DataRegularSeason20242025!$E$3:$E$1315, $A16)</f>
        <v>17</v>
      </c>
      <c r="CT16">
        <f>SUMIFS(DataRegularSeason20242025!$AA$3:$AA$1315,DataRegularSeason20242025!$B$3:$B$1315, "&lt;=" &amp; CT$1, DataRegularSeason20242025!$D$3:$D$1315, $A16)+SUMIFS(DataRegularSeason20242025!$AB$3:$AB$1315,DataRegularSeason20242025!$B$3:$B$1315, "&lt;=" &amp; CT$1, DataRegularSeason20242025!$E$3:$E$1315, $A16)</f>
        <v>17</v>
      </c>
      <c r="CU16">
        <f>SUMIFS(DataRegularSeason20242025!$AA$3:$AA$1315,DataRegularSeason20242025!$B$3:$B$1315, "&lt;=" &amp; CU$1, DataRegularSeason20242025!$D$3:$D$1315, $A16)+SUMIFS(DataRegularSeason20242025!$AB$3:$AB$1315,DataRegularSeason20242025!$B$3:$B$1315, "&lt;=" &amp; CU$1, DataRegularSeason20242025!$E$3:$E$1315, $A16)</f>
        <v>17</v>
      </c>
      <c r="CV16">
        <f>SUMIFS(DataRegularSeason20242025!$AA$3:$AA$1315,DataRegularSeason20242025!$B$3:$B$1315, "&lt;=" &amp; CV$1, DataRegularSeason20242025!$D$3:$D$1315, $A16)+SUMIFS(DataRegularSeason20242025!$AB$3:$AB$1315,DataRegularSeason20242025!$B$3:$B$1315, "&lt;=" &amp; CV$1, DataRegularSeason20242025!$E$3:$E$1315, $A16)</f>
        <v>17</v>
      </c>
      <c r="CW16">
        <f>SUMIFS(DataRegularSeason20242025!$AA$3:$AA$1315,DataRegularSeason20242025!$B$3:$B$1315, "&lt;=" &amp; CW$1, DataRegularSeason20242025!$D$3:$D$1315, $A16)+SUMIFS(DataRegularSeason20242025!$AB$3:$AB$1315,DataRegularSeason20242025!$B$3:$B$1315, "&lt;=" &amp; CW$1, DataRegularSeason20242025!$E$3:$E$1315, $A16)</f>
        <v>17</v>
      </c>
      <c r="CX16">
        <f>SUMIFS(DataRegularSeason20242025!$AA$3:$AA$1315,DataRegularSeason20242025!$B$3:$B$1315, "&lt;=" &amp; CX$1, DataRegularSeason20242025!$D$3:$D$1315, $A16)+SUMIFS(DataRegularSeason20242025!$AB$3:$AB$1315,DataRegularSeason20242025!$B$3:$B$1315, "&lt;=" &amp; CX$1, DataRegularSeason20242025!$E$3:$E$1315, $A16)</f>
        <v>17</v>
      </c>
      <c r="CY16">
        <f>SUMIFS(DataRegularSeason20242025!$AA$3:$AA$1315,DataRegularSeason20242025!$B$3:$B$1315, "&lt;=" &amp; CY$1, DataRegularSeason20242025!$D$3:$D$1315, $A16)+SUMIFS(DataRegularSeason20242025!$AB$3:$AB$1315,DataRegularSeason20242025!$B$3:$B$1315, "&lt;=" &amp; CY$1, DataRegularSeason20242025!$E$3:$E$1315, $A16)</f>
        <v>17</v>
      </c>
      <c r="CZ16">
        <f>SUMIFS(DataRegularSeason20242025!$AA$3:$AA$1315,DataRegularSeason20242025!$B$3:$B$1315, "&lt;=" &amp; CZ$1, DataRegularSeason20242025!$D$3:$D$1315, $A16)+SUMIFS(DataRegularSeason20242025!$AB$3:$AB$1315,DataRegularSeason20242025!$B$3:$B$1315, "&lt;=" &amp; CZ$1, DataRegularSeason20242025!$E$3:$E$1315, $A16)</f>
        <v>17</v>
      </c>
      <c r="DA16">
        <f>SUMIFS(DataRegularSeason20242025!$AA$3:$AA$1315,DataRegularSeason20242025!$B$3:$B$1315, "&lt;=" &amp; DA$1, DataRegularSeason20242025!$D$3:$D$1315, $A16)+SUMIFS(DataRegularSeason20242025!$AB$3:$AB$1315,DataRegularSeason20242025!$B$3:$B$1315, "&lt;=" &amp; DA$1, DataRegularSeason20242025!$E$3:$E$1315, $A16)</f>
        <v>17</v>
      </c>
      <c r="DB16">
        <f>SUMIFS(DataRegularSeason20242025!$AA$3:$AA$1315,DataRegularSeason20242025!$B$3:$B$1315, "&lt;=" &amp; DB$1, DataRegularSeason20242025!$D$3:$D$1315, $A16)+SUMIFS(DataRegularSeason20242025!$AB$3:$AB$1315,DataRegularSeason20242025!$B$3:$B$1315, "&lt;=" &amp; DB$1, DataRegularSeason20242025!$E$3:$E$1315, $A16)</f>
        <v>17</v>
      </c>
      <c r="DC16">
        <f>SUMIFS(DataRegularSeason20242025!$AA$3:$AA$1315,DataRegularSeason20242025!$B$3:$B$1315, "&lt;=" &amp; DC$1, DataRegularSeason20242025!$D$3:$D$1315, $A16)+SUMIFS(DataRegularSeason20242025!$AB$3:$AB$1315,DataRegularSeason20242025!$B$3:$B$1315, "&lt;=" &amp; DC$1, DataRegularSeason20242025!$E$3:$E$1315, $A16)</f>
        <v>17</v>
      </c>
      <c r="DD16">
        <f>SUMIFS(DataRegularSeason20242025!$AA$3:$AA$1315,DataRegularSeason20242025!$B$3:$B$1315, "&lt;=" &amp; DD$1, DataRegularSeason20242025!$D$3:$D$1315, $A16)+SUMIFS(DataRegularSeason20242025!$AB$3:$AB$1315,DataRegularSeason20242025!$B$3:$B$1315, "&lt;=" &amp; DD$1, DataRegularSeason20242025!$E$3:$E$1315, $A16)</f>
        <v>17</v>
      </c>
      <c r="DE16">
        <f>SUMIFS(DataRegularSeason20242025!$AA$3:$AA$1315,DataRegularSeason20242025!$B$3:$B$1315, "&lt;=" &amp; DE$1, DataRegularSeason20242025!$D$3:$D$1315, $A16)+SUMIFS(DataRegularSeason20242025!$AB$3:$AB$1315,DataRegularSeason20242025!$B$3:$B$1315, "&lt;=" &amp; DE$1, DataRegularSeason20242025!$E$3:$E$1315, $A16)</f>
        <v>17</v>
      </c>
      <c r="DF16">
        <f>SUMIFS(DataRegularSeason20242025!$AA$3:$AA$1315,DataRegularSeason20242025!$B$3:$B$1315, "&lt;=" &amp; DF$1, DataRegularSeason20242025!$D$3:$D$1315, $A16)+SUMIFS(DataRegularSeason20242025!$AB$3:$AB$1315,DataRegularSeason20242025!$B$3:$B$1315, "&lt;=" &amp; DF$1, DataRegularSeason20242025!$E$3:$E$1315, $A16)</f>
        <v>17</v>
      </c>
      <c r="DG16">
        <f>SUMIFS(DataRegularSeason20242025!$AA$3:$AA$1315,DataRegularSeason20242025!$B$3:$B$1315, "&lt;=" &amp; DG$1, DataRegularSeason20242025!$D$3:$D$1315, $A16)+SUMIFS(DataRegularSeason20242025!$AB$3:$AB$1315,DataRegularSeason20242025!$B$3:$B$1315, "&lt;=" &amp; DG$1, DataRegularSeason20242025!$E$3:$E$1315, $A16)</f>
        <v>17</v>
      </c>
      <c r="DH16">
        <f>SUMIFS(DataRegularSeason20242025!$AA$3:$AA$1315,DataRegularSeason20242025!$B$3:$B$1315, "&lt;=" &amp; DH$1, DataRegularSeason20242025!$D$3:$D$1315, $A16)+SUMIFS(DataRegularSeason20242025!$AB$3:$AB$1315,DataRegularSeason20242025!$B$3:$B$1315, "&lt;=" &amp; DH$1, DataRegularSeason20242025!$E$3:$E$1315, $A16)</f>
        <v>17</v>
      </c>
      <c r="DI16">
        <f>SUMIFS(DataRegularSeason20242025!$AA$3:$AA$1315,DataRegularSeason20242025!$B$3:$B$1315, "&lt;=" &amp; DI$1, DataRegularSeason20242025!$D$3:$D$1315, $A16)+SUMIFS(DataRegularSeason20242025!$AB$3:$AB$1315,DataRegularSeason20242025!$B$3:$B$1315, "&lt;=" &amp; DI$1, DataRegularSeason20242025!$E$3:$E$1315, $A16)</f>
        <v>17</v>
      </c>
      <c r="DJ16">
        <f>SUMIFS(DataRegularSeason20242025!$AA$3:$AA$1315,DataRegularSeason20242025!$B$3:$B$1315, "&lt;=" &amp; DJ$1, DataRegularSeason20242025!$D$3:$D$1315, $A16)+SUMIFS(DataRegularSeason20242025!$AB$3:$AB$1315,DataRegularSeason20242025!$B$3:$B$1315, "&lt;=" &amp; DJ$1, DataRegularSeason20242025!$E$3:$E$1315, $A16)</f>
        <v>17</v>
      </c>
      <c r="DK16">
        <f>SUMIFS(DataRegularSeason20242025!$AA$3:$AA$1315,DataRegularSeason20242025!$B$3:$B$1315, "&lt;=" &amp; DK$1, DataRegularSeason20242025!$D$3:$D$1315, $A16)+SUMIFS(DataRegularSeason20242025!$AB$3:$AB$1315,DataRegularSeason20242025!$B$3:$B$1315, "&lt;=" &amp; DK$1, DataRegularSeason20242025!$E$3:$E$1315, $A16)</f>
        <v>17</v>
      </c>
      <c r="DL16">
        <f>SUMIFS(DataRegularSeason20242025!$AA$3:$AA$1315,DataRegularSeason20242025!$B$3:$B$1315, "&lt;=" &amp; DL$1, DataRegularSeason20242025!$D$3:$D$1315, $A16)+SUMIFS(DataRegularSeason20242025!$AB$3:$AB$1315,DataRegularSeason20242025!$B$3:$B$1315, "&lt;=" &amp; DL$1, DataRegularSeason20242025!$E$3:$E$1315, $A16)</f>
        <v>17</v>
      </c>
      <c r="DM16">
        <f>SUMIFS(DataRegularSeason20242025!$AA$3:$AA$1315,DataRegularSeason20242025!$B$3:$B$1315, "&lt;=" &amp; DM$1, DataRegularSeason20242025!$D$3:$D$1315, $A16)+SUMIFS(DataRegularSeason20242025!$AB$3:$AB$1315,DataRegularSeason20242025!$B$3:$B$1315, "&lt;=" &amp; DM$1, DataRegularSeason20242025!$E$3:$E$1315, $A16)</f>
        <v>17</v>
      </c>
      <c r="DN16">
        <f>SUMIFS(DataRegularSeason20242025!$AA$3:$AA$1315,DataRegularSeason20242025!$B$3:$B$1315, "&lt;=" &amp; DN$1, DataRegularSeason20242025!$D$3:$D$1315, $A16)+SUMIFS(DataRegularSeason20242025!$AB$3:$AB$1315,DataRegularSeason20242025!$B$3:$B$1315, "&lt;=" &amp; DN$1, DataRegularSeason20242025!$E$3:$E$1315, $A16)</f>
        <v>17</v>
      </c>
      <c r="DO16">
        <f>SUMIFS(DataRegularSeason20242025!$AA$3:$AA$1315,DataRegularSeason20242025!$B$3:$B$1315, "&lt;=" &amp; DO$1, DataRegularSeason20242025!$D$3:$D$1315, $A16)+SUMIFS(DataRegularSeason20242025!$AB$3:$AB$1315,DataRegularSeason20242025!$B$3:$B$1315, "&lt;=" &amp; DO$1, DataRegularSeason20242025!$E$3:$E$1315, $A16)</f>
        <v>17</v>
      </c>
      <c r="DP16">
        <f>SUMIFS(DataRegularSeason20242025!$AA$3:$AA$1315,DataRegularSeason20242025!$B$3:$B$1315, "&lt;=" &amp; DP$1, DataRegularSeason20242025!$D$3:$D$1315, $A16)+SUMIFS(DataRegularSeason20242025!$AB$3:$AB$1315,DataRegularSeason20242025!$B$3:$B$1315, "&lt;=" &amp; DP$1, DataRegularSeason20242025!$E$3:$E$1315, $A16)</f>
        <v>17</v>
      </c>
      <c r="DQ16">
        <f>SUMIFS(DataRegularSeason20242025!$AA$3:$AA$1315,DataRegularSeason20242025!$B$3:$B$1315, "&lt;=" &amp; DQ$1, DataRegularSeason20242025!$D$3:$D$1315, $A16)+SUMIFS(DataRegularSeason20242025!$AB$3:$AB$1315,DataRegularSeason20242025!$B$3:$B$1315, "&lt;=" &amp; DQ$1, DataRegularSeason20242025!$E$3:$E$1315, $A16)</f>
        <v>17</v>
      </c>
      <c r="DR16">
        <f>SUMIFS(DataRegularSeason20242025!$AA$3:$AA$1315,DataRegularSeason20242025!$B$3:$B$1315, "&lt;=" &amp; DR$1, DataRegularSeason20242025!$D$3:$D$1315, $A16)+SUMIFS(DataRegularSeason20242025!$AB$3:$AB$1315,DataRegularSeason20242025!$B$3:$B$1315, "&lt;=" &amp; DR$1, DataRegularSeason20242025!$E$3:$E$1315, $A16)</f>
        <v>17</v>
      </c>
      <c r="DS16">
        <f>SUMIFS(DataRegularSeason20242025!$AA$3:$AA$1315,DataRegularSeason20242025!$B$3:$B$1315, "&lt;=" &amp; DS$1, DataRegularSeason20242025!$D$3:$D$1315, $A16)+SUMIFS(DataRegularSeason20242025!$AB$3:$AB$1315,DataRegularSeason20242025!$B$3:$B$1315, "&lt;=" &amp; DS$1, DataRegularSeason20242025!$E$3:$E$1315, $A16)</f>
        <v>17</v>
      </c>
      <c r="DT16">
        <f>SUMIFS(DataRegularSeason20242025!$AA$3:$AA$1315,DataRegularSeason20242025!$B$3:$B$1315, "&lt;=" &amp; DT$1, DataRegularSeason20242025!$D$3:$D$1315, $A16)+SUMIFS(DataRegularSeason20242025!$AB$3:$AB$1315,DataRegularSeason20242025!$B$3:$B$1315, "&lt;=" &amp; DT$1, DataRegularSeason20242025!$E$3:$E$1315, $A16)</f>
        <v>17</v>
      </c>
      <c r="DU16">
        <f>SUMIFS(DataRegularSeason20242025!$AA$3:$AA$1315,DataRegularSeason20242025!$B$3:$B$1315, "&lt;=" &amp; DU$1, DataRegularSeason20242025!$D$3:$D$1315, $A16)+SUMIFS(DataRegularSeason20242025!$AB$3:$AB$1315,DataRegularSeason20242025!$B$3:$B$1315, "&lt;=" &amp; DU$1, DataRegularSeason20242025!$E$3:$E$1315, $A16)</f>
        <v>17</v>
      </c>
      <c r="DV16">
        <f>SUMIFS(DataRegularSeason20242025!$AA$3:$AA$1315,DataRegularSeason20242025!$B$3:$B$1315, "&lt;=" &amp; DV$1, DataRegularSeason20242025!$D$3:$D$1315, $A16)+SUMIFS(DataRegularSeason20242025!$AB$3:$AB$1315,DataRegularSeason20242025!$B$3:$B$1315, "&lt;=" &amp; DV$1, DataRegularSeason20242025!$E$3:$E$1315, $A16)</f>
        <v>17</v>
      </c>
      <c r="DW16">
        <f>SUMIFS(DataRegularSeason20242025!$AA$3:$AA$1315,DataRegularSeason20242025!$B$3:$B$1315, "&lt;=" &amp; DW$1, DataRegularSeason20242025!$D$3:$D$1315, $A16)+SUMIFS(DataRegularSeason20242025!$AB$3:$AB$1315,DataRegularSeason20242025!$B$3:$B$1315, "&lt;=" &amp; DW$1, DataRegularSeason20242025!$E$3:$E$1315, $A16)</f>
        <v>17</v>
      </c>
      <c r="DX16">
        <f>SUMIFS(DataRegularSeason20242025!$AA$3:$AA$1315,DataRegularSeason20242025!$B$3:$B$1315, "&lt;=" &amp; DX$1, DataRegularSeason20242025!$D$3:$D$1315, $A16)+SUMIFS(DataRegularSeason20242025!$AB$3:$AB$1315,DataRegularSeason20242025!$B$3:$B$1315, "&lt;=" &amp; DX$1, DataRegularSeason20242025!$E$3:$E$1315, $A16)</f>
        <v>17</v>
      </c>
      <c r="DY16">
        <f>SUMIFS(DataRegularSeason20242025!$AA$3:$AA$1315,DataRegularSeason20242025!$B$3:$B$1315, "&lt;=" &amp; DY$1, DataRegularSeason20242025!$D$3:$D$1315, $A16)+SUMIFS(DataRegularSeason20242025!$AB$3:$AB$1315,DataRegularSeason20242025!$B$3:$B$1315, "&lt;=" &amp; DY$1, DataRegularSeason20242025!$E$3:$E$1315, $A16)</f>
        <v>17</v>
      </c>
      <c r="DZ16">
        <f>SUMIFS(DataRegularSeason20242025!$AA$3:$AA$1315,DataRegularSeason20242025!$B$3:$B$1315, "&lt;=" &amp; DZ$1, DataRegularSeason20242025!$D$3:$D$1315, $A16)+SUMIFS(DataRegularSeason20242025!$AB$3:$AB$1315,DataRegularSeason20242025!$B$3:$B$1315, "&lt;=" &amp; DZ$1, DataRegularSeason20242025!$E$3:$E$1315, $A16)</f>
        <v>17</v>
      </c>
      <c r="EA16">
        <f>SUMIFS(DataRegularSeason20242025!$AA$3:$AA$1315,DataRegularSeason20242025!$B$3:$B$1315, "&lt;=" &amp; EA$1, DataRegularSeason20242025!$D$3:$D$1315, $A16)+SUMIFS(DataRegularSeason20242025!$AB$3:$AB$1315,DataRegularSeason20242025!$B$3:$B$1315, "&lt;=" &amp; EA$1, DataRegularSeason20242025!$E$3:$E$1315, $A16)</f>
        <v>17</v>
      </c>
      <c r="EB16">
        <f>SUMIFS(DataRegularSeason20242025!$AA$3:$AA$1315,DataRegularSeason20242025!$B$3:$B$1315, "&lt;=" &amp; EB$1, DataRegularSeason20242025!$D$3:$D$1315, $A16)+SUMIFS(DataRegularSeason20242025!$AB$3:$AB$1315,DataRegularSeason20242025!$B$3:$B$1315, "&lt;=" &amp; EB$1, DataRegularSeason20242025!$E$3:$E$1315, $A16)</f>
        <v>17</v>
      </c>
      <c r="EC16">
        <f>SUMIFS(DataRegularSeason20242025!$AA$3:$AA$1315,DataRegularSeason20242025!$B$3:$B$1315, "&lt;=" &amp; EC$1, DataRegularSeason20242025!$D$3:$D$1315, $A16)+SUMIFS(DataRegularSeason20242025!$AB$3:$AB$1315,DataRegularSeason20242025!$B$3:$B$1315, "&lt;=" &amp; EC$1, DataRegularSeason20242025!$E$3:$E$1315, $A16)</f>
        <v>17</v>
      </c>
      <c r="ED16">
        <f>SUMIFS(DataRegularSeason20242025!$AA$3:$AA$1315,DataRegularSeason20242025!$B$3:$B$1315, "&lt;=" &amp; ED$1, DataRegularSeason20242025!$D$3:$D$1315, $A16)+SUMIFS(DataRegularSeason20242025!$AB$3:$AB$1315,DataRegularSeason20242025!$B$3:$B$1315, "&lt;=" &amp; ED$1, DataRegularSeason20242025!$E$3:$E$1315, $A16)</f>
        <v>17</v>
      </c>
      <c r="EE16">
        <f>SUMIFS(DataRegularSeason20242025!$AA$3:$AA$1315,DataRegularSeason20242025!$B$3:$B$1315, "&lt;=" &amp; EE$1, DataRegularSeason20242025!$D$3:$D$1315, $A16)+SUMIFS(DataRegularSeason20242025!$AB$3:$AB$1315,DataRegularSeason20242025!$B$3:$B$1315, "&lt;=" &amp; EE$1, DataRegularSeason20242025!$E$3:$E$1315, $A16)</f>
        <v>17</v>
      </c>
      <c r="EF16">
        <f>SUMIFS(DataRegularSeason20242025!$AA$3:$AA$1315,DataRegularSeason20242025!$B$3:$B$1315, "&lt;=" &amp; EF$1, DataRegularSeason20242025!$D$3:$D$1315, $A16)+SUMIFS(DataRegularSeason20242025!$AB$3:$AB$1315,DataRegularSeason20242025!$B$3:$B$1315, "&lt;=" &amp; EF$1, DataRegularSeason20242025!$E$3:$E$1315, $A16)</f>
        <v>17</v>
      </c>
      <c r="EG16">
        <f>SUMIFS(DataRegularSeason20242025!$AA$3:$AA$1315,DataRegularSeason20242025!$B$3:$B$1315, "&lt;=" &amp; EG$1, DataRegularSeason20242025!$D$3:$D$1315, $A16)+SUMIFS(DataRegularSeason20242025!$AB$3:$AB$1315,DataRegularSeason20242025!$B$3:$B$1315, "&lt;=" &amp; EG$1, DataRegularSeason20242025!$E$3:$E$1315, $A16)</f>
        <v>17</v>
      </c>
      <c r="EH16">
        <f>SUMIFS(DataRegularSeason20242025!$AA$3:$AA$1315,DataRegularSeason20242025!$B$3:$B$1315, "&lt;=" &amp; EH$1, DataRegularSeason20242025!$D$3:$D$1315, $A16)+SUMIFS(DataRegularSeason20242025!$AB$3:$AB$1315,DataRegularSeason20242025!$B$3:$B$1315, "&lt;=" &amp; EH$1, DataRegularSeason20242025!$E$3:$E$1315, $A16)</f>
        <v>17</v>
      </c>
      <c r="EI16">
        <f>SUMIFS(DataRegularSeason20242025!$AA$3:$AA$1315,DataRegularSeason20242025!$B$3:$B$1315, "&lt;=" &amp; EI$1, DataRegularSeason20242025!$D$3:$D$1315, $A16)+SUMIFS(DataRegularSeason20242025!$AB$3:$AB$1315,DataRegularSeason20242025!$B$3:$B$1315, "&lt;=" &amp; EI$1, DataRegularSeason20242025!$E$3:$E$1315, $A16)</f>
        <v>17</v>
      </c>
      <c r="EJ16">
        <f>SUMIFS(DataRegularSeason20242025!$AA$3:$AA$1315,DataRegularSeason20242025!$B$3:$B$1315, "&lt;=" &amp; EJ$1, DataRegularSeason20242025!$D$3:$D$1315, $A16)+SUMIFS(DataRegularSeason20242025!$AB$3:$AB$1315,DataRegularSeason20242025!$B$3:$B$1315, "&lt;=" &amp; EJ$1, DataRegularSeason20242025!$E$3:$E$1315, $A16)</f>
        <v>17</v>
      </c>
      <c r="EK16">
        <f>SUMIFS(DataRegularSeason20242025!$AA$3:$AA$1315,DataRegularSeason20242025!$B$3:$B$1315, "&lt;=" &amp; EK$1, DataRegularSeason20242025!$D$3:$D$1315, $A16)+SUMIFS(DataRegularSeason20242025!$AB$3:$AB$1315,DataRegularSeason20242025!$B$3:$B$1315, "&lt;=" &amp; EK$1, DataRegularSeason20242025!$E$3:$E$1315, $A16)</f>
        <v>17</v>
      </c>
      <c r="EL16">
        <f>SUMIFS(DataRegularSeason20242025!$AA$3:$AA$1315,DataRegularSeason20242025!$B$3:$B$1315, "&lt;=" &amp; EL$1, DataRegularSeason20242025!$D$3:$D$1315, $A16)+SUMIFS(DataRegularSeason20242025!$AB$3:$AB$1315,DataRegularSeason20242025!$B$3:$B$1315, "&lt;=" &amp; EL$1, DataRegularSeason20242025!$E$3:$E$1315, $A16)</f>
        <v>17</v>
      </c>
      <c r="EM16">
        <f>SUMIFS(DataRegularSeason20242025!$AA$3:$AA$1315,DataRegularSeason20242025!$B$3:$B$1315, "&lt;=" &amp; EM$1, DataRegularSeason20242025!$D$3:$D$1315, $A16)+SUMIFS(DataRegularSeason20242025!$AB$3:$AB$1315,DataRegularSeason20242025!$B$3:$B$1315, "&lt;=" &amp; EM$1, DataRegularSeason20242025!$E$3:$E$1315, $A16)</f>
        <v>17</v>
      </c>
      <c r="EN16">
        <f>SUMIFS(DataRegularSeason20242025!$AA$3:$AA$1315,DataRegularSeason20242025!$B$3:$B$1315, "&lt;=" &amp; EN$1, DataRegularSeason20242025!$D$3:$D$1315, $A16)+SUMIFS(DataRegularSeason20242025!$AB$3:$AB$1315,DataRegularSeason20242025!$B$3:$B$1315, "&lt;=" &amp; EN$1, DataRegularSeason20242025!$E$3:$E$1315, $A16)</f>
        <v>17</v>
      </c>
      <c r="EO16">
        <f>SUMIFS(DataRegularSeason20242025!$AA$3:$AA$1315,DataRegularSeason20242025!$B$3:$B$1315, "&lt;=" &amp; EO$1, DataRegularSeason20242025!$D$3:$D$1315, $A16)+SUMIFS(DataRegularSeason20242025!$AB$3:$AB$1315,DataRegularSeason20242025!$B$3:$B$1315, "&lt;=" &amp; EO$1, DataRegularSeason20242025!$E$3:$E$1315, $A16)</f>
        <v>17</v>
      </c>
      <c r="EP16">
        <f>SUMIFS(DataRegularSeason20242025!$AA$3:$AA$1315,DataRegularSeason20242025!$B$3:$B$1315, "&lt;=" &amp; EP$1, DataRegularSeason20242025!$D$3:$D$1315, $A16)+SUMIFS(DataRegularSeason20242025!$AB$3:$AB$1315,DataRegularSeason20242025!$B$3:$B$1315, "&lt;=" &amp; EP$1, DataRegularSeason20242025!$E$3:$E$1315, $A16)</f>
        <v>17</v>
      </c>
      <c r="EQ16">
        <f>SUMIFS(DataRegularSeason20242025!$AA$3:$AA$1315,DataRegularSeason20242025!$B$3:$B$1315, "&lt;=" &amp; EQ$1, DataRegularSeason20242025!$D$3:$D$1315, $A16)+SUMIFS(DataRegularSeason20242025!$AB$3:$AB$1315,DataRegularSeason20242025!$B$3:$B$1315, "&lt;=" &amp; EQ$1, DataRegularSeason20242025!$E$3:$E$1315, $A16)</f>
        <v>17</v>
      </c>
      <c r="ER16">
        <f>SUMIFS(DataRegularSeason20242025!$AA$3:$AA$1315,DataRegularSeason20242025!$B$3:$B$1315, "&lt;=" &amp; ER$1, DataRegularSeason20242025!$D$3:$D$1315, $A16)+SUMIFS(DataRegularSeason20242025!$AB$3:$AB$1315,DataRegularSeason20242025!$B$3:$B$1315, "&lt;=" &amp; ER$1, DataRegularSeason20242025!$E$3:$E$1315, $A16)</f>
        <v>17</v>
      </c>
      <c r="ES16">
        <f>SUMIFS(DataRegularSeason20242025!$AA$3:$AA$1315,DataRegularSeason20242025!$B$3:$B$1315, "&lt;=" &amp; ES$1, DataRegularSeason20242025!$D$3:$D$1315, $A16)+SUMIFS(DataRegularSeason20242025!$AB$3:$AB$1315,DataRegularSeason20242025!$B$3:$B$1315, "&lt;=" &amp; ES$1, DataRegularSeason20242025!$E$3:$E$1315, $A16)</f>
        <v>17</v>
      </c>
      <c r="ET16">
        <f>SUMIFS(DataRegularSeason20242025!$AA$3:$AA$1315,DataRegularSeason20242025!$B$3:$B$1315, "&lt;=" &amp; ET$1, DataRegularSeason20242025!$D$3:$D$1315, $A16)+SUMIFS(DataRegularSeason20242025!$AB$3:$AB$1315,DataRegularSeason20242025!$B$3:$B$1315, "&lt;=" &amp; ET$1, DataRegularSeason20242025!$E$3:$E$1315, $A16)</f>
        <v>17</v>
      </c>
      <c r="EU16">
        <f>SUMIFS(DataRegularSeason20242025!$AA$3:$AA$1315,DataRegularSeason20242025!$B$3:$B$1315, "&lt;=" &amp; EU$1, DataRegularSeason20242025!$D$3:$D$1315, $A16)+SUMIFS(DataRegularSeason20242025!$AB$3:$AB$1315,DataRegularSeason20242025!$B$3:$B$1315, "&lt;=" &amp; EU$1, DataRegularSeason20242025!$E$3:$E$1315, $A16)</f>
        <v>17</v>
      </c>
      <c r="EV16">
        <f>SUMIFS(DataRegularSeason20242025!$AA$3:$AA$1315,DataRegularSeason20242025!$B$3:$B$1315, "&lt;=" &amp; EV$1, DataRegularSeason20242025!$D$3:$D$1315, $A16)+SUMIFS(DataRegularSeason20242025!$AB$3:$AB$1315,DataRegularSeason20242025!$B$3:$B$1315, "&lt;=" &amp; EV$1, DataRegularSeason20242025!$E$3:$E$1315, $A16)</f>
        <v>17</v>
      </c>
      <c r="EW16">
        <f>SUMIFS(DataRegularSeason20242025!$AA$3:$AA$1315,DataRegularSeason20242025!$B$3:$B$1315, "&lt;=" &amp; EW$1, DataRegularSeason20242025!$D$3:$D$1315, $A16)+SUMIFS(DataRegularSeason20242025!$AB$3:$AB$1315,DataRegularSeason20242025!$B$3:$B$1315, "&lt;=" &amp; EW$1, DataRegularSeason20242025!$E$3:$E$1315, $A16)</f>
        <v>17</v>
      </c>
      <c r="EX16">
        <f>SUMIFS(DataRegularSeason20242025!$AA$3:$AA$1315,DataRegularSeason20242025!$B$3:$B$1315, "&lt;=" &amp; EX$1, DataRegularSeason20242025!$D$3:$D$1315, $A16)+SUMIFS(DataRegularSeason20242025!$AB$3:$AB$1315,DataRegularSeason20242025!$B$3:$B$1315, "&lt;=" &amp; EX$1, DataRegularSeason20242025!$E$3:$E$1315, $A16)</f>
        <v>17</v>
      </c>
      <c r="EY16">
        <f>SUMIFS(DataRegularSeason20242025!$AA$3:$AA$1315,DataRegularSeason20242025!$B$3:$B$1315, "&lt;=" &amp; EY$1, DataRegularSeason20242025!$D$3:$D$1315, $A16)+SUMIFS(DataRegularSeason20242025!$AB$3:$AB$1315,DataRegularSeason20242025!$B$3:$B$1315, "&lt;=" &amp; EY$1, DataRegularSeason20242025!$E$3:$E$1315, $A16)</f>
        <v>17</v>
      </c>
      <c r="EZ16">
        <f>SUMIFS(DataRegularSeason20242025!$AA$3:$AA$1315,DataRegularSeason20242025!$B$3:$B$1315, "&lt;=" &amp; EZ$1, DataRegularSeason20242025!$D$3:$D$1315, $A16)+SUMIFS(DataRegularSeason20242025!$AB$3:$AB$1315,DataRegularSeason20242025!$B$3:$B$1315, "&lt;=" &amp; EZ$1, DataRegularSeason20242025!$E$3:$E$1315, $A16)</f>
        <v>17</v>
      </c>
      <c r="FA16">
        <f>SUMIFS(DataRegularSeason20242025!$AA$3:$AA$1315,DataRegularSeason20242025!$B$3:$B$1315, "&lt;=" &amp; FA$1, DataRegularSeason20242025!$D$3:$D$1315, $A16)+SUMIFS(DataRegularSeason20242025!$AB$3:$AB$1315,DataRegularSeason20242025!$B$3:$B$1315, "&lt;=" &amp; FA$1, DataRegularSeason20242025!$E$3:$E$1315, $A16)</f>
        <v>17</v>
      </c>
      <c r="FB16">
        <f>SUMIFS(DataRegularSeason20242025!$AA$3:$AA$1315,DataRegularSeason20242025!$B$3:$B$1315, "&lt;=" &amp; FB$1, DataRegularSeason20242025!$D$3:$D$1315, $A16)+SUMIFS(DataRegularSeason20242025!$AB$3:$AB$1315,DataRegularSeason20242025!$B$3:$B$1315, "&lt;=" &amp; FB$1, DataRegularSeason20242025!$E$3:$E$1315, $A16)</f>
        <v>17</v>
      </c>
      <c r="FC16">
        <f>SUMIFS(DataRegularSeason20242025!$AA$3:$AA$1315,DataRegularSeason20242025!$B$3:$B$1315, "&lt;=" &amp; FC$1, DataRegularSeason20242025!$D$3:$D$1315, $A16)+SUMIFS(DataRegularSeason20242025!$AB$3:$AB$1315,DataRegularSeason20242025!$B$3:$B$1315, "&lt;=" &amp; FC$1, DataRegularSeason20242025!$E$3:$E$1315, $A16)</f>
        <v>17</v>
      </c>
      <c r="FD16">
        <f>SUMIFS(DataRegularSeason20242025!$AA$3:$AA$1315,DataRegularSeason20242025!$B$3:$B$1315, "&lt;=" &amp; FD$1, DataRegularSeason20242025!$D$3:$D$1315, $A16)+SUMIFS(DataRegularSeason20242025!$AB$3:$AB$1315,DataRegularSeason20242025!$B$3:$B$1315, "&lt;=" &amp; FD$1, DataRegularSeason20242025!$E$3:$E$1315, $A16)</f>
        <v>17</v>
      </c>
      <c r="FE16">
        <f>SUMIFS(DataRegularSeason20242025!$AA$3:$AA$1315,DataRegularSeason20242025!$B$3:$B$1315, "&lt;=" &amp; FE$1, DataRegularSeason20242025!$D$3:$D$1315, $A16)+SUMIFS(DataRegularSeason20242025!$AB$3:$AB$1315,DataRegularSeason20242025!$B$3:$B$1315, "&lt;=" &amp; FE$1, DataRegularSeason20242025!$E$3:$E$1315, $A16)</f>
        <v>17</v>
      </c>
      <c r="FF16">
        <f>SUMIFS(DataRegularSeason20242025!$AA$3:$AA$1315,DataRegularSeason20242025!$B$3:$B$1315, "&lt;=" &amp; FF$1, DataRegularSeason20242025!$D$3:$D$1315, $A16)+SUMIFS(DataRegularSeason20242025!$AB$3:$AB$1315,DataRegularSeason20242025!$B$3:$B$1315, "&lt;=" &amp; FF$1, DataRegularSeason20242025!$E$3:$E$1315, $A16)</f>
        <v>17</v>
      </c>
      <c r="FG16">
        <f>SUMIFS(DataRegularSeason20242025!$AA$3:$AA$1315,DataRegularSeason20242025!$B$3:$B$1315, "&lt;=" &amp; FG$1, DataRegularSeason20242025!$D$3:$D$1315, $A16)+SUMIFS(DataRegularSeason20242025!$AB$3:$AB$1315,DataRegularSeason20242025!$B$3:$B$1315, "&lt;=" &amp; FG$1, DataRegularSeason20242025!$E$3:$E$1315, $A16)</f>
        <v>17</v>
      </c>
      <c r="FH16">
        <f>SUMIFS(DataRegularSeason20242025!$AA$3:$AA$1315,DataRegularSeason20242025!$B$3:$B$1315, "&lt;=" &amp; FH$1, DataRegularSeason20242025!$D$3:$D$1315, $A16)+SUMIFS(DataRegularSeason20242025!$AB$3:$AB$1315,DataRegularSeason20242025!$B$3:$B$1315, "&lt;=" &amp; FH$1, DataRegularSeason20242025!$E$3:$E$1315, $A16)</f>
        <v>17</v>
      </c>
      <c r="FI16">
        <f>SUMIFS(DataRegularSeason20242025!$AA$3:$AA$1315,DataRegularSeason20242025!$B$3:$B$1315, "&lt;=" &amp; FI$1, DataRegularSeason20242025!$D$3:$D$1315, $A16)+SUMIFS(DataRegularSeason20242025!$AB$3:$AB$1315,DataRegularSeason20242025!$B$3:$B$1315, "&lt;=" &amp; FI$1, DataRegularSeason20242025!$E$3:$E$1315, $A16)</f>
        <v>17</v>
      </c>
      <c r="FJ16">
        <f>SUMIFS(DataRegularSeason20242025!$AA$3:$AA$1315,DataRegularSeason20242025!$B$3:$B$1315, "&lt;=" &amp; FJ$1, DataRegularSeason20242025!$D$3:$D$1315, $A16)+SUMIFS(DataRegularSeason20242025!$AB$3:$AB$1315,DataRegularSeason20242025!$B$3:$B$1315, "&lt;=" &amp; FJ$1, DataRegularSeason20242025!$E$3:$E$1315, $A16)</f>
        <v>17</v>
      </c>
      <c r="FK16">
        <f>SUMIFS(DataRegularSeason20242025!$AA$3:$AA$1315,DataRegularSeason20242025!$B$3:$B$1315, "&lt;=" &amp; FK$1, DataRegularSeason20242025!$D$3:$D$1315, $A16)+SUMIFS(DataRegularSeason20242025!$AB$3:$AB$1315,DataRegularSeason20242025!$B$3:$B$1315, "&lt;=" &amp; FK$1, DataRegularSeason20242025!$E$3:$E$1315, $A16)</f>
        <v>17</v>
      </c>
      <c r="FL16">
        <f>SUMIFS(DataRegularSeason20242025!$AA$3:$AA$1315,DataRegularSeason20242025!$B$3:$B$1315, "&lt;=" &amp; FL$1, DataRegularSeason20242025!$D$3:$D$1315, $A16)+SUMIFS(DataRegularSeason20242025!$AB$3:$AB$1315,DataRegularSeason20242025!$B$3:$B$1315, "&lt;=" &amp; FL$1, DataRegularSeason20242025!$E$3:$E$1315, $A16)</f>
        <v>17</v>
      </c>
      <c r="FM16">
        <f>SUMIFS(DataRegularSeason20242025!$AA$3:$AA$1315,DataRegularSeason20242025!$B$3:$B$1315, "&lt;=" &amp; FM$1, DataRegularSeason20242025!$D$3:$D$1315, $A16)+SUMIFS(DataRegularSeason20242025!$AB$3:$AB$1315,DataRegularSeason20242025!$B$3:$B$1315, "&lt;=" &amp; FM$1, DataRegularSeason20242025!$E$3:$E$1315, $A16)</f>
        <v>17</v>
      </c>
      <c r="FN16">
        <f>SUMIFS(DataRegularSeason20242025!$AA$3:$AA$1315,DataRegularSeason20242025!$B$3:$B$1315, "&lt;=" &amp; FN$1, DataRegularSeason20242025!$D$3:$D$1315, $A16)+SUMIFS(DataRegularSeason20242025!$AB$3:$AB$1315,DataRegularSeason20242025!$B$3:$B$1315, "&lt;=" &amp; FN$1, DataRegularSeason20242025!$E$3:$E$1315, $A16)</f>
        <v>17</v>
      </c>
      <c r="FO16">
        <f>SUMIFS(DataRegularSeason20242025!$AA$3:$AA$1315,DataRegularSeason20242025!$B$3:$B$1315, "&lt;=" &amp; FO$1, DataRegularSeason20242025!$D$3:$D$1315, $A16)+SUMIFS(DataRegularSeason20242025!$AB$3:$AB$1315,DataRegularSeason20242025!$B$3:$B$1315, "&lt;=" &amp; FO$1, DataRegularSeason20242025!$E$3:$E$1315, $A16)</f>
        <v>17</v>
      </c>
      <c r="FP16">
        <f>SUMIFS(DataRegularSeason20242025!$AA$3:$AA$1315,DataRegularSeason20242025!$B$3:$B$1315, "&lt;=" &amp; FP$1, DataRegularSeason20242025!$D$3:$D$1315, $A16)+SUMIFS(DataRegularSeason20242025!$AB$3:$AB$1315,DataRegularSeason20242025!$B$3:$B$1315, "&lt;=" &amp; FP$1, DataRegularSeason20242025!$E$3:$E$1315, $A16)</f>
        <v>17</v>
      </c>
      <c r="FQ16">
        <f>SUMIFS(DataRegularSeason20242025!$AA$3:$AA$1315,DataRegularSeason20242025!$B$3:$B$1315, "&lt;=" &amp; FQ$1, DataRegularSeason20242025!$D$3:$D$1315, $A16)+SUMIFS(DataRegularSeason20242025!$AB$3:$AB$1315,DataRegularSeason20242025!$B$3:$B$1315, "&lt;=" &amp; FQ$1, DataRegularSeason20242025!$E$3:$E$1315, $A16)</f>
        <v>17</v>
      </c>
      <c r="FR16">
        <f>SUMIFS(DataRegularSeason20242025!$AA$3:$AA$1315,DataRegularSeason20242025!$B$3:$B$1315, "&lt;=" &amp; FR$1, DataRegularSeason20242025!$D$3:$D$1315, $A16)+SUMIFS(DataRegularSeason20242025!$AB$3:$AB$1315,DataRegularSeason20242025!$B$3:$B$1315, "&lt;=" &amp; FR$1, DataRegularSeason20242025!$E$3:$E$1315, $A16)</f>
        <v>17</v>
      </c>
      <c r="FS16">
        <f>SUMIFS(DataRegularSeason20242025!$AA$3:$AA$1315,DataRegularSeason20242025!$B$3:$B$1315, "&lt;=" &amp; FS$1, DataRegularSeason20242025!$D$3:$D$1315, $A16)+SUMIFS(DataRegularSeason20242025!$AB$3:$AB$1315,DataRegularSeason20242025!$B$3:$B$1315, "&lt;=" &amp; FS$1, DataRegularSeason20242025!$E$3:$E$1315, $A16)</f>
        <v>17</v>
      </c>
      <c r="FT16">
        <f>SUMIFS(DataRegularSeason20242025!$AA$3:$AA$1315,DataRegularSeason20242025!$B$3:$B$1315, "&lt;=" &amp; FT$1, DataRegularSeason20242025!$D$3:$D$1315, $A16)+SUMIFS(DataRegularSeason20242025!$AB$3:$AB$1315,DataRegularSeason20242025!$B$3:$B$1315, "&lt;=" &amp; FT$1, DataRegularSeason20242025!$E$3:$E$1315, $A16)</f>
        <v>17</v>
      </c>
      <c r="FU16">
        <f>SUMIFS(DataRegularSeason20242025!$AA$3:$AA$1315,DataRegularSeason20242025!$B$3:$B$1315, "&lt;=" &amp; FU$1, DataRegularSeason20242025!$D$3:$D$1315, $A16)+SUMIFS(DataRegularSeason20242025!$AB$3:$AB$1315,DataRegularSeason20242025!$B$3:$B$1315, "&lt;=" &amp; FU$1, DataRegularSeason20242025!$E$3:$E$1315, $A16)</f>
        <v>17</v>
      </c>
      <c r="FV16">
        <f>SUMIFS(DataRegularSeason20242025!$AA$3:$AA$1315,DataRegularSeason20242025!$B$3:$B$1315, "&lt;=" &amp; FV$1, DataRegularSeason20242025!$D$3:$D$1315, $A16)+SUMIFS(DataRegularSeason20242025!$AB$3:$AB$1315,DataRegularSeason20242025!$B$3:$B$1315, "&lt;=" &amp; FV$1, DataRegularSeason20242025!$E$3:$E$1315, $A16)</f>
        <v>17</v>
      </c>
      <c r="FW16">
        <f>SUMIFS(DataRegularSeason20242025!$AA$3:$AA$1315,DataRegularSeason20242025!$B$3:$B$1315, "&lt;=" &amp; FW$1, DataRegularSeason20242025!$D$3:$D$1315, $A16)+SUMIFS(DataRegularSeason20242025!$AB$3:$AB$1315,DataRegularSeason20242025!$B$3:$B$1315, "&lt;=" &amp; FW$1, DataRegularSeason20242025!$E$3:$E$1315, $A16)</f>
        <v>17</v>
      </c>
      <c r="FX16">
        <f>SUMIFS(DataRegularSeason20242025!$AA$3:$AA$1315,DataRegularSeason20242025!$B$3:$B$1315, "&lt;=" &amp; FX$1, DataRegularSeason20242025!$D$3:$D$1315, $A16)+SUMIFS(DataRegularSeason20242025!$AB$3:$AB$1315,DataRegularSeason20242025!$B$3:$B$1315, "&lt;=" &amp; FX$1, DataRegularSeason20242025!$E$3:$E$1315, $A16)</f>
        <v>17</v>
      </c>
      <c r="FY16">
        <f>SUMIFS(DataRegularSeason20242025!$AA$3:$AA$1315,DataRegularSeason20242025!$B$3:$B$1315, "&lt;=" &amp; FY$1, DataRegularSeason20242025!$D$3:$D$1315, $A16)+SUMIFS(DataRegularSeason20242025!$AB$3:$AB$1315,DataRegularSeason20242025!$B$3:$B$1315, "&lt;=" &amp; FY$1, DataRegularSeason20242025!$E$3:$E$1315, $A16)</f>
        <v>17</v>
      </c>
      <c r="FZ16">
        <f>SUMIFS(DataRegularSeason20242025!$AA$3:$AA$1315,DataRegularSeason20242025!$B$3:$B$1315, "&lt;=" &amp; FZ$1, DataRegularSeason20242025!$D$3:$D$1315, $A16)+SUMIFS(DataRegularSeason20242025!$AB$3:$AB$1315,DataRegularSeason20242025!$B$3:$B$1315, "&lt;=" &amp; FZ$1, DataRegularSeason20242025!$E$3:$E$1315, $A16)</f>
        <v>17</v>
      </c>
      <c r="GA16">
        <f>SUMIFS(DataRegularSeason20242025!$AA$3:$AA$1315,DataRegularSeason20242025!$B$3:$B$1315, "&lt;=" &amp; GA$1, DataRegularSeason20242025!$D$3:$D$1315, $A16)+SUMIFS(DataRegularSeason20242025!$AB$3:$AB$1315,DataRegularSeason20242025!$B$3:$B$1315, "&lt;=" &amp; GA$1, DataRegularSeason20242025!$E$3:$E$1315, $A16)</f>
        <v>17</v>
      </c>
      <c r="GB16">
        <f>SUMIFS(DataRegularSeason20242025!$AA$3:$AA$1315,DataRegularSeason20242025!$B$3:$B$1315, "&lt;=" &amp; GB$1, DataRegularSeason20242025!$D$3:$D$1315, $A16)+SUMIFS(DataRegularSeason20242025!$AB$3:$AB$1315,DataRegularSeason20242025!$B$3:$B$1315, "&lt;=" &amp; GB$1, DataRegularSeason20242025!$E$3:$E$1315, $A16)</f>
        <v>17</v>
      </c>
      <c r="GC16">
        <f>SUMIFS(DataRegularSeason20242025!$AA$3:$AA$1315,DataRegularSeason20242025!$B$3:$B$1315, "&lt;=" &amp; GC$1, DataRegularSeason20242025!$D$3:$D$1315, $A16)+SUMIFS(DataRegularSeason20242025!$AB$3:$AB$1315,DataRegularSeason20242025!$B$3:$B$1315, "&lt;=" &amp; GC$1, DataRegularSeason20242025!$E$3:$E$1315, $A16)</f>
        <v>17</v>
      </c>
      <c r="GD16">
        <f>SUMIFS(DataRegularSeason20242025!$AA$3:$AA$1315,DataRegularSeason20242025!$B$3:$B$1315, "&lt;=" &amp; GD$1, DataRegularSeason20242025!$D$3:$D$1315, $A16)+SUMIFS(DataRegularSeason20242025!$AB$3:$AB$1315,DataRegularSeason20242025!$B$3:$B$1315, "&lt;=" &amp; GD$1, DataRegularSeason20242025!$E$3:$E$1315, $A16)</f>
        <v>17</v>
      </c>
      <c r="GE16">
        <f>SUMIFS(DataRegularSeason20242025!$AA$3:$AA$1315,DataRegularSeason20242025!$B$3:$B$1315, "&lt;=" &amp; GE$1, DataRegularSeason20242025!$D$3:$D$1315, $A16)+SUMIFS(DataRegularSeason20242025!$AB$3:$AB$1315,DataRegularSeason20242025!$B$3:$B$1315, "&lt;=" &amp; GE$1, DataRegularSeason20242025!$E$3:$E$1315, $A16)</f>
        <v>17</v>
      </c>
      <c r="GF16">
        <f>SUMIFS(DataRegularSeason20242025!$AA$3:$AA$1315,DataRegularSeason20242025!$B$3:$B$1315, "&lt;=" &amp; GF$1, DataRegularSeason20242025!$D$3:$D$1315, $A16)+SUMIFS(DataRegularSeason20242025!$AB$3:$AB$1315,DataRegularSeason20242025!$B$3:$B$1315, "&lt;=" &amp; GF$1, DataRegularSeason20242025!$E$3:$E$1315, $A16)</f>
        <v>17</v>
      </c>
      <c r="GG16">
        <f>SUMIFS(DataRegularSeason20242025!$AA$3:$AA$1315,DataRegularSeason20242025!$B$3:$B$1315, "&lt;=" &amp; GG$1, DataRegularSeason20242025!$D$3:$D$1315, $A16)+SUMIFS(DataRegularSeason20242025!$AB$3:$AB$1315,DataRegularSeason20242025!$B$3:$B$1315, "&lt;=" &amp; GG$1, DataRegularSeason20242025!$E$3:$E$1315, $A16)</f>
        <v>17</v>
      </c>
      <c r="GH16">
        <f>SUMIFS(DataRegularSeason20242025!$AA$3:$AA$1315,DataRegularSeason20242025!$B$3:$B$1315, "&lt;=" &amp; GH$1, DataRegularSeason20242025!$D$3:$D$1315, $A16)+SUMIFS(DataRegularSeason20242025!$AB$3:$AB$1315,DataRegularSeason20242025!$B$3:$B$1315, "&lt;=" &amp; GH$1, DataRegularSeason20242025!$E$3:$E$1315, $A16)</f>
        <v>17</v>
      </c>
      <c r="GI16">
        <f>SUMIFS(DataRegularSeason20242025!$AA$3:$AA$1315,DataRegularSeason20242025!$B$3:$B$1315, "&lt;=" &amp; GI$1, DataRegularSeason20242025!$D$3:$D$1315, $A16)+SUMIFS(DataRegularSeason20242025!$AB$3:$AB$1315,DataRegularSeason20242025!$B$3:$B$1315, "&lt;=" &amp; GI$1, DataRegularSeason20242025!$E$3:$E$1315, $A16)</f>
        <v>17</v>
      </c>
      <c r="GJ16">
        <f>SUMIFS(DataRegularSeason20242025!$AA$3:$AA$1315,DataRegularSeason20242025!$B$3:$B$1315, "&lt;=" &amp; GJ$1, DataRegularSeason20242025!$D$3:$D$1315, $A16)+SUMIFS(DataRegularSeason20242025!$AB$3:$AB$1315,DataRegularSeason20242025!$B$3:$B$1315, "&lt;=" &amp; GJ$1, DataRegularSeason20242025!$E$3:$E$1315, $A16)</f>
        <v>17</v>
      </c>
      <c r="GK16">
        <f>SUMIFS(DataRegularSeason20242025!$AA$3:$AA$1315,DataRegularSeason20242025!$B$3:$B$1315, "&lt;=" &amp; GK$1, DataRegularSeason20242025!$D$3:$D$1315, $A16)+SUMIFS(DataRegularSeason20242025!$AB$3:$AB$1315,DataRegularSeason20242025!$B$3:$B$1315, "&lt;=" &amp; GK$1, DataRegularSeason20242025!$E$3:$E$1315, $A16)</f>
        <v>17</v>
      </c>
      <c r="GL16">
        <f>SUMIFS(DataRegularSeason20242025!$AA$3:$AA$1315,DataRegularSeason20242025!$B$3:$B$1315, "&lt;=" &amp; GL$1, DataRegularSeason20242025!$D$3:$D$1315, $A16)+SUMIFS(DataRegularSeason20242025!$AB$3:$AB$1315,DataRegularSeason20242025!$B$3:$B$1315, "&lt;=" &amp; GL$1, DataRegularSeason20242025!$E$3:$E$1315, $A16)</f>
        <v>17</v>
      </c>
      <c r="GM16">
        <f>SUMIFS(DataRegularSeason20242025!$AA$3:$AA$1315,DataRegularSeason20242025!$B$3:$B$1315, "&lt;=" &amp; GM$1, DataRegularSeason20242025!$D$3:$D$1315, $A16)+SUMIFS(DataRegularSeason20242025!$AB$3:$AB$1315,DataRegularSeason20242025!$B$3:$B$1315, "&lt;=" &amp; GM$1, DataRegularSeason20242025!$E$3:$E$1315, $A16)</f>
        <v>17</v>
      </c>
      <c r="GN16">
        <f>SUMIFS(DataRegularSeason20242025!$AA$3:$AA$1315,DataRegularSeason20242025!$B$3:$B$1315, "&lt;=" &amp; GN$1, DataRegularSeason20242025!$D$3:$D$1315, $A16)+SUMIFS(DataRegularSeason20242025!$AB$3:$AB$1315,DataRegularSeason20242025!$B$3:$B$1315, "&lt;=" &amp; GN$1, DataRegularSeason20242025!$E$3:$E$1315, $A16)</f>
        <v>17</v>
      </c>
      <c r="GO16">
        <f>SUMIFS(DataRegularSeason20242025!$AA$3:$AA$1315,DataRegularSeason20242025!$B$3:$B$1315, "&lt;=" &amp; GO$1, DataRegularSeason20242025!$D$3:$D$1315, $A16)+SUMIFS(DataRegularSeason20242025!$AB$3:$AB$1315,DataRegularSeason20242025!$B$3:$B$1315, "&lt;=" &amp; GO$1, DataRegularSeason20242025!$E$3:$E$1315, $A16)</f>
        <v>17</v>
      </c>
      <c r="GP16">
        <f>SUMIFS(DataRegularSeason20242025!$AA$3:$AA$1315,DataRegularSeason20242025!$B$3:$B$1315, "&lt;=" &amp; GP$1, DataRegularSeason20242025!$D$3:$D$1315, $A16)+SUMIFS(DataRegularSeason20242025!$AB$3:$AB$1315,DataRegularSeason20242025!$B$3:$B$1315, "&lt;=" &amp; GP$1, DataRegularSeason20242025!$E$3:$E$1315, $A16)</f>
        <v>17</v>
      </c>
      <c r="GQ16">
        <f>SUMIFS(DataRegularSeason20242025!$AA$3:$AA$1315,DataRegularSeason20242025!$B$3:$B$1315, "&lt;=" &amp; GQ$1, DataRegularSeason20242025!$D$3:$D$1315, $A16)+SUMIFS(DataRegularSeason20242025!$AB$3:$AB$1315,DataRegularSeason20242025!$B$3:$B$1315, "&lt;=" &amp; GQ$1, DataRegularSeason20242025!$E$3:$E$1315, $A16)</f>
        <v>17</v>
      </c>
      <c r="GR16">
        <f>SUMIFS(DataRegularSeason20242025!$AA$3:$AA$1315,DataRegularSeason20242025!$B$3:$B$1315, "&lt;=" &amp; GR$1, DataRegularSeason20242025!$D$3:$D$1315, $A16)+SUMIFS(DataRegularSeason20242025!$AB$3:$AB$1315,DataRegularSeason20242025!$B$3:$B$1315, "&lt;=" &amp; GR$1, DataRegularSeason20242025!$E$3:$E$1315, $A16)</f>
        <v>17</v>
      </c>
      <c r="GS16">
        <f>SUMIFS(DataRegularSeason20242025!$AA$3:$AA$1315,DataRegularSeason20242025!$B$3:$B$1315, "&lt;=" &amp; GS$1, DataRegularSeason20242025!$D$3:$D$1315, $A16)+SUMIFS(DataRegularSeason20242025!$AB$3:$AB$1315,DataRegularSeason20242025!$B$3:$B$1315, "&lt;=" &amp; GS$1, DataRegularSeason20242025!$E$3:$E$1315, $A16)</f>
        <v>17</v>
      </c>
      <c r="GT16">
        <f>SUMIFS(DataRegularSeason20242025!$AA$3:$AA$1315,DataRegularSeason20242025!$B$3:$B$1315, "&lt;=" &amp; GT$1, DataRegularSeason20242025!$D$3:$D$1315, $A16)+SUMIFS(DataRegularSeason20242025!$AB$3:$AB$1315,DataRegularSeason20242025!$B$3:$B$1315, "&lt;=" &amp; GT$1, DataRegularSeason20242025!$E$3:$E$1315, $A16)</f>
        <v>17</v>
      </c>
      <c r="GU16">
        <f>SUMIFS(DataRegularSeason20242025!$AA$3:$AA$1315,DataRegularSeason20242025!$B$3:$B$1315, "&lt;=" &amp; GU$1, DataRegularSeason20242025!$D$3:$D$1315, $A16)+SUMIFS(DataRegularSeason20242025!$AB$3:$AB$1315,DataRegularSeason20242025!$B$3:$B$1315, "&lt;=" &amp; GU$1, DataRegularSeason20242025!$E$3:$E$1315, $A16)</f>
        <v>17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21</v>
      </c>
      <c r="BD28">
        <f>SUMIFS(DataRegularSeason20242025!$AA$3:$AA$1315,DataRegularSeason20242025!$B$3:$B$1315, "&lt;=" &amp; BD$1, DataRegularSeason20242025!$D$3:$D$1315, $A28)+SUMIFS(DataRegularSeason20242025!$AB$3:$AB$1315,DataRegularSeason20242025!$B$3:$B$1315, "&lt;=" &amp; BD$1, DataRegularSeason20242025!$E$3:$E$1315, $A28)</f>
        <v>21</v>
      </c>
      <c r="BE28">
        <f>SUMIFS(DataRegularSeason20242025!$AA$3:$AA$1315,DataRegularSeason20242025!$B$3:$B$1315, "&lt;=" &amp; BE$1, DataRegularSeason20242025!$D$3:$D$1315, $A28)+SUMIFS(DataRegularSeason20242025!$AB$3:$AB$1315,DataRegularSeason20242025!$B$3:$B$1315, "&lt;=" &amp; BE$1, DataRegularSeason20242025!$E$3:$E$1315, $A28)</f>
        <v>21</v>
      </c>
      <c r="BF28">
        <f>SUMIFS(DataRegularSeason20242025!$AA$3:$AA$1315,DataRegularSeason20242025!$B$3:$B$1315, "&lt;=" &amp; BF$1, DataRegularSeason20242025!$D$3:$D$1315, $A28)+SUMIFS(DataRegularSeason20242025!$AB$3:$AB$1315,DataRegularSeason20242025!$B$3:$B$1315, "&lt;=" &amp; BF$1, DataRegularSeason20242025!$E$3:$E$1315, $A28)</f>
        <v>21</v>
      </c>
      <c r="BG28">
        <f>SUMIFS(DataRegularSeason20242025!$AA$3:$AA$1315,DataRegularSeason20242025!$B$3:$B$1315, "&lt;=" &amp; BG$1, DataRegularSeason20242025!$D$3:$D$1315, $A28)+SUMIFS(DataRegularSeason20242025!$AB$3:$AB$1315,DataRegularSeason20242025!$B$3:$B$1315, "&lt;=" &amp; BG$1, DataRegularSeason20242025!$E$3:$E$1315, $A28)</f>
        <v>21</v>
      </c>
      <c r="BH28">
        <f>SUMIFS(DataRegularSeason20242025!$AA$3:$AA$1315,DataRegularSeason20242025!$B$3:$B$1315, "&lt;=" &amp; BH$1, DataRegularSeason20242025!$D$3:$D$1315, $A28)+SUMIFS(DataRegularSeason20242025!$AB$3:$AB$1315,DataRegularSeason20242025!$B$3:$B$1315, "&lt;=" &amp; BH$1, DataRegularSeason20242025!$E$3:$E$1315, $A28)</f>
        <v>21</v>
      </c>
      <c r="BI28">
        <f>SUMIFS(DataRegularSeason20242025!$AA$3:$AA$1315,DataRegularSeason20242025!$B$3:$B$1315, "&lt;=" &amp; BI$1, DataRegularSeason20242025!$D$3:$D$1315, $A28)+SUMIFS(DataRegularSeason20242025!$AB$3:$AB$1315,DataRegularSeason20242025!$B$3:$B$1315, "&lt;=" &amp; BI$1, DataRegularSeason20242025!$E$3:$E$1315, $A28)</f>
        <v>21</v>
      </c>
      <c r="BJ28">
        <f>SUMIFS(DataRegularSeason20242025!$AA$3:$AA$1315,DataRegularSeason20242025!$B$3:$B$1315, "&lt;=" &amp; BJ$1, DataRegularSeason20242025!$D$3:$D$1315, $A28)+SUMIFS(DataRegularSeason20242025!$AB$3:$AB$1315,DataRegularSeason20242025!$B$3:$B$1315, "&lt;=" &amp; BJ$1, DataRegularSeason20242025!$E$3:$E$1315, $A28)</f>
        <v>21</v>
      </c>
      <c r="BK28">
        <f>SUMIFS(DataRegularSeason20242025!$AA$3:$AA$1315,DataRegularSeason20242025!$B$3:$B$1315, "&lt;=" &amp; BK$1, DataRegularSeason20242025!$D$3:$D$1315, $A28)+SUMIFS(DataRegularSeason20242025!$AB$3:$AB$1315,DataRegularSeason20242025!$B$3:$B$1315, "&lt;=" &amp; BK$1, DataRegularSeason20242025!$E$3:$E$1315, $A28)</f>
        <v>21</v>
      </c>
      <c r="BL28">
        <f>SUMIFS(DataRegularSeason20242025!$AA$3:$AA$1315,DataRegularSeason20242025!$B$3:$B$1315, "&lt;=" &amp; BL$1, DataRegularSeason20242025!$D$3:$D$1315, $A28)+SUMIFS(DataRegularSeason20242025!$AB$3:$AB$1315,DataRegularSeason20242025!$B$3:$B$1315, "&lt;=" &amp; BL$1, DataRegularSeason20242025!$E$3:$E$1315, $A28)</f>
        <v>21</v>
      </c>
      <c r="BM28">
        <f>SUMIFS(DataRegularSeason20242025!$AA$3:$AA$1315,DataRegularSeason20242025!$B$3:$B$1315, "&lt;=" &amp; BM$1, DataRegularSeason20242025!$D$3:$D$1315, $A28)+SUMIFS(DataRegularSeason20242025!$AB$3:$AB$1315,DataRegularSeason20242025!$B$3:$B$1315, "&lt;=" &amp; BM$1, DataRegularSeason20242025!$E$3:$E$1315, $A28)</f>
        <v>21</v>
      </c>
      <c r="BN28">
        <f>SUMIFS(DataRegularSeason20242025!$AA$3:$AA$1315,DataRegularSeason20242025!$B$3:$B$1315, "&lt;=" &amp; BN$1, DataRegularSeason20242025!$D$3:$D$1315, $A28)+SUMIFS(DataRegularSeason20242025!$AB$3:$AB$1315,DataRegularSeason20242025!$B$3:$B$1315, "&lt;=" &amp; BN$1, DataRegularSeason20242025!$E$3:$E$1315, $A28)</f>
        <v>21</v>
      </c>
      <c r="BO28">
        <f>SUMIFS(DataRegularSeason20242025!$AA$3:$AA$1315,DataRegularSeason20242025!$B$3:$B$1315, "&lt;=" &amp; BO$1, DataRegularSeason20242025!$D$3:$D$1315, $A28)+SUMIFS(DataRegularSeason20242025!$AB$3:$AB$1315,DataRegularSeason20242025!$B$3:$B$1315, "&lt;=" &amp; BO$1, DataRegularSeason20242025!$E$3:$E$1315, $A28)</f>
        <v>21</v>
      </c>
      <c r="BP28">
        <f>SUMIFS(DataRegularSeason20242025!$AA$3:$AA$1315,DataRegularSeason20242025!$B$3:$B$1315, "&lt;=" &amp; BP$1, DataRegularSeason20242025!$D$3:$D$1315, $A28)+SUMIFS(DataRegularSeason20242025!$AB$3:$AB$1315,DataRegularSeason20242025!$B$3:$B$1315, "&lt;=" &amp; BP$1, DataRegularSeason20242025!$E$3:$E$1315, $A28)</f>
        <v>21</v>
      </c>
      <c r="BQ28">
        <f>SUMIFS(DataRegularSeason20242025!$AA$3:$AA$1315,DataRegularSeason20242025!$B$3:$B$1315, "&lt;=" &amp; BQ$1, DataRegularSeason20242025!$D$3:$D$1315, $A28)+SUMIFS(DataRegularSeason20242025!$AB$3:$AB$1315,DataRegularSeason20242025!$B$3:$B$1315, "&lt;=" &amp; BQ$1, DataRegularSeason20242025!$E$3:$E$1315, $A28)</f>
        <v>21</v>
      </c>
      <c r="BR28">
        <f>SUMIFS(DataRegularSeason20242025!$AA$3:$AA$1315,DataRegularSeason20242025!$B$3:$B$1315, "&lt;=" &amp; BR$1, DataRegularSeason20242025!$D$3:$D$1315, $A28)+SUMIFS(DataRegularSeason20242025!$AB$3:$AB$1315,DataRegularSeason20242025!$B$3:$B$1315, "&lt;=" &amp; BR$1, DataRegularSeason20242025!$E$3:$E$1315, $A28)</f>
        <v>21</v>
      </c>
      <c r="BS28">
        <f>SUMIFS(DataRegularSeason20242025!$AA$3:$AA$1315,DataRegularSeason20242025!$B$3:$B$1315, "&lt;=" &amp; BS$1, DataRegularSeason20242025!$D$3:$D$1315, $A28)+SUMIFS(DataRegularSeason20242025!$AB$3:$AB$1315,DataRegularSeason20242025!$B$3:$B$1315, "&lt;=" &amp; BS$1, DataRegularSeason20242025!$E$3:$E$1315, $A28)</f>
        <v>21</v>
      </c>
      <c r="BT28">
        <f>SUMIFS(DataRegularSeason20242025!$AA$3:$AA$1315,DataRegularSeason20242025!$B$3:$B$1315, "&lt;=" &amp; BT$1, DataRegularSeason20242025!$D$3:$D$1315, $A28)+SUMIFS(DataRegularSeason20242025!$AB$3:$AB$1315,DataRegularSeason20242025!$B$3:$B$1315, "&lt;=" &amp; BT$1, DataRegularSeason20242025!$E$3:$E$1315, $A28)</f>
        <v>21</v>
      </c>
      <c r="BU28">
        <f>SUMIFS(DataRegularSeason20242025!$AA$3:$AA$1315,DataRegularSeason20242025!$B$3:$B$1315, "&lt;=" &amp; BU$1, DataRegularSeason20242025!$D$3:$D$1315, $A28)+SUMIFS(DataRegularSeason20242025!$AB$3:$AB$1315,DataRegularSeason20242025!$B$3:$B$1315, "&lt;=" &amp; BU$1, DataRegularSeason20242025!$E$3:$E$1315, $A28)</f>
        <v>21</v>
      </c>
      <c r="BV28">
        <f>SUMIFS(DataRegularSeason20242025!$AA$3:$AA$1315,DataRegularSeason20242025!$B$3:$B$1315, "&lt;=" &amp; BV$1, DataRegularSeason20242025!$D$3:$D$1315, $A28)+SUMIFS(DataRegularSeason20242025!$AB$3:$AB$1315,DataRegularSeason20242025!$B$3:$B$1315, "&lt;=" &amp; BV$1, DataRegularSeason20242025!$E$3:$E$1315, $A28)</f>
        <v>21</v>
      </c>
      <c r="BW28">
        <f>SUMIFS(DataRegularSeason20242025!$AA$3:$AA$1315,DataRegularSeason20242025!$B$3:$B$1315, "&lt;=" &amp; BW$1, DataRegularSeason20242025!$D$3:$D$1315, $A28)+SUMIFS(DataRegularSeason20242025!$AB$3:$AB$1315,DataRegularSeason20242025!$B$3:$B$1315, "&lt;=" &amp; BW$1, DataRegularSeason20242025!$E$3:$E$1315, $A28)</f>
        <v>21</v>
      </c>
      <c r="BX28">
        <f>SUMIFS(DataRegularSeason20242025!$AA$3:$AA$1315,DataRegularSeason20242025!$B$3:$B$1315, "&lt;=" &amp; BX$1, DataRegularSeason20242025!$D$3:$D$1315, $A28)+SUMIFS(DataRegularSeason20242025!$AB$3:$AB$1315,DataRegularSeason20242025!$B$3:$B$1315, "&lt;=" &amp; BX$1, DataRegularSeason20242025!$E$3:$E$1315, $A28)</f>
        <v>21</v>
      </c>
      <c r="BY28">
        <f>SUMIFS(DataRegularSeason20242025!$AA$3:$AA$1315,DataRegularSeason20242025!$B$3:$B$1315, "&lt;=" &amp; BY$1, DataRegularSeason20242025!$D$3:$D$1315, $A28)+SUMIFS(DataRegularSeason20242025!$AB$3:$AB$1315,DataRegularSeason20242025!$B$3:$B$1315, "&lt;=" &amp; BY$1, DataRegularSeason20242025!$E$3:$E$1315, $A28)</f>
        <v>21</v>
      </c>
      <c r="BZ28">
        <f>SUMIFS(DataRegularSeason20242025!$AA$3:$AA$1315,DataRegularSeason20242025!$B$3:$B$1315, "&lt;=" &amp; BZ$1, DataRegularSeason20242025!$D$3:$D$1315, $A28)+SUMIFS(DataRegularSeason20242025!$AB$3:$AB$1315,DataRegularSeason20242025!$B$3:$B$1315, "&lt;=" &amp; BZ$1, DataRegularSeason20242025!$E$3:$E$1315, $A28)</f>
        <v>21</v>
      </c>
      <c r="CA28">
        <f>SUMIFS(DataRegularSeason20242025!$AA$3:$AA$1315,DataRegularSeason20242025!$B$3:$B$1315, "&lt;=" &amp; CA$1, DataRegularSeason20242025!$D$3:$D$1315, $A28)+SUMIFS(DataRegularSeason20242025!$AB$3:$AB$1315,DataRegularSeason20242025!$B$3:$B$1315, "&lt;=" &amp; CA$1, DataRegularSeason20242025!$E$3:$E$1315, $A28)</f>
        <v>21</v>
      </c>
      <c r="CB28">
        <f>SUMIFS(DataRegularSeason20242025!$AA$3:$AA$1315,DataRegularSeason20242025!$B$3:$B$1315, "&lt;=" &amp; CB$1, DataRegularSeason20242025!$D$3:$D$1315, $A28)+SUMIFS(DataRegularSeason20242025!$AB$3:$AB$1315,DataRegularSeason20242025!$B$3:$B$1315, "&lt;=" &amp; CB$1, DataRegularSeason20242025!$E$3:$E$1315, $A28)</f>
        <v>21</v>
      </c>
      <c r="CC28">
        <f>SUMIFS(DataRegularSeason20242025!$AA$3:$AA$1315,DataRegularSeason20242025!$B$3:$B$1315, "&lt;=" &amp; CC$1, DataRegularSeason20242025!$D$3:$D$1315, $A28)+SUMIFS(DataRegularSeason20242025!$AB$3:$AB$1315,DataRegularSeason20242025!$B$3:$B$1315, "&lt;=" &amp; CC$1, DataRegularSeason20242025!$E$3:$E$1315, $A28)</f>
        <v>21</v>
      </c>
      <c r="CD28">
        <f>SUMIFS(DataRegularSeason20242025!$AA$3:$AA$1315,DataRegularSeason20242025!$B$3:$B$1315, "&lt;=" &amp; CD$1, DataRegularSeason20242025!$D$3:$D$1315, $A28)+SUMIFS(DataRegularSeason20242025!$AB$3:$AB$1315,DataRegularSeason20242025!$B$3:$B$1315, "&lt;=" &amp; CD$1, DataRegularSeason20242025!$E$3:$E$1315, $A28)</f>
        <v>21</v>
      </c>
      <c r="CE28">
        <f>SUMIFS(DataRegularSeason20242025!$AA$3:$AA$1315,DataRegularSeason20242025!$B$3:$B$1315, "&lt;=" &amp; CE$1, DataRegularSeason20242025!$D$3:$D$1315, $A28)+SUMIFS(DataRegularSeason20242025!$AB$3:$AB$1315,DataRegularSeason20242025!$B$3:$B$1315, "&lt;=" &amp; CE$1, DataRegularSeason20242025!$E$3:$E$1315, $A28)</f>
        <v>21</v>
      </c>
      <c r="CF28">
        <f>SUMIFS(DataRegularSeason20242025!$AA$3:$AA$1315,DataRegularSeason20242025!$B$3:$B$1315, "&lt;=" &amp; CF$1, DataRegularSeason20242025!$D$3:$D$1315, $A28)+SUMIFS(DataRegularSeason20242025!$AB$3:$AB$1315,DataRegularSeason20242025!$B$3:$B$1315, "&lt;=" &amp; CF$1, DataRegularSeason20242025!$E$3:$E$1315, $A28)</f>
        <v>21</v>
      </c>
      <c r="CG28">
        <f>SUMIFS(DataRegularSeason20242025!$AA$3:$AA$1315,DataRegularSeason20242025!$B$3:$B$1315, "&lt;=" &amp; CG$1, DataRegularSeason20242025!$D$3:$D$1315, $A28)+SUMIFS(DataRegularSeason20242025!$AB$3:$AB$1315,DataRegularSeason20242025!$B$3:$B$1315, "&lt;=" &amp; CG$1, DataRegularSeason20242025!$E$3:$E$1315, $A28)</f>
        <v>21</v>
      </c>
      <c r="CH28">
        <f>SUMIFS(DataRegularSeason20242025!$AA$3:$AA$1315,DataRegularSeason20242025!$B$3:$B$1315, "&lt;=" &amp; CH$1, DataRegularSeason20242025!$D$3:$D$1315, $A28)+SUMIFS(DataRegularSeason20242025!$AB$3:$AB$1315,DataRegularSeason20242025!$B$3:$B$1315, "&lt;=" &amp; CH$1, DataRegularSeason20242025!$E$3:$E$1315, $A28)</f>
        <v>21</v>
      </c>
      <c r="CI28">
        <f>SUMIFS(DataRegularSeason20242025!$AA$3:$AA$1315,DataRegularSeason20242025!$B$3:$B$1315, "&lt;=" &amp; CI$1, DataRegularSeason20242025!$D$3:$D$1315, $A28)+SUMIFS(DataRegularSeason20242025!$AB$3:$AB$1315,DataRegularSeason20242025!$B$3:$B$1315, "&lt;=" &amp; CI$1, DataRegularSeason20242025!$E$3:$E$1315, $A28)</f>
        <v>21</v>
      </c>
      <c r="CJ28">
        <f>SUMIFS(DataRegularSeason20242025!$AA$3:$AA$1315,DataRegularSeason20242025!$B$3:$B$1315, "&lt;=" &amp; CJ$1, DataRegularSeason20242025!$D$3:$D$1315, $A28)+SUMIFS(DataRegularSeason20242025!$AB$3:$AB$1315,DataRegularSeason20242025!$B$3:$B$1315, "&lt;=" &amp; CJ$1, DataRegularSeason20242025!$E$3:$E$1315, $A28)</f>
        <v>21</v>
      </c>
      <c r="CK28">
        <f>SUMIFS(DataRegularSeason20242025!$AA$3:$AA$1315,DataRegularSeason20242025!$B$3:$B$1315, "&lt;=" &amp; CK$1, DataRegularSeason20242025!$D$3:$D$1315, $A28)+SUMIFS(DataRegularSeason20242025!$AB$3:$AB$1315,DataRegularSeason20242025!$B$3:$B$1315, "&lt;=" &amp; CK$1, DataRegularSeason20242025!$E$3:$E$1315, $A28)</f>
        <v>21</v>
      </c>
      <c r="CL28">
        <f>SUMIFS(DataRegularSeason20242025!$AA$3:$AA$1315,DataRegularSeason20242025!$B$3:$B$1315, "&lt;=" &amp; CL$1, DataRegularSeason20242025!$D$3:$D$1315, $A28)+SUMIFS(DataRegularSeason20242025!$AB$3:$AB$1315,DataRegularSeason20242025!$B$3:$B$1315, "&lt;=" &amp; CL$1, DataRegularSeason20242025!$E$3:$E$1315, $A28)</f>
        <v>21</v>
      </c>
      <c r="CM28">
        <f>SUMIFS(DataRegularSeason20242025!$AA$3:$AA$1315,DataRegularSeason20242025!$B$3:$B$1315, "&lt;=" &amp; CM$1, DataRegularSeason20242025!$D$3:$D$1315, $A28)+SUMIFS(DataRegularSeason20242025!$AB$3:$AB$1315,DataRegularSeason20242025!$B$3:$B$1315, "&lt;=" &amp; CM$1, DataRegularSeason20242025!$E$3:$E$1315, $A28)</f>
        <v>21</v>
      </c>
      <c r="CN28">
        <f>SUMIFS(DataRegularSeason20242025!$AA$3:$AA$1315,DataRegularSeason20242025!$B$3:$B$1315, "&lt;=" &amp; CN$1, DataRegularSeason20242025!$D$3:$D$1315, $A28)+SUMIFS(DataRegularSeason20242025!$AB$3:$AB$1315,DataRegularSeason20242025!$B$3:$B$1315, "&lt;=" &amp; CN$1, DataRegularSeason20242025!$E$3:$E$1315, $A28)</f>
        <v>21</v>
      </c>
      <c r="CO28">
        <f>SUMIFS(DataRegularSeason20242025!$AA$3:$AA$1315,DataRegularSeason20242025!$B$3:$B$1315, "&lt;=" &amp; CO$1, DataRegularSeason20242025!$D$3:$D$1315, $A28)+SUMIFS(DataRegularSeason20242025!$AB$3:$AB$1315,DataRegularSeason20242025!$B$3:$B$1315, "&lt;=" &amp; CO$1, DataRegularSeason20242025!$E$3:$E$1315, $A28)</f>
        <v>21</v>
      </c>
      <c r="CP28">
        <f>SUMIFS(DataRegularSeason20242025!$AA$3:$AA$1315,DataRegularSeason20242025!$B$3:$B$1315, "&lt;=" &amp; CP$1, DataRegularSeason20242025!$D$3:$D$1315, $A28)+SUMIFS(DataRegularSeason20242025!$AB$3:$AB$1315,DataRegularSeason20242025!$B$3:$B$1315, "&lt;=" &amp; CP$1, DataRegularSeason20242025!$E$3:$E$1315, $A28)</f>
        <v>21</v>
      </c>
      <c r="CQ28">
        <f>SUMIFS(DataRegularSeason20242025!$AA$3:$AA$1315,DataRegularSeason20242025!$B$3:$B$1315, "&lt;=" &amp; CQ$1, DataRegularSeason20242025!$D$3:$D$1315, $A28)+SUMIFS(DataRegularSeason20242025!$AB$3:$AB$1315,DataRegularSeason20242025!$B$3:$B$1315, "&lt;=" &amp; CQ$1, DataRegularSeason20242025!$E$3:$E$1315, $A28)</f>
        <v>21</v>
      </c>
      <c r="CR28">
        <f>SUMIFS(DataRegularSeason20242025!$AA$3:$AA$1315,DataRegularSeason20242025!$B$3:$B$1315, "&lt;=" &amp; CR$1, DataRegularSeason20242025!$D$3:$D$1315, $A28)+SUMIFS(DataRegularSeason20242025!$AB$3:$AB$1315,DataRegularSeason20242025!$B$3:$B$1315, "&lt;=" &amp; CR$1, DataRegularSeason20242025!$E$3:$E$1315, $A28)</f>
        <v>21</v>
      </c>
      <c r="CS28">
        <f>SUMIFS(DataRegularSeason20242025!$AA$3:$AA$1315,DataRegularSeason20242025!$B$3:$B$1315, "&lt;=" &amp; CS$1, DataRegularSeason20242025!$D$3:$D$1315, $A28)+SUMIFS(DataRegularSeason20242025!$AB$3:$AB$1315,DataRegularSeason20242025!$B$3:$B$1315, "&lt;=" &amp; CS$1, DataRegularSeason20242025!$E$3:$E$1315, $A28)</f>
        <v>21</v>
      </c>
      <c r="CT28">
        <f>SUMIFS(DataRegularSeason20242025!$AA$3:$AA$1315,DataRegularSeason20242025!$B$3:$B$1315, "&lt;=" &amp; CT$1, DataRegularSeason20242025!$D$3:$D$1315, $A28)+SUMIFS(DataRegularSeason20242025!$AB$3:$AB$1315,DataRegularSeason20242025!$B$3:$B$1315, "&lt;=" &amp; CT$1, DataRegularSeason20242025!$E$3:$E$1315, $A28)</f>
        <v>21</v>
      </c>
      <c r="CU28">
        <f>SUMIFS(DataRegularSeason20242025!$AA$3:$AA$1315,DataRegularSeason20242025!$B$3:$B$1315, "&lt;=" &amp; CU$1, DataRegularSeason20242025!$D$3:$D$1315, $A28)+SUMIFS(DataRegularSeason20242025!$AB$3:$AB$1315,DataRegularSeason20242025!$B$3:$B$1315, "&lt;=" &amp; CU$1, DataRegularSeason20242025!$E$3:$E$1315, $A28)</f>
        <v>21</v>
      </c>
      <c r="CV28">
        <f>SUMIFS(DataRegularSeason20242025!$AA$3:$AA$1315,DataRegularSeason20242025!$B$3:$B$1315, "&lt;=" &amp; CV$1, DataRegularSeason20242025!$D$3:$D$1315, $A28)+SUMIFS(DataRegularSeason20242025!$AB$3:$AB$1315,DataRegularSeason20242025!$B$3:$B$1315, "&lt;=" &amp; CV$1, DataRegularSeason20242025!$E$3:$E$1315, $A28)</f>
        <v>21</v>
      </c>
      <c r="CW28">
        <f>SUMIFS(DataRegularSeason20242025!$AA$3:$AA$1315,DataRegularSeason20242025!$B$3:$B$1315, "&lt;=" &amp; CW$1, DataRegularSeason20242025!$D$3:$D$1315, $A28)+SUMIFS(DataRegularSeason20242025!$AB$3:$AB$1315,DataRegularSeason20242025!$B$3:$B$1315, "&lt;=" &amp; CW$1, DataRegularSeason20242025!$E$3:$E$1315, $A28)</f>
        <v>21</v>
      </c>
      <c r="CX28">
        <f>SUMIFS(DataRegularSeason20242025!$AA$3:$AA$1315,DataRegularSeason20242025!$B$3:$B$1315, "&lt;=" &amp; CX$1, DataRegularSeason20242025!$D$3:$D$1315, $A28)+SUMIFS(DataRegularSeason20242025!$AB$3:$AB$1315,DataRegularSeason20242025!$B$3:$B$1315, "&lt;=" &amp; CX$1, DataRegularSeason20242025!$E$3:$E$1315, $A28)</f>
        <v>21</v>
      </c>
      <c r="CY28">
        <f>SUMIFS(DataRegularSeason20242025!$AA$3:$AA$1315,DataRegularSeason20242025!$B$3:$B$1315, "&lt;=" &amp; CY$1, DataRegularSeason20242025!$D$3:$D$1315, $A28)+SUMIFS(DataRegularSeason20242025!$AB$3:$AB$1315,DataRegularSeason20242025!$B$3:$B$1315, "&lt;=" &amp; CY$1, DataRegularSeason20242025!$E$3:$E$1315, $A28)</f>
        <v>21</v>
      </c>
      <c r="CZ28">
        <f>SUMIFS(DataRegularSeason20242025!$AA$3:$AA$1315,DataRegularSeason20242025!$B$3:$B$1315, "&lt;=" &amp; CZ$1, DataRegularSeason20242025!$D$3:$D$1315, $A28)+SUMIFS(DataRegularSeason20242025!$AB$3:$AB$1315,DataRegularSeason20242025!$B$3:$B$1315, "&lt;=" &amp; CZ$1, DataRegularSeason20242025!$E$3:$E$1315, $A28)</f>
        <v>21</v>
      </c>
      <c r="DA28">
        <f>SUMIFS(DataRegularSeason20242025!$AA$3:$AA$1315,DataRegularSeason20242025!$B$3:$B$1315, "&lt;=" &amp; DA$1, DataRegularSeason20242025!$D$3:$D$1315, $A28)+SUMIFS(DataRegularSeason20242025!$AB$3:$AB$1315,DataRegularSeason20242025!$B$3:$B$1315, "&lt;=" &amp; DA$1, DataRegularSeason20242025!$E$3:$E$1315, $A28)</f>
        <v>21</v>
      </c>
      <c r="DB28">
        <f>SUMIFS(DataRegularSeason20242025!$AA$3:$AA$1315,DataRegularSeason20242025!$B$3:$B$1315, "&lt;=" &amp; DB$1, DataRegularSeason20242025!$D$3:$D$1315, $A28)+SUMIFS(DataRegularSeason20242025!$AB$3:$AB$1315,DataRegularSeason20242025!$B$3:$B$1315, "&lt;=" &amp; DB$1, DataRegularSeason20242025!$E$3:$E$1315, $A28)</f>
        <v>21</v>
      </c>
      <c r="DC28">
        <f>SUMIFS(DataRegularSeason20242025!$AA$3:$AA$1315,DataRegularSeason20242025!$B$3:$B$1315, "&lt;=" &amp; DC$1, DataRegularSeason20242025!$D$3:$D$1315, $A28)+SUMIFS(DataRegularSeason20242025!$AB$3:$AB$1315,DataRegularSeason20242025!$B$3:$B$1315, "&lt;=" &amp; DC$1, DataRegularSeason20242025!$E$3:$E$1315, $A28)</f>
        <v>21</v>
      </c>
      <c r="DD28">
        <f>SUMIFS(DataRegularSeason20242025!$AA$3:$AA$1315,DataRegularSeason20242025!$B$3:$B$1315, "&lt;=" &amp; DD$1, DataRegularSeason20242025!$D$3:$D$1315, $A28)+SUMIFS(DataRegularSeason20242025!$AB$3:$AB$1315,DataRegularSeason20242025!$B$3:$B$1315, "&lt;=" &amp; DD$1, DataRegularSeason20242025!$E$3:$E$1315, $A28)</f>
        <v>21</v>
      </c>
      <c r="DE28">
        <f>SUMIFS(DataRegularSeason20242025!$AA$3:$AA$1315,DataRegularSeason20242025!$B$3:$B$1315, "&lt;=" &amp; DE$1, DataRegularSeason20242025!$D$3:$D$1315, $A28)+SUMIFS(DataRegularSeason20242025!$AB$3:$AB$1315,DataRegularSeason20242025!$B$3:$B$1315, "&lt;=" &amp; DE$1, DataRegularSeason20242025!$E$3:$E$1315, $A28)</f>
        <v>21</v>
      </c>
      <c r="DF28">
        <f>SUMIFS(DataRegularSeason20242025!$AA$3:$AA$1315,DataRegularSeason20242025!$B$3:$B$1315, "&lt;=" &amp; DF$1, DataRegularSeason20242025!$D$3:$D$1315, $A28)+SUMIFS(DataRegularSeason20242025!$AB$3:$AB$1315,DataRegularSeason20242025!$B$3:$B$1315, "&lt;=" &amp; DF$1, DataRegularSeason20242025!$E$3:$E$1315, $A28)</f>
        <v>21</v>
      </c>
      <c r="DG28">
        <f>SUMIFS(DataRegularSeason20242025!$AA$3:$AA$1315,DataRegularSeason20242025!$B$3:$B$1315, "&lt;=" &amp; DG$1, DataRegularSeason20242025!$D$3:$D$1315, $A28)+SUMIFS(DataRegularSeason20242025!$AB$3:$AB$1315,DataRegularSeason20242025!$B$3:$B$1315, "&lt;=" &amp; DG$1, DataRegularSeason20242025!$E$3:$E$1315, $A28)</f>
        <v>21</v>
      </c>
      <c r="DH28">
        <f>SUMIFS(DataRegularSeason20242025!$AA$3:$AA$1315,DataRegularSeason20242025!$B$3:$B$1315, "&lt;=" &amp; DH$1, DataRegularSeason20242025!$D$3:$D$1315, $A28)+SUMIFS(DataRegularSeason20242025!$AB$3:$AB$1315,DataRegularSeason20242025!$B$3:$B$1315, "&lt;=" &amp; DH$1, DataRegularSeason20242025!$E$3:$E$1315, $A28)</f>
        <v>21</v>
      </c>
      <c r="DI28">
        <f>SUMIFS(DataRegularSeason20242025!$AA$3:$AA$1315,DataRegularSeason20242025!$B$3:$B$1315, "&lt;=" &amp; DI$1, DataRegularSeason20242025!$D$3:$D$1315, $A28)+SUMIFS(DataRegularSeason20242025!$AB$3:$AB$1315,DataRegularSeason20242025!$B$3:$B$1315, "&lt;=" &amp; DI$1, DataRegularSeason20242025!$E$3:$E$1315, $A28)</f>
        <v>21</v>
      </c>
      <c r="DJ28">
        <f>SUMIFS(DataRegularSeason20242025!$AA$3:$AA$1315,DataRegularSeason20242025!$B$3:$B$1315, "&lt;=" &amp; DJ$1, DataRegularSeason20242025!$D$3:$D$1315, $A28)+SUMIFS(DataRegularSeason20242025!$AB$3:$AB$1315,DataRegularSeason20242025!$B$3:$B$1315, "&lt;=" &amp; DJ$1, DataRegularSeason20242025!$E$3:$E$1315, $A28)</f>
        <v>21</v>
      </c>
      <c r="DK28">
        <f>SUMIFS(DataRegularSeason20242025!$AA$3:$AA$1315,DataRegularSeason20242025!$B$3:$B$1315, "&lt;=" &amp; DK$1, DataRegularSeason20242025!$D$3:$D$1315, $A28)+SUMIFS(DataRegularSeason20242025!$AB$3:$AB$1315,DataRegularSeason20242025!$B$3:$B$1315, "&lt;=" &amp; DK$1, DataRegularSeason20242025!$E$3:$E$1315, $A28)</f>
        <v>21</v>
      </c>
      <c r="DL28">
        <f>SUMIFS(DataRegularSeason20242025!$AA$3:$AA$1315,DataRegularSeason20242025!$B$3:$B$1315, "&lt;=" &amp; DL$1, DataRegularSeason20242025!$D$3:$D$1315, $A28)+SUMIFS(DataRegularSeason20242025!$AB$3:$AB$1315,DataRegularSeason20242025!$B$3:$B$1315, "&lt;=" &amp; DL$1, DataRegularSeason20242025!$E$3:$E$1315, $A28)</f>
        <v>21</v>
      </c>
      <c r="DM28">
        <f>SUMIFS(DataRegularSeason20242025!$AA$3:$AA$1315,DataRegularSeason20242025!$B$3:$B$1315, "&lt;=" &amp; DM$1, DataRegularSeason20242025!$D$3:$D$1315, $A28)+SUMIFS(DataRegularSeason20242025!$AB$3:$AB$1315,DataRegularSeason20242025!$B$3:$B$1315, "&lt;=" &amp; DM$1, DataRegularSeason20242025!$E$3:$E$1315, $A28)</f>
        <v>21</v>
      </c>
      <c r="DN28">
        <f>SUMIFS(DataRegularSeason20242025!$AA$3:$AA$1315,DataRegularSeason20242025!$B$3:$B$1315, "&lt;=" &amp; DN$1, DataRegularSeason20242025!$D$3:$D$1315, $A28)+SUMIFS(DataRegularSeason20242025!$AB$3:$AB$1315,DataRegularSeason20242025!$B$3:$B$1315, "&lt;=" &amp; DN$1, DataRegularSeason20242025!$E$3:$E$1315, $A28)</f>
        <v>21</v>
      </c>
      <c r="DO28">
        <f>SUMIFS(DataRegularSeason20242025!$AA$3:$AA$1315,DataRegularSeason20242025!$B$3:$B$1315, "&lt;=" &amp; DO$1, DataRegularSeason20242025!$D$3:$D$1315, $A28)+SUMIFS(DataRegularSeason20242025!$AB$3:$AB$1315,DataRegularSeason20242025!$B$3:$B$1315, "&lt;=" &amp; DO$1, DataRegularSeason20242025!$E$3:$E$1315, $A28)</f>
        <v>21</v>
      </c>
      <c r="DP28">
        <f>SUMIFS(DataRegularSeason20242025!$AA$3:$AA$1315,DataRegularSeason20242025!$B$3:$B$1315, "&lt;=" &amp; DP$1, DataRegularSeason20242025!$D$3:$D$1315, $A28)+SUMIFS(DataRegularSeason20242025!$AB$3:$AB$1315,DataRegularSeason20242025!$B$3:$B$1315, "&lt;=" &amp; DP$1, DataRegularSeason20242025!$E$3:$E$1315, $A28)</f>
        <v>21</v>
      </c>
      <c r="DQ28">
        <f>SUMIFS(DataRegularSeason20242025!$AA$3:$AA$1315,DataRegularSeason20242025!$B$3:$B$1315, "&lt;=" &amp; DQ$1, DataRegularSeason20242025!$D$3:$D$1315, $A28)+SUMIFS(DataRegularSeason20242025!$AB$3:$AB$1315,DataRegularSeason20242025!$B$3:$B$1315, "&lt;=" &amp; DQ$1, DataRegularSeason20242025!$E$3:$E$1315, $A28)</f>
        <v>21</v>
      </c>
      <c r="DR28">
        <f>SUMIFS(DataRegularSeason20242025!$AA$3:$AA$1315,DataRegularSeason20242025!$B$3:$B$1315, "&lt;=" &amp; DR$1, DataRegularSeason20242025!$D$3:$D$1315, $A28)+SUMIFS(DataRegularSeason20242025!$AB$3:$AB$1315,DataRegularSeason20242025!$B$3:$B$1315, "&lt;=" &amp; DR$1, DataRegularSeason20242025!$E$3:$E$1315, $A28)</f>
        <v>21</v>
      </c>
      <c r="DS28">
        <f>SUMIFS(DataRegularSeason20242025!$AA$3:$AA$1315,DataRegularSeason20242025!$B$3:$B$1315, "&lt;=" &amp; DS$1, DataRegularSeason20242025!$D$3:$D$1315, $A28)+SUMIFS(DataRegularSeason20242025!$AB$3:$AB$1315,DataRegularSeason20242025!$B$3:$B$1315, "&lt;=" &amp; DS$1, DataRegularSeason20242025!$E$3:$E$1315, $A28)</f>
        <v>21</v>
      </c>
      <c r="DT28">
        <f>SUMIFS(DataRegularSeason20242025!$AA$3:$AA$1315,DataRegularSeason20242025!$B$3:$B$1315, "&lt;=" &amp; DT$1, DataRegularSeason20242025!$D$3:$D$1315, $A28)+SUMIFS(DataRegularSeason20242025!$AB$3:$AB$1315,DataRegularSeason20242025!$B$3:$B$1315, "&lt;=" &amp; DT$1, DataRegularSeason20242025!$E$3:$E$1315, $A28)</f>
        <v>21</v>
      </c>
      <c r="DU28">
        <f>SUMIFS(DataRegularSeason20242025!$AA$3:$AA$1315,DataRegularSeason20242025!$B$3:$B$1315, "&lt;=" &amp; DU$1, DataRegularSeason20242025!$D$3:$D$1315, $A28)+SUMIFS(DataRegularSeason20242025!$AB$3:$AB$1315,DataRegularSeason20242025!$B$3:$B$1315, "&lt;=" &amp; DU$1, DataRegularSeason20242025!$E$3:$E$1315, $A28)</f>
        <v>21</v>
      </c>
      <c r="DV28">
        <f>SUMIFS(DataRegularSeason20242025!$AA$3:$AA$1315,DataRegularSeason20242025!$B$3:$B$1315, "&lt;=" &amp; DV$1, DataRegularSeason20242025!$D$3:$D$1315, $A28)+SUMIFS(DataRegularSeason20242025!$AB$3:$AB$1315,DataRegularSeason20242025!$B$3:$B$1315, "&lt;=" &amp; DV$1, DataRegularSeason20242025!$E$3:$E$1315, $A28)</f>
        <v>21</v>
      </c>
      <c r="DW28">
        <f>SUMIFS(DataRegularSeason20242025!$AA$3:$AA$1315,DataRegularSeason20242025!$B$3:$B$1315, "&lt;=" &amp; DW$1, DataRegularSeason20242025!$D$3:$D$1315, $A28)+SUMIFS(DataRegularSeason20242025!$AB$3:$AB$1315,DataRegularSeason20242025!$B$3:$B$1315, "&lt;=" &amp; DW$1, DataRegularSeason20242025!$E$3:$E$1315, $A28)</f>
        <v>21</v>
      </c>
      <c r="DX28">
        <f>SUMIFS(DataRegularSeason20242025!$AA$3:$AA$1315,DataRegularSeason20242025!$B$3:$B$1315, "&lt;=" &amp; DX$1, DataRegularSeason20242025!$D$3:$D$1315, $A28)+SUMIFS(DataRegularSeason20242025!$AB$3:$AB$1315,DataRegularSeason20242025!$B$3:$B$1315, "&lt;=" &amp; DX$1, DataRegularSeason20242025!$E$3:$E$1315, $A28)</f>
        <v>21</v>
      </c>
      <c r="DY28">
        <f>SUMIFS(DataRegularSeason20242025!$AA$3:$AA$1315,DataRegularSeason20242025!$B$3:$B$1315, "&lt;=" &amp; DY$1, DataRegularSeason20242025!$D$3:$D$1315, $A28)+SUMIFS(DataRegularSeason20242025!$AB$3:$AB$1315,DataRegularSeason20242025!$B$3:$B$1315, "&lt;=" &amp; DY$1, DataRegularSeason20242025!$E$3:$E$1315, $A28)</f>
        <v>21</v>
      </c>
      <c r="DZ28">
        <f>SUMIFS(DataRegularSeason20242025!$AA$3:$AA$1315,DataRegularSeason20242025!$B$3:$B$1315, "&lt;=" &amp; DZ$1, DataRegularSeason20242025!$D$3:$D$1315, $A28)+SUMIFS(DataRegularSeason20242025!$AB$3:$AB$1315,DataRegularSeason20242025!$B$3:$B$1315, "&lt;=" &amp; DZ$1, DataRegularSeason20242025!$E$3:$E$1315, $A28)</f>
        <v>21</v>
      </c>
      <c r="EA28">
        <f>SUMIFS(DataRegularSeason20242025!$AA$3:$AA$1315,DataRegularSeason20242025!$B$3:$B$1315, "&lt;=" &amp; EA$1, DataRegularSeason20242025!$D$3:$D$1315, $A28)+SUMIFS(DataRegularSeason20242025!$AB$3:$AB$1315,DataRegularSeason20242025!$B$3:$B$1315, "&lt;=" &amp; EA$1, DataRegularSeason20242025!$E$3:$E$1315, $A28)</f>
        <v>21</v>
      </c>
      <c r="EB28">
        <f>SUMIFS(DataRegularSeason20242025!$AA$3:$AA$1315,DataRegularSeason20242025!$B$3:$B$1315, "&lt;=" &amp; EB$1, DataRegularSeason20242025!$D$3:$D$1315, $A28)+SUMIFS(DataRegularSeason20242025!$AB$3:$AB$1315,DataRegularSeason20242025!$B$3:$B$1315, "&lt;=" &amp; EB$1, DataRegularSeason20242025!$E$3:$E$1315, $A28)</f>
        <v>21</v>
      </c>
      <c r="EC28">
        <f>SUMIFS(DataRegularSeason20242025!$AA$3:$AA$1315,DataRegularSeason20242025!$B$3:$B$1315, "&lt;=" &amp; EC$1, DataRegularSeason20242025!$D$3:$D$1315, $A28)+SUMIFS(DataRegularSeason20242025!$AB$3:$AB$1315,DataRegularSeason20242025!$B$3:$B$1315, "&lt;=" &amp; EC$1, DataRegularSeason20242025!$E$3:$E$1315, $A28)</f>
        <v>21</v>
      </c>
      <c r="ED28">
        <f>SUMIFS(DataRegularSeason20242025!$AA$3:$AA$1315,DataRegularSeason20242025!$B$3:$B$1315, "&lt;=" &amp; ED$1, DataRegularSeason20242025!$D$3:$D$1315, $A28)+SUMIFS(DataRegularSeason20242025!$AB$3:$AB$1315,DataRegularSeason20242025!$B$3:$B$1315, "&lt;=" &amp; ED$1, DataRegularSeason20242025!$E$3:$E$1315, $A28)</f>
        <v>21</v>
      </c>
      <c r="EE28">
        <f>SUMIFS(DataRegularSeason20242025!$AA$3:$AA$1315,DataRegularSeason20242025!$B$3:$B$1315, "&lt;=" &amp; EE$1, DataRegularSeason20242025!$D$3:$D$1315, $A28)+SUMIFS(DataRegularSeason20242025!$AB$3:$AB$1315,DataRegularSeason20242025!$B$3:$B$1315, "&lt;=" &amp; EE$1, DataRegularSeason20242025!$E$3:$E$1315, $A28)</f>
        <v>21</v>
      </c>
      <c r="EF28">
        <f>SUMIFS(DataRegularSeason20242025!$AA$3:$AA$1315,DataRegularSeason20242025!$B$3:$B$1315, "&lt;=" &amp; EF$1, DataRegularSeason20242025!$D$3:$D$1315, $A28)+SUMIFS(DataRegularSeason20242025!$AB$3:$AB$1315,DataRegularSeason20242025!$B$3:$B$1315, "&lt;=" &amp; EF$1, DataRegularSeason20242025!$E$3:$E$1315, $A28)</f>
        <v>21</v>
      </c>
      <c r="EG28">
        <f>SUMIFS(DataRegularSeason20242025!$AA$3:$AA$1315,DataRegularSeason20242025!$B$3:$B$1315, "&lt;=" &amp; EG$1, DataRegularSeason20242025!$D$3:$D$1315, $A28)+SUMIFS(DataRegularSeason20242025!$AB$3:$AB$1315,DataRegularSeason20242025!$B$3:$B$1315, "&lt;=" &amp; EG$1, DataRegularSeason20242025!$E$3:$E$1315, $A28)</f>
        <v>21</v>
      </c>
      <c r="EH28">
        <f>SUMIFS(DataRegularSeason20242025!$AA$3:$AA$1315,DataRegularSeason20242025!$B$3:$B$1315, "&lt;=" &amp; EH$1, DataRegularSeason20242025!$D$3:$D$1315, $A28)+SUMIFS(DataRegularSeason20242025!$AB$3:$AB$1315,DataRegularSeason20242025!$B$3:$B$1315, "&lt;=" &amp; EH$1, DataRegularSeason20242025!$E$3:$E$1315, $A28)</f>
        <v>21</v>
      </c>
      <c r="EI28">
        <f>SUMIFS(DataRegularSeason20242025!$AA$3:$AA$1315,DataRegularSeason20242025!$B$3:$B$1315, "&lt;=" &amp; EI$1, DataRegularSeason20242025!$D$3:$D$1315, $A28)+SUMIFS(DataRegularSeason20242025!$AB$3:$AB$1315,DataRegularSeason20242025!$B$3:$B$1315, "&lt;=" &amp; EI$1, DataRegularSeason20242025!$E$3:$E$1315, $A28)</f>
        <v>21</v>
      </c>
      <c r="EJ28">
        <f>SUMIFS(DataRegularSeason20242025!$AA$3:$AA$1315,DataRegularSeason20242025!$B$3:$B$1315, "&lt;=" &amp; EJ$1, DataRegularSeason20242025!$D$3:$D$1315, $A28)+SUMIFS(DataRegularSeason20242025!$AB$3:$AB$1315,DataRegularSeason20242025!$B$3:$B$1315, "&lt;=" &amp; EJ$1, DataRegularSeason20242025!$E$3:$E$1315, $A28)</f>
        <v>21</v>
      </c>
      <c r="EK28">
        <f>SUMIFS(DataRegularSeason20242025!$AA$3:$AA$1315,DataRegularSeason20242025!$B$3:$B$1315, "&lt;=" &amp; EK$1, DataRegularSeason20242025!$D$3:$D$1315, $A28)+SUMIFS(DataRegularSeason20242025!$AB$3:$AB$1315,DataRegularSeason20242025!$B$3:$B$1315, "&lt;=" &amp; EK$1, DataRegularSeason20242025!$E$3:$E$1315, $A28)</f>
        <v>21</v>
      </c>
      <c r="EL28">
        <f>SUMIFS(DataRegularSeason20242025!$AA$3:$AA$1315,DataRegularSeason20242025!$B$3:$B$1315, "&lt;=" &amp; EL$1, DataRegularSeason20242025!$D$3:$D$1315, $A28)+SUMIFS(DataRegularSeason20242025!$AB$3:$AB$1315,DataRegularSeason20242025!$B$3:$B$1315, "&lt;=" &amp; EL$1, DataRegularSeason20242025!$E$3:$E$1315, $A28)</f>
        <v>21</v>
      </c>
      <c r="EM28">
        <f>SUMIFS(DataRegularSeason20242025!$AA$3:$AA$1315,DataRegularSeason20242025!$B$3:$B$1315, "&lt;=" &amp; EM$1, DataRegularSeason20242025!$D$3:$D$1315, $A28)+SUMIFS(DataRegularSeason20242025!$AB$3:$AB$1315,DataRegularSeason20242025!$B$3:$B$1315, "&lt;=" &amp; EM$1, DataRegularSeason20242025!$E$3:$E$1315, $A28)</f>
        <v>21</v>
      </c>
      <c r="EN28">
        <f>SUMIFS(DataRegularSeason20242025!$AA$3:$AA$1315,DataRegularSeason20242025!$B$3:$B$1315, "&lt;=" &amp; EN$1, DataRegularSeason20242025!$D$3:$D$1315, $A28)+SUMIFS(DataRegularSeason20242025!$AB$3:$AB$1315,DataRegularSeason20242025!$B$3:$B$1315, "&lt;=" &amp; EN$1, DataRegularSeason20242025!$E$3:$E$1315, $A28)</f>
        <v>21</v>
      </c>
      <c r="EO28">
        <f>SUMIFS(DataRegularSeason20242025!$AA$3:$AA$1315,DataRegularSeason20242025!$B$3:$B$1315, "&lt;=" &amp; EO$1, DataRegularSeason20242025!$D$3:$D$1315, $A28)+SUMIFS(DataRegularSeason20242025!$AB$3:$AB$1315,DataRegularSeason20242025!$B$3:$B$1315, "&lt;=" &amp; EO$1, DataRegularSeason20242025!$E$3:$E$1315, $A28)</f>
        <v>21</v>
      </c>
      <c r="EP28">
        <f>SUMIFS(DataRegularSeason20242025!$AA$3:$AA$1315,DataRegularSeason20242025!$B$3:$B$1315, "&lt;=" &amp; EP$1, DataRegularSeason20242025!$D$3:$D$1315, $A28)+SUMIFS(DataRegularSeason20242025!$AB$3:$AB$1315,DataRegularSeason20242025!$B$3:$B$1315, "&lt;=" &amp; EP$1, DataRegularSeason20242025!$E$3:$E$1315, $A28)</f>
        <v>21</v>
      </c>
      <c r="EQ28">
        <f>SUMIFS(DataRegularSeason20242025!$AA$3:$AA$1315,DataRegularSeason20242025!$B$3:$B$1315, "&lt;=" &amp; EQ$1, DataRegularSeason20242025!$D$3:$D$1315, $A28)+SUMIFS(DataRegularSeason20242025!$AB$3:$AB$1315,DataRegularSeason20242025!$B$3:$B$1315, "&lt;=" &amp; EQ$1, DataRegularSeason20242025!$E$3:$E$1315, $A28)</f>
        <v>21</v>
      </c>
      <c r="ER28">
        <f>SUMIFS(DataRegularSeason20242025!$AA$3:$AA$1315,DataRegularSeason20242025!$B$3:$B$1315, "&lt;=" &amp; ER$1, DataRegularSeason20242025!$D$3:$D$1315, $A28)+SUMIFS(DataRegularSeason20242025!$AB$3:$AB$1315,DataRegularSeason20242025!$B$3:$B$1315, "&lt;=" &amp; ER$1, DataRegularSeason20242025!$E$3:$E$1315, $A28)</f>
        <v>21</v>
      </c>
      <c r="ES28">
        <f>SUMIFS(DataRegularSeason20242025!$AA$3:$AA$1315,DataRegularSeason20242025!$B$3:$B$1315, "&lt;=" &amp; ES$1, DataRegularSeason20242025!$D$3:$D$1315, $A28)+SUMIFS(DataRegularSeason20242025!$AB$3:$AB$1315,DataRegularSeason20242025!$B$3:$B$1315, "&lt;=" &amp; ES$1, DataRegularSeason20242025!$E$3:$E$1315, $A28)</f>
        <v>21</v>
      </c>
      <c r="ET28">
        <f>SUMIFS(DataRegularSeason20242025!$AA$3:$AA$1315,DataRegularSeason20242025!$B$3:$B$1315, "&lt;=" &amp; ET$1, DataRegularSeason20242025!$D$3:$D$1315, $A28)+SUMIFS(DataRegularSeason20242025!$AB$3:$AB$1315,DataRegularSeason20242025!$B$3:$B$1315, "&lt;=" &amp; ET$1, DataRegularSeason20242025!$E$3:$E$1315, $A28)</f>
        <v>21</v>
      </c>
      <c r="EU28">
        <f>SUMIFS(DataRegularSeason20242025!$AA$3:$AA$1315,DataRegularSeason20242025!$B$3:$B$1315, "&lt;=" &amp; EU$1, DataRegularSeason20242025!$D$3:$D$1315, $A28)+SUMIFS(DataRegularSeason20242025!$AB$3:$AB$1315,DataRegularSeason20242025!$B$3:$B$1315, "&lt;=" &amp; EU$1, DataRegularSeason20242025!$E$3:$E$1315, $A28)</f>
        <v>21</v>
      </c>
      <c r="EV28">
        <f>SUMIFS(DataRegularSeason20242025!$AA$3:$AA$1315,DataRegularSeason20242025!$B$3:$B$1315, "&lt;=" &amp; EV$1, DataRegularSeason20242025!$D$3:$D$1315, $A28)+SUMIFS(DataRegularSeason20242025!$AB$3:$AB$1315,DataRegularSeason20242025!$B$3:$B$1315, "&lt;=" &amp; EV$1, DataRegularSeason20242025!$E$3:$E$1315, $A28)</f>
        <v>21</v>
      </c>
      <c r="EW28">
        <f>SUMIFS(DataRegularSeason20242025!$AA$3:$AA$1315,DataRegularSeason20242025!$B$3:$B$1315, "&lt;=" &amp; EW$1, DataRegularSeason20242025!$D$3:$D$1315, $A28)+SUMIFS(DataRegularSeason20242025!$AB$3:$AB$1315,DataRegularSeason20242025!$B$3:$B$1315, "&lt;=" &amp; EW$1, DataRegularSeason20242025!$E$3:$E$1315, $A28)</f>
        <v>21</v>
      </c>
      <c r="EX28">
        <f>SUMIFS(DataRegularSeason20242025!$AA$3:$AA$1315,DataRegularSeason20242025!$B$3:$B$1315, "&lt;=" &amp; EX$1, DataRegularSeason20242025!$D$3:$D$1315, $A28)+SUMIFS(DataRegularSeason20242025!$AB$3:$AB$1315,DataRegularSeason20242025!$B$3:$B$1315, "&lt;=" &amp; EX$1, DataRegularSeason20242025!$E$3:$E$1315, $A28)</f>
        <v>21</v>
      </c>
      <c r="EY28">
        <f>SUMIFS(DataRegularSeason20242025!$AA$3:$AA$1315,DataRegularSeason20242025!$B$3:$B$1315, "&lt;=" &amp; EY$1, DataRegularSeason20242025!$D$3:$D$1315, $A28)+SUMIFS(DataRegularSeason20242025!$AB$3:$AB$1315,DataRegularSeason20242025!$B$3:$B$1315, "&lt;=" &amp; EY$1, DataRegularSeason20242025!$E$3:$E$1315, $A28)</f>
        <v>21</v>
      </c>
      <c r="EZ28">
        <f>SUMIFS(DataRegularSeason20242025!$AA$3:$AA$1315,DataRegularSeason20242025!$B$3:$B$1315, "&lt;=" &amp; EZ$1, DataRegularSeason20242025!$D$3:$D$1315, $A28)+SUMIFS(DataRegularSeason20242025!$AB$3:$AB$1315,DataRegularSeason20242025!$B$3:$B$1315, "&lt;=" &amp; EZ$1, DataRegularSeason20242025!$E$3:$E$1315, $A28)</f>
        <v>21</v>
      </c>
      <c r="FA28">
        <f>SUMIFS(DataRegularSeason20242025!$AA$3:$AA$1315,DataRegularSeason20242025!$B$3:$B$1315, "&lt;=" &amp; FA$1, DataRegularSeason20242025!$D$3:$D$1315, $A28)+SUMIFS(DataRegularSeason20242025!$AB$3:$AB$1315,DataRegularSeason20242025!$B$3:$B$1315, "&lt;=" &amp; FA$1, DataRegularSeason20242025!$E$3:$E$1315, $A28)</f>
        <v>21</v>
      </c>
      <c r="FB28">
        <f>SUMIFS(DataRegularSeason20242025!$AA$3:$AA$1315,DataRegularSeason20242025!$B$3:$B$1315, "&lt;=" &amp; FB$1, DataRegularSeason20242025!$D$3:$D$1315, $A28)+SUMIFS(DataRegularSeason20242025!$AB$3:$AB$1315,DataRegularSeason20242025!$B$3:$B$1315, "&lt;=" &amp; FB$1, DataRegularSeason20242025!$E$3:$E$1315, $A28)</f>
        <v>21</v>
      </c>
      <c r="FC28">
        <f>SUMIFS(DataRegularSeason20242025!$AA$3:$AA$1315,DataRegularSeason20242025!$B$3:$B$1315, "&lt;=" &amp; FC$1, DataRegularSeason20242025!$D$3:$D$1315, $A28)+SUMIFS(DataRegularSeason20242025!$AB$3:$AB$1315,DataRegularSeason20242025!$B$3:$B$1315, "&lt;=" &amp; FC$1, DataRegularSeason20242025!$E$3:$E$1315, $A28)</f>
        <v>21</v>
      </c>
      <c r="FD28">
        <f>SUMIFS(DataRegularSeason20242025!$AA$3:$AA$1315,DataRegularSeason20242025!$B$3:$B$1315, "&lt;=" &amp; FD$1, DataRegularSeason20242025!$D$3:$D$1315, $A28)+SUMIFS(DataRegularSeason20242025!$AB$3:$AB$1315,DataRegularSeason20242025!$B$3:$B$1315, "&lt;=" &amp; FD$1, DataRegularSeason20242025!$E$3:$E$1315, $A28)</f>
        <v>21</v>
      </c>
      <c r="FE28">
        <f>SUMIFS(DataRegularSeason20242025!$AA$3:$AA$1315,DataRegularSeason20242025!$B$3:$B$1315, "&lt;=" &amp; FE$1, DataRegularSeason20242025!$D$3:$D$1315, $A28)+SUMIFS(DataRegularSeason20242025!$AB$3:$AB$1315,DataRegularSeason20242025!$B$3:$B$1315, "&lt;=" &amp; FE$1, DataRegularSeason20242025!$E$3:$E$1315, $A28)</f>
        <v>21</v>
      </c>
      <c r="FF28">
        <f>SUMIFS(DataRegularSeason20242025!$AA$3:$AA$1315,DataRegularSeason20242025!$B$3:$B$1315, "&lt;=" &amp; FF$1, DataRegularSeason20242025!$D$3:$D$1315, $A28)+SUMIFS(DataRegularSeason20242025!$AB$3:$AB$1315,DataRegularSeason20242025!$B$3:$B$1315, "&lt;=" &amp; FF$1, DataRegularSeason20242025!$E$3:$E$1315, $A28)</f>
        <v>21</v>
      </c>
      <c r="FG28">
        <f>SUMIFS(DataRegularSeason20242025!$AA$3:$AA$1315,DataRegularSeason20242025!$B$3:$B$1315, "&lt;=" &amp; FG$1, DataRegularSeason20242025!$D$3:$D$1315, $A28)+SUMIFS(DataRegularSeason20242025!$AB$3:$AB$1315,DataRegularSeason20242025!$B$3:$B$1315, "&lt;=" &amp; FG$1, DataRegularSeason20242025!$E$3:$E$1315, $A28)</f>
        <v>21</v>
      </c>
      <c r="FH28">
        <f>SUMIFS(DataRegularSeason20242025!$AA$3:$AA$1315,DataRegularSeason20242025!$B$3:$B$1315, "&lt;=" &amp; FH$1, DataRegularSeason20242025!$D$3:$D$1315, $A28)+SUMIFS(DataRegularSeason20242025!$AB$3:$AB$1315,DataRegularSeason20242025!$B$3:$B$1315, "&lt;=" &amp; FH$1, DataRegularSeason20242025!$E$3:$E$1315, $A28)</f>
        <v>21</v>
      </c>
      <c r="FI28">
        <f>SUMIFS(DataRegularSeason20242025!$AA$3:$AA$1315,DataRegularSeason20242025!$B$3:$B$1315, "&lt;=" &amp; FI$1, DataRegularSeason20242025!$D$3:$D$1315, $A28)+SUMIFS(DataRegularSeason20242025!$AB$3:$AB$1315,DataRegularSeason20242025!$B$3:$B$1315, "&lt;=" &amp; FI$1, DataRegularSeason20242025!$E$3:$E$1315, $A28)</f>
        <v>21</v>
      </c>
      <c r="FJ28">
        <f>SUMIFS(DataRegularSeason20242025!$AA$3:$AA$1315,DataRegularSeason20242025!$B$3:$B$1315, "&lt;=" &amp; FJ$1, DataRegularSeason20242025!$D$3:$D$1315, $A28)+SUMIFS(DataRegularSeason20242025!$AB$3:$AB$1315,DataRegularSeason20242025!$B$3:$B$1315, "&lt;=" &amp; FJ$1, DataRegularSeason20242025!$E$3:$E$1315, $A28)</f>
        <v>21</v>
      </c>
      <c r="FK28">
        <f>SUMIFS(DataRegularSeason20242025!$AA$3:$AA$1315,DataRegularSeason20242025!$B$3:$B$1315, "&lt;=" &amp; FK$1, DataRegularSeason20242025!$D$3:$D$1315, $A28)+SUMIFS(DataRegularSeason20242025!$AB$3:$AB$1315,DataRegularSeason20242025!$B$3:$B$1315, "&lt;=" &amp; FK$1, DataRegularSeason20242025!$E$3:$E$1315, $A28)</f>
        <v>21</v>
      </c>
      <c r="FL28">
        <f>SUMIFS(DataRegularSeason20242025!$AA$3:$AA$1315,DataRegularSeason20242025!$B$3:$B$1315, "&lt;=" &amp; FL$1, DataRegularSeason20242025!$D$3:$D$1315, $A28)+SUMIFS(DataRegularSeason20242025!$AB$3:$AB$1315,DataRegularSeason20242025!$B$3:$B$1315, "&lt;=" &amp; FL$1, DataRegularSeason20242025!$E$3:$E$1315, $A28)</f>
        <v>21</v>
      </c>
      <c r="FM28">
        <f>SUMIFS(DataRegularSeason20242025!$AA$3:$AA$1315,DataRegularSeason20242025!$B$3:$B$1315, "&lt;=" &amp; FM$1, DataRegularSeason20242025!$D$3:$D$1315, $A28)+SUMIFS(DataRegularSeason20242025!$AB$3:$AB$1315,DataRegularSeason20242025!$B$3:$B$1315, "&lt;=" &amp; FM$1, DataRegularSeason20242025!$E$3:$E$1315, $A28)</f>
        <v>21</v>
      </c>
      <c r="FN28">
        <f>SUMIFS(DataRegularSeason20242025!$AA$3:$AA$1315,DataRegularSeason20242025!$B$3:$B$1315, "&lt;=" &amp; FN$1, DataRegularSeason20242025!$D$3:$D$1315, $A28)+SUMIFS(DataRegularSeason20242025!$AB$3:$AB$1315,DataRegularSeason20242025!$B$3:$B$1315, "&lt;=" &amp; FN$1, DataRegularSeason20242025!$E$3:$E$1315, $A28)</f>
        <v>21</v>
      </c>
      <c r="FO28">
        <f>SUMIFS(DataRegularSeason20242025!$AA$3:$AA$1315,DataRegularSeason20242025!$B$3:$B$1315, "&lt;=" &amp; FO$1, DataRegularSeason20242025!$D$3:$D$1315, $A28)+SUMIFS(DataRegularSeason20242025!$AB$3:$AB$1315,DataRegularSeason20242025!$B$3:$B$1315, "&lt;=" &amp; FO$1, DataRegularSeason20242025!$E$3:$E$1315, $A28)</f>
        <v>21</v>
      </c>
      <c r="FP28">
        <f>SUMIFS(DataRegularSeason20242025!$AA$3:$AA$1315,DataRegularSeason20242025!$B$3:$B$1315, "&lt;=" &amp; FP$1, DataRegularSeason20242025!$D$3:$D$1315, $A28)+SUMIFS(DataRegularSeason20242025!$AB$3:$AB$1315,DataRegularSeason20242025!$B$3:$B$1315, "&lt;=" &amp; FP$1, DataRegularSeason20242025!$E$3:$E$1315, $A28)</f>
        <v>21</v>
      </c>
      <c r="FQ28">
        <f>SUMIFS(DataRegularSeason20242025!$AA$3:$AA$1315,DataRegularSeason20242025!$B$3:$B$1315, "&lt;=" &amp; FQ$1, DataRegularSeason20242025!$D$3:$D$1315, $A28)+SUMIFS(DataRegularSeason20242025!$AB$3:$AB$1315,DataRegularSeason20242025!$B$3:$B$1315, "&lt;=" &amp; FQ$1, DataRegularSeason20242025!$E$3:$E$1315, $A28)</f>
        <v>21</v>
      </c>
      <c r="FR28">
        <f>SUMIFS(DataRegularSeason20242025!$AA$3:$AA$1315,DataRegularSeason20242025!$B$3:$B$1315, "&lt;=" &amp; FR$1, DataRegularSeason20242025!$D$3:$D$1315, $A28)+SUMIFS(DataRegularSeason20242025!$AB$3:$AB$1315,DataRegularSeason20242025!$B$3:$B$1315, "&lt;=" &amp; FR$1, DataRegularSeason20242025!$E$3:$E$1315, $A28)</f>
        <v>21</v>
      </c>
      <c r="FS28">
        <f>SUMIFS(DataRegularSeason20242025!$AA$3:$AA$1315,DataRegularSeason20242025!$B$3:$B$1315, "&lt;=" &amp; FS$1, DataRegularSeason20242025!$D$3:$D$1315, $A28)+SUMIFS(DataRegularSeason20242025!$AB$3:$AB$1315,DataRegularSeason20242025!$B$3:$B$1315, "&lt;=" &amp; FS$1, DataRegularSeason20242025!$E$3:$E$1315, $A28)</f>
        <v>21</v>
      </c>
      <c r="FT28">
        <f>SUMIFS(DataRegularSeason20242025!$AA$3:$AA$1315,DataRegularSeason20242025!$B$3:$B$1315, "&lt;=" &amp; FT$1, DataRegularSeason20242025!$D$3:$D$1315, $A28)+SUMIFS(DataRegularSeason20242025!$AB$3:$AB$1315,DataRegularSeason20242025!$B$3:$B$1315, "&lt;=" &amp; FT$1, DataRegularSeason20242025!$E$3:$E$1315, $A28)</f>
        <v>21</v>
      </c>
      <c r="FU28">
        <f>SUMIFS(DataRegularSeason20242025!$AA$3:$AA$1315,DataRegularSeason20242025!$B$3:$B$1315, "&lt;=" &amp; FU$1, DataRegularSeason20242025!$D$3:$D$1315, $A28)+SUMIFS(DataRegularSeason20242025!$AB$3:$AB$1315,DataRegularSeason20242025!$B$3:$B$1315, "&lt;=" &amp; FU$1, DataRegularSeason20242025!$E$3:$E$1315, $A28)</f>
        <v>21</v>
      </c>
      <c r="FV28">
        <f>SUMIFS(DataRegularSeason20242025!$AA$3:$AA$1315,DataRegularSeason20242025!$B$3:$B$1315, "&lt;=" &amp; FV$1, DataRegularSeason20242025!$D$3:$D$1315, $A28)+SUMIFS(DataRegularSeason20242025!$AB$3:$AB$1315,DataRegularSeason20242025!$B$3:$B$1315, "&lt;=" &amp; FV$1, DataRegularSeason20242025!$E$3:$E$1315, $A28)</f>
        <v>21</v>
      </c>
      <c r="FW28">
        <f>SUMIFS(DataRegularSeason20242025!$AA$3:$AA$1315,DataRegularSeason20242025!$B$3:$B$1315, "&lt;=" &amp; FW$1, DataRegularSeason20242025!$D$3:$D$1315, $A28)+SUMIFS(DataRegularSeason20242025!$AB$3:$AB$1315,DataRegularSeason20242025!$B$3:$B$1315, "&lt;=" &amp; FW$1, DataRegularSeason20242025!$E$3:$E$1315, $A28)</f>
        <v>21</v>
      </c>
      <c r="FX28">
        <f>SUMIFS(DataRegularSeason20242025!$AA$3:$AA$1315,DataRegularSeason20242025!$B$3:$B$1315, "&lt;=" &amp; FX$1, DataRegularSeason20242025!$D$3:$D$1315, $A28)+SUMIFS(DataRegularSeason20242025!$AB$3:$AB$1315,DataRegularSeason20242025!$B$3:$B$1315, "&lt;=" &amp; FX$1, DataRegularSeason20242025!$E$3:$E$1315, $A28)</f>
        <v>21</v>
      </c>
      <c r="FY28">
        <f>SUMIFS(DataRegularSeason20242025!$AA$3:$AA$1315,DataRegularSeason20242025!$B$3:$B$1315, "&lt;=" &amp; FY$1, DataRegularSeason20242025!$D$3:$D$1315, $A28)+SUMIFS(DataRegularSeason20242025!$AB$3:$AB$1315,DataRegularSeason20242025!$B$3:$B$1315, "&lt;=" &amp; FY$1, DataRegularSeason20242025!$E$3:$E$1315, $A28)</f>
        <v>21</v>
      </c>
      <c r="FZ28">
        <f>SUMIFS(DataRegularSeason20242025!$AA$3:$AA$1315,DataRegularSeason20242025!$B$3:$B$1315, "&lt;=" &amp; FZ$1, DataRegularSeason20242025!$D$3:$D$1315, $A28)+SUMIFS(DataRegularSeason20242025!$AB$3:$AB$1315,DataRegularSeason20242025!$B$3:$B$1315, "&lt;=" &amp; FZ$1, DataRegularSeason20242025!$E$3:$E$1315, $A28)</f>
        <v>21</v>
      </c>
      <c r="GA28">
        <f>SUMIFS(DataRegularSeason20242025!$AA$3:$AA$1315,DataRegularSeason20242025!$B$3:$B$1315, "&lt;=" &amp; GA$1, DataRegularSeason20242025!$D$3:$D$1315, $A28)+SUMIFS(DataRegularSeason20242025!$AB$3:$AB$1315,DataRegularSeason20242025!$B$3:$B$1315, "&lt;=" &amp; GA$1, DataRegularSeason20242025!$E$3:$E$1315, $A28)</f>
        <v>21</v>
      </c>
      <c r="GB28">
        <f>SUMIFS(DataRegularSeason20242025!$AA$3:$AA$1315,DataRegularSeason20242025!$B$3:$B$1315, "&lt;=" &amp; GB$1, DataRegularSeason20242025!$D$3:$D$1315, $A28)+SUMIFS(DataRegularSeason20242025!$AB$3:$AB$1315,DataRegularSeason20242025!$B$3:$B$1315, "&lt;=" &amp; GB$1, DataRegularSeason20242025!$E$3:$E$1315, $A28)</f>
        <v>21</v>
      </c>
      <c r="GC28">
        <f>SUMIFS(DataRegularSeason20242025!$AA$3:$AA$1315,DataRegularSeason20242025!$B$3:$B$1315, "&lt;=" &amp; GC$1, DataRegularSeason20242025!$D$3:$D$1315, $A28)+SUMIFS(DataRegularSeason20242025!$AB$3:$AB$1315,DataRegularSeason20242025!$B$3:$B$1315, "&lt;=" &amp; GC$1, DataRegularSeason20242025!$E$3:$E$1315, $A28)</f>
        <v>21</v>
      </c>
      <c r="GD28">
        <f>SUMIFS(DataRegularSeason20242025!$AA$3:$AA$1315,DataRegularSeason20242025!$B$3:$B$1315, "&lt;=" &amp; GD$1, DataRegularSeason20242025!$D$3:$D$1315, $A28)+SUMIFS(DataRegularSeason20242025!$AB$3:$AB$1315,DataRegularSeason20242025!$B$3:$B$1315, "&lt;=" &amp; GD$1, DataRegularSeason20242025!$E$3:$E$1315, $A28)</f>
        <v>21</v>
      </c>
      <c r="GE28">
        <f>SUMIFS(DataRegularSeason20242025!$AA$3:$AA$1315,DataRegularSeason20242025!$B$3:$B$1315, "&lt;=" &amp; GE$1, DataRegularSeason20242025!$D$3:$D$1315, $A28)+SUMIFS(DataRegularSeason20242025!$AB$3:$AB$1315,DataRegularSeason20242025!$B$3:$B$1315, "&lt;=" &amp; GE$1, DataRegularSeason20242025!$E$3:$E$1315, $A28)</f>
        <v>21</v>
      </c>
      <c r="GF28">
        <f>SUMIFS(DataRegularSeason20242025!$AA$3:$AA$1315,DataRegularSeason20242025!$B$3:$B$1315, "&lt;=" &amp; GF$1, DataRegularSeason20242025!$D$3:$D$1315, $A28)+SUMIFS(DataRegularSeason20242025!$AB$3:$AB$1315,DataRegularSeason20242025!$B$3:$B$1315, "&lt;=" &amp; GF$1, DataRegularSeason20242025!$E$3:$E$1315, $A28)</f>
        <v>21</v>
      </c>
      <c r="GG28">
        <f>SUMIFS(DataRegularSeason20242025!$AA$3:$AA$1315,DataRegularSeason20242025!$B$3:$B$1315, "&lt;=" &amp; GG$1, DataRegularSeason20242025!$D$3:$D$1315, $A28)+SUMIFS(DataRegularSeason20242025!$AB$3:$AB$1315,DataRegularSeason20242025!$B$3:$B$1315, "&lt;=" &amp; GG$1, DataRegularSeason20242025!$E$3:$E$1315, $A28)</f>
        <v>21</v>
      </c>
      <c r="GH28">
        <f>SUMIFS(DataRegularSeason20242025!$AA$3:$AA$1315,DataRegularSeason20242025!$B$3:$B$1315, "&lt;=" &amp; GH$1, DataRegularSeason20242025!$D$3:$D$1315, $A28)+SUMIFS(DataRegularSeason20242025!$AB$3:$AB$1315,DataRegularSeason20242025!$B$3:$B$1315, "&lt;=" &amp; GH$1, DataRegularSeason20242025!$E$3:$E$1315, $A28)</f>
        <v>21</v>
      </c>
      <c r="GI28">
        <f>SUMIFS(DataRegularSeason20242025!$AA$3:$AA$1315,DataRegularSeason20242025!$B$3:$B$1315, "&lt;=" &amp; GI$1, DataRegularSeason20242025!$D$3:$D$1315, $A28)+SUMIFS(DataRegularSeason20242025!$AB$3:$AB$1315,DataRegularSeason20242025!$B$3:$B$1315, "&lt;=" &amp; GI$1, DataRegularSeason20242025!$E$3:$E$1315, $A28)</f>
        <v>21</v>
      </c>
      <c r="GJ28">
        <f>SUMIFS(DataRegularSeason20242025!$AA$3:$AA$1315,DataRegularSeason20242025!$B$3:$B$1315, "&lt;=" &amp; GJ$1, DataRegularSeason20242025!$D$3:$D$1315, $A28)+SUMIFS(DataRegularSeason20242025!$AB$3:$AB$1315,DataRegularSeason20242025!$B$3:$B$1315, "&lt;=" &amp; GJ$1, DataRegularSeason20242025!$E$3:$E$1315, $A28)</f>
        <v>21</v>
      </c>
      <c r="GK28">
        <f>SUMIFS(DataRegularSeason20242025!$AA$3:$AA$1315,DataRegularSeason20242025!$B$3:$B$1315, "&lt;=" &amp; GK$1, DataRegularSeason20242025!$D$3:$D$1315, $A28)+SUMIFS(DataRegularSeason20242025!$AB$3:$AB$1315,DataRegularSeason20242025!$B$3:$B$1315, "&lt;=" &amp; GK$1, DataRegularSeason20242025!$E$3:$E$1315, $A28)</f>
        <v>21</v>
      </c>
      <c r="GL28">
        <f>SUMIFS(DataRegularSeason20242025!$AA$3:$AA$1315,DataRegularSeason20242025!$B$3:$B$1315, "&lt;=" &amp; GL$1, DataRegularSeason20242025!$D$3:$D$1315, $A28)+SUMIFS(DataRegularSeason20242025!$AB$3:$AB$1315,DataRegularSeason20242025!$B$3:$B$1315, "&lt;=" &amp; GL$1, DataRegularSeason20242025!$E$3:$E$1315, $A28)</f>
        <v>21</v>
      </c>
      <c r="GM28">
        <f>SUMIFS(DataRegularSeason20242025!$AA$3:$AA$1315,DataRegularSeason20242025!$B$3:$B$1315, "&lt;=" &amp; GM$1, DataRegularSeason20242025!$D$3:$D$1315, $A28)+SUMIFS(DataRegularSeason20242025!$AB$3:$AB$1315,DataRegularSeason20242025!$B$3:$B$1315, "&lt;=" &amp; GM$1, DataRegularSeason20242025!$E$3:$E$1315, $A28)</f>
        <v>21</v>
      </c>
      <c r="GN28">
        <f>SUMIFS(DataRegularSeason20242025!$AA$3:$AA$1315,DataRegularSeason20242025!$B$3:$B$1315, "&lt;=" &amp; GN$1, DataRegularSeason20242025!$D$3:$D$1315, $A28)+SUMIFS(DataRegularSeason20242025!$AB$3:$AB$1315,DataRegularSeason20242025!$B$3:$B$1315, "&lt;=" &amp; GN$1, DataRegularSeason20242025!$E$3:$E$1315, $A28)</f>
        <v>21</v>
      </c>
      <c r="GO28">
        <f>SUMIFS(DataRegularSeason20242025!$AA$3:$AA$1315,DataRegularSeason20242025!$B$3:$B$1315, "&lt;=" &amp; GO$1, DataRegularSeason20242025!$D$3:$D$1315, $A28)+SUMIFS(DataRegularSeason20242025!$AB$3:$AB$1315,DataRegularSeason20242025!$B$3:$B$1315, "&lt;=" &amp; GO$1, DataRegularSeason20242025!$E$3:$E$1315, $A28)</f>
        <v>21</v>
      </c>
      <c r="GP28">
        <f>SUMIFS(DataRegularSeason20242025!$AA$3:$AA$1315,DataRegularSeason20242025!$B$3:$B$1315, "&lt;=" &amp; GP$1, DataRegularSeason20242025!$D$3:$D$1315, $A28)+SUMIFS(DataRegularSeason20242025!$AB$3:$AB$1315,DataRegularSeason20242025!$B$3:$B$1315, "&lt;=" &amp; GP$1, DataRegularSeason20242025!$E$3:$E$1315, $A28)</f>
        <v>21</v>
      </c>
      <c r="GQ28">
        <f>SUMIFS(DataRegularSeason20242025!$AA$3:$AA$1315,DataRegularSeason20242025!$B$3:$B$1315, "&lt;=" &amp; GQ$1, DataRegularSeason20242025!$D$3:$D$1315, $A28)+SUMIFS(DataRegularSeason20242025!$AB$3:$AB$1315,DataRegularSeason20242025!$B$3:$B$1315, "&lt;=" &amp; GQ$1, DataRegularSeason20242025!$E$3:$E$1315, $A28)</f>
        <v>21</v>
      </c>
      <c r="GR28">
        <f>SUMIFS(DataRegularSeason20242025!$AA$3:$AA$1315,DataRegularSeason20242025!$B$3:$B$1315, "&lt;=" &amp; GR$1, DataRegularSeason20242025!$D$3:$D$1315, $A28)+SUMIFS(DataRegularSeason20242025!$AB$3:$AB$1315,DataRegularSeason20242025!$B$3:$B$1315, "&lt;=" &amp; GR$1, DataRegularSeason20242025!$E$3:$E$1315, $A28)</f>
        <v>21</v>
      </c>
      <c r="GS28">
        <f>SUMIFS(DataRegularSeason20242025!$AA$3:$AA$1315,DataRegularSeason20242025!$B$3:$B$1315, "&lt;=" &amp; GS$1, DataRegularSeason20242025!$D$3:$D$1315, $A28)+SUMIFS(DataRegularSeason20242025!$AB$3:$AB$1315,DataRegularSeason20242025!$B$3:$B$1315, "&lt;=" &amp; GS$1, DataRegularSeason20242025!$E$3:$E$1315, $A28)</f>
        <v>21</v>
      </c>
      <c r="GT28">
        <f>SUMIFS(DataRegularSeason20242025!$AA$3:$AA$1315,DataRegularSeason20242025!$B$3:$B$1315, "&lt;=" &amp; GT$1, DataRegularSeason20242025!$D$3:$D$1315, $A28)+SUMIFS(DataRegularSeason20242025!$AB$3:$AB$1315,DataRegularSeason20242025!$B$3:$B$1315, "&lt;=" &amp; GT$1, DataRegularSeason20242025!$E$3:$E$1315, $A28)</f>
        <v>21</v>
      </c>
      <c r="GU28">
        <f>SUMIFS(DataRegularSeason20242025!$AA$3:$AA$1315,DataRegularSeason20242025!$B$3:$B$1315, "&lt;=" &amp; GU$1, DataRegularSeason20242025!$D$3:$D$1315, $A28)+SUMIFS(DataRegularSeason20242025!$AB$3:$AB$1315,DataRegularSeason20242025!$B$3:$B$1315, "&lt;=" &amp; GU$1, DataRegularSeason20242025!$E$3:$E$1315, $A28)</f>
        <v>21</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21</v>
      </c>
      <c r="BD29">
        <f>SUMIFS(DataRegularSeason20242025!$AA$3:$AA$1315,DataRegularSeason20242025!$B$3:$B$1315, "&lt;=" &amp; BD$1, DataRegularSeason20242025!$D$3:$D$1315, $A29)+SUMIFS(DataRegularSeason20242025!$AB$3:$AB$1315,DataRegularSeason20242025!$B$3:$B$1315, "&lt;=" &amp; BD$1, DataRegularSeason20242025!$E$3:$E$1315, $A29)</f>
        <v>21</v>
      </c>
      <c r="BE29">
        <f>SUMIFS(DataRegularSeason20242025!$AA$3:$AA$1315,DataRegularSeason20242025!$B$3:$B$1315, "&lt;=" &amp; BE$1, DataRegularSeason20242025!$D$3:$D$1315, $A29)+SUMIFS(DataRegularSeason20242025!$AB$3:$AB$1315,DataRegularSeason20242025!$B$3:$B$1315, "&lt;=" &amp; BE$1, DataRegularSeason20242025!$E$3:$E$1315, $A29)</f>
        <v>21</v>
      </c>
      <c r="BF29">
        <f>SUMIFS(DataRegularSeason20242025!$AA$3:$AA$1315,DataRegularSeason20242025!$B$3:$B$1315, "&lt;=" &amp; BF$1, DataRegularSeason20242025!$D$3:$D$1315, $A29)+SUMIFS(DataRegularSeason20242025!$AB$3:$AB$1315,DataRegularSeason20242025!$B$3:$B$1315, "&lt;=" &amp; BF$1, DataRegularSeason20242025!$E$3:$E$1315, $A29)</f>
        <v>21</v>
      </c>
      <c r="BG29">
        <f>SUMIFS(DataRegularSeason20242025!$AA$3:$AA$1315,DataRegularSeason20242025!$B$3:$B$1315, "&lt;=" &amp; BG$1, DataRegularSeason20242025!$D$3:$D$1315, $A29)+SUMIFS(DataRegularSeason20242025!$AB$3:$AB$1315,DataRegularSeason20242025!$B$3:$B$1315, "&lt;=" &amp; BG$1, DataRegularSeason20242025!$E$3:$E$1315, $A29)</f>
        <v>21</v>
      </c>
      <c r="BH29">
        <f>SUMIFS(DataRegularSeason20242025!$AA$3:$AA$1315,DataRegularSeason20242025!$B$3:$B$1315, "&lt;=" &amp; BH$1, DataRegularSeason20242025!$D$3:$D$1315, $A29)+SUMIFS(DataRegularSeason20242025!$AB$3:$AB$1315,DataRegularSeason20242025!$B$3:$B$1315, "&lt;=" &amp; BH$1, DataRegularSeason20242025!$E$3:$E$1315, $A29)</f>
        <v>21</v>
      </c>
      <c r="BI29">
        <f>SUMIFS(DataRegularSeason20242025!$AA$3:$AA$1315,DataRegularSeason20242025!$B$3:$B$1315, "&lt;=" &amp; BI$1, DataRegularSeason20242025!$D$3:$D$1315, $A29)+SUMIFS(DataRegularSeason20242025!$AB$3:$AB$1315,DataRegularSeason20242025!$B$3:$B$1315, "&lt;=" &amp; BI$1, DataRegularSeason20242025!$E$3:$E$1315, $A29)</f>
        <v>21</v>
      </c>
      <c r="BJ29">
        <f>SUMIFS(DataRegularSeason20242025!$AA$3:$AA$1315,DataRegularSeason20242025!$B$3:$B$1315, "&lt;=" &amp; BJ$1, DataRegularSeason20242025!$D$3:$D$1315, $A29)+SUMIFS(DataRegularSeason20242025!$AB$3:$AB$1315,DataRegularSeason20242025!$B$3:$B$1315, "&lt;=" &amp; BJ$1, DataRegularSeason20242025!$E$3:$E$1315, $A29)</f>
        <v>21</v>
      </c>
      <c r="BK29">
        <f>SUMIFS(DataRegularSeason20242025!$AA$3:$AA$1315,DataRegularSeason20242025!$B$3:$B$1315, "&lt;=" &amp; BK$1, DataRegularSeason20242025!$D$3:$D$1315, $A29)+SUMIFS(DataRegularSeason20242025!$AB$3:$AB$1315,DataRegularSeason20242025!$B$3:$B$1315, "&lt;=" &amp; BK$1, DataRegularSeason20242025!$E$3:$E$1315, $A29)</f>
        <v>21</v>
      </c>
      <c r="BL29">
        <f>SUMIFS(DataRegularSeason20242025!$AA$3:$AA$1315,DataRegularSeason20242025!$B$3:$B$1315, "&lt;=" &amp; BL$1, DataRegularSeason20242025!$D$3:$D$1315, $A29)+SUMIFS(DataRegularSeason20242025!$AB$3:$AB$1315,DataRegularSeason20242025!$B$3:$B$1315, "&lt;=" &amp; BL$1, DataRegularSeason20242025!$E$3:$E$1315, $A29)</f>
        <v>21</v>
      </c>
      <c r="BM29">
        <f>SUMIFS(DataRegularSeason20242025!$AA$3:$AA$1315,DataRegularSeason20242025!$B$3:$B$1315, "&lt;=" &amp; BM$1, DataRegularSeason20242025!$D$3:$D$1315, $A29)+SUMIFS(DataRegularSeason20242025!$AB$3:$AB$1315,DataRegularSeason20242025!$B$3:$B$1315, "&lt;=" &amp; BM$1, DataRegularSeason20242025!$E$3:$E$1315, $A29)</f>
        <v>21</v>
      </c>
      <c r="BN29">
        <f>SUMIFS(DataRegularSeason20242025!$AA$3:$AA$1315,DataRegularSeason20242025!$B$3:$B$1315, "&lt;=" &amp; BN$1, DataRegularSeason20242025!$D$3:$D$1315, $A29)+SUMIFS(DataRegularSeason20242025!$AB$3:$AB$1315,DataRegularSeason20242025!$B$3:$B$1315, "&lt;=" &amp; BN$1, DataRegularSeason20242025!$E$3:$E$1315, $A29)</f>
        <v>21</v>
      </c>
      <c r="BO29">
        <f>SUMIFS(DataRegularSeason20242025!$AA$3:$AA$1315,DataRegularSeason20242025!$B$3:$B$1315, "&lt;=" &amp; BO$1, DataRegularSeason20242025!$D$3:$D$1315, $A29)+SUMIFS(DataRegularSeason20242025!$AB$3:$AB$1315,DataRegularSeason20242025!$B$3:$B$1315, "&lt;=" &amp; BO$1, DataRegularSeason20242025!$E$3:$E$1315, $A29)</f>
        <v>21</v>
      </c>
      <c r="BP29">
        <f>SUMIFS(DataRegularSeason20242025!$AA$3:$AA$1315,DataRegularSeason20242025!$B$3:$B$1315, "&lt;=" &amp; BP$1, DataRegularSeason20242025!$D$3:$D$1315, $A29)+SUMIFS(DataRegularSeason20242025!$AB$3:$AB$1315,DataRegularSeason20242025!$B$3:$B$1315, "&lt;=" &amp; BP$1, DataRegularSeason20242025!$E$3:$E$1315, $A29)</f>
        <v>21</v>
      </c>
      <c r="BQ29">
        <f>SUMIFS(DataRegularSeason20242025!$AA$3:$AA$1315,DataRegularSeason20242025!$B$3:$B$1315, "&lt;=" &amp; BQ$1, DataRegularSeason20242025!$D$3:$D$1315, $A29)+SUMIFS(DataRegularSeason20242025!$AB$3:$AB$1315,DataRegularSeason20242025!$B$3:$B$1315, "&lt;=" &amp; BQ$1, DataRegularSeason20242025!$E$3:$E$1315, $A29)</f>
        <v>21</v>
      </c>
      <c r="BR29">
        <f>SUMIFS(DataRegularSeason20242025!$AA$3:$AA$1315,DataRegularSeason20242025!$B$3:$B$1315, "&lt;=" &amp; BR$1, DataRegularSeason20242025!$D$3:$D$1315, $A29)+SUMIFS(DataRegularSeason20242025!$AB$3:$AB$1315,DataRegularSeason20242025!$B$3:$B$1315, "&lt;=" &amp; BR$1, DataRegularSeason20242025!$E$3:$E$1315, $A29)</f>
        <v>21</v>
      </c>
      <c r="BS29">
        <f>SUMIFS(DataRegularSeason20242025!$AA$3:$AA$1315,DataRegularSeason20242025!$B$3:$B$1315, "&lt;=" &amp; BS$1, DataRegularSeason20242025!$D$3:$D$1315, $A29)+SUMIFS(DataRegularSeason20242025!$AB$3:$AB$1315,DataRegularSeason20242025!$B$3:$B$1315, "&lt;=" &amp; BS$1, DataRegularSeason20242025!$E$3:$E$1315, $A29)</f>
        <v>21</v>
      </c>
      <c r="BT29">
        <f>SUMIFS(DataRegularSeason20242025!$AA$3:$AA$1315,DataRegularSeason20242025!$B$3:$B$1315, "&lt;=" &amp; BT$1, DataRegularSeason20242025!$D$3:$D$1315, $A29)+SUMIFS(DataRegularSeason20242025!$AB$3:$AB$1315,DataRegularSeason20242025!$B$3:$B$1315, "&lt;=" &amp; BT$1, DataRegularSeason20242025!$E$3:$E$1315, $A29)</f>
        <v>21</v>
      </c>
      <c r="BU29">
        <f>SUMIFS(DataRegularSeason20242025!$AA$3:$AA$1315,DataRegularSeason20242025!$B$3:$B$1315, "&lt;=" &amp; BU$1, DataRegularSeason20242025!$D$3:$D$1315, $A29)+SUMIFS(DataRegularSeason20242025!$AB$3:$AB$1315,DataRegularSeason20242025!$B$3:$B$1315, "&lt;=" &amp; BU$1, DataRegularSeason20242025!$E$3:$E$1315, $A29)</f>
        <v>21</v>
      </c>
      <c r="BV29">
        <f>SUMIFS(DataRegularSeason20242025!$AA$3:$AA$1315,DataRegularSeason20242025!$B$3:$B$1315, "&lt;=" &amp; BV$1, DataRegularSeason20242025!$D$3:$D$1315, $A29)+SUMIFS(DataRegularSeason20242025!$AB$3:$AB$1315,DataRegularSeason20242025!$B$3:$B$1315, "&lt;=" &amp; BV$1, DataRegularSeason20242025!$E$3:$E$1315, $A29)</f>
        <v>21</v>
      </c>
      <c r="BW29">
        <f>SUMIFS(DataRegularSeason20242025!$AA$3:$AA$1315,DataRegularSeason20242025!$B$3:$B$1315, "&lt;=" &amp; BW$1, DataRegularSeason20242025!$D$3:$D$1315, $A29)+SUMIFS(DataRegularSeason20242025!$AB$3:$AB$1315,DataRegularSeason20242025!$B$3:$B$1315, "&lt;=" &amp; BW$1, DataRegularSeason20242025!$E$3:$E$1315, $A29)</f>
        <v>21</v>
      </c>
      <c r="BX29">
        <f>SUMIFS(DataRegularSeason20242025!$AA$3:$AA$1315,DataRegularSeason20242025!$B$3:$B$1315, "&lt;=" &amp; BX$1, DataRegularSeason20242025!$D$3:$D$1315, $A29)+SUMIFS(DataRegularSeason20242025!$AB$3:$AB$1315,DataRegularSeason20242025!$B$3:$B$1315, "&lt;=" &amp; BX$1, DataRegularSeason20242025!$E$3:$E$1315, $A29)</f>
        <v>21</v>
      </c>
      <c r="BY29">
        <f>SUMIFS(DataRegularSeason20242025!$AA$3:$AA$1315,DataRegularSeason20242025!$B$3:$B$1315, "&lt;=" &amp; BY$1, DataRegularSeason20242025!$D$3:$D$1315, $A29)+SUMIFS(DataRegularSeason20242025!$AB$3:$AB$1315,DataRegularSeason20242025!$B$3:$B$1315, "&lt;=" &amp; BY$1, DataRegularSeason20242025!$E$3:$E$1315, $A29)</f>
        <v>21</v>
      </c>
      <c r="BZ29">
        <f>SUMIFS(DataRegularSeason20242025!$AA$3:$AA$1315,DataRegularSeason20242025!$B$3:$B$1315, "&lt;=" &amp; BZ$1, DataRegularSeason20242025!$D$3:$D$1315, $A29)+SUMIFS(DataRegularSeason20242025!$AB$3:$AB$1315,DataRegularSeason20242025!$B$3:$B$1315, "&lt;=" &amp; BZ$1, DataRegularSeason20242025!$E$3:$E$1315, $A29)</f>
        <v>21</v>
      </c>
      <c r="CA29">
        <f>SUMIFS(DataRegularSeason20242025!$AA$3:$AA$1315,DataRegularSeason20242025!$B$3:$B$1315, "&lt;=" &amp; CA$1, DataRegularSeason20242025!$D$3:$D$1315, $A29)+SUMIFS(DataRegularSeason20242025!$AB$3:$AB$1315,DataRegularSeason20242025!$B$3:$B$1315, "&lt;=" &amp; CA$1, DataRegularSeason20242025!$E$3:$E$1315, $A29)</f>
        <v>21</v>
      </c>
      <c r="CB29">
        <f>SUMIFS(DataRegularSeason20242025!$AA$3:$AA$1315,DataRegularSeason20242025!$B$3:$B$1315, "&lt;=" &amp; CB$1, DataRegularSeason20242025!$D$3:$D$1315, $A29)+SUMIFS(DataRegularSeason20242025!$AB$3:$AB$1315,DataRegularSeason20242025!$B$3:$B$1315, "&lt;=" &amp; CB$1, DataRegularSeason20242025!$E$3:$E$1315, $A29)</f>
        <v>21</v>
      </c>
      <c r="CC29">
        <f>SUMIFS(DataRegularSeason20242025!$AA$3:$AA$1315,DataRegularSeason20242025!$B$3:$B$1315, "&lt;=" &amp; CC$1, DataRegularSeason20242025!$D$3:$D$1315, $A29)+SUMIFS(DataRegularSeason20242025!$AB$3:$AB$1315,DataRegularSeason20242025!$B$3:$B$1315, "&lt;=" &amp; CC$1, DataRegularSeason20242025!$E$3:$E$1315, $A29)</f>
        <v>21</v>
      </c>
      <c r="CD29">
        <f>SUMIFS(DataRegularSeason20242025!$AA$3:$AA$1315,DataRegularSeason20242025!$B$3:$B$1315, "&lt;=" &amp; CD$1, DataRegularSeason20242025!$D$3:$D$1315, $A29)+SUMIFS(DataRegularSeason20242025!$AB$3:$AB$1315,DataRegularSeason20242025!$B$3:$B$1315, "&lt;=" &amp; CD$1, DataRegularSeason20242025!$E$3:$E$1315, $A29)</f>
        <v>21</v>
      </c>
      <c r="CE29">
        <f>SUMIFS(DataRegularSeason20242025!$AA$3:$AA$1315,DataRegularSeason20242025!$B$3:$B$1315, "&lt;=" &amp; CE$1, DataRegularSeason20242025!$D$3:$D$1315, $A29)+SUMIFS(DataRegularSeason20242025!$AB$3:$AB$1315,DataRegularSeason20242025!$B$3:$B$1315, "&lt;=" &amp; CE$1, DataRegularSeason20242025!$E$3:$E$1315, $A29)</f>
        <v>21</v>
      </c>
      <c r="CF29">
        <f>SUMIFS(DataRegularSeason20242025!$AA$3:$AA$1315,DataRegularSeason20242025!$B$3:$B$1315, "&lt;=" &amp; CF$1, DataRegularSeason20242025!$D$3:$D$1315, $A29)+SUMIFS(DataRegularSeason20242025!$AB$3:$AB$1315,DataRegularSeason20242025!$B$3:$B$1315, "&lt;=" &amp; CF$1, DataRegularSeason20242025!$E$3:$E$1315, $A29)</f>
        <v>21</v>
      </c>
      <c r="CG29">
        <f>SUMIFS(DataRegularSeason20242025!$AA$3:$AA$1315,DataRegularSeason20242025!$B$3:$B$1315, "&lt;=" &amp; CG$1, DataRegularSeason20242025!$D$3:$D$1315, $A29)+SUMIFS(DataRegularSeason20242025!$AB$3:$AB$1315,DataRegularSeason20242025!$B$3:$B$1315, "&lt;=" &amp; CG$1, DataRegularSeason20242025!$E$3:$E$1315, $A29)</f>
        <v>21</v>
      </c>
      <c r="CH29">
        <f>SUMIFS(DataRegularSeason20242025!$AA$3:$AA$1315,DataRegularSeason20242025!$B$3:$B$1315, "&lt;=" &amp; CH$1, DataRegularSeason20242025!$D$3:$D$1315, $A29)+SUMIFS(DataRegularSeason20242025!$AB$3:$AB$1315,DataRegularSeason20242025!$B$3:$B$1315, "&lt;=" &amp; CH$1, DataRegularSeason20242025!$E$3:$E$1315, $A29)</f>
        <v>21</v>
      </c>
      <c r="CI29">
        <f>SUMIFS(DataRegularSeason20242025!$AA$3:$AA$1315,DataRegularSeason20242025!$B$3:$B$1315, "&lt;=" &amp; CI$1, DataRegularSeason20242025!$D$3:$D$1315, $A29)+SUMIFS(DataRegularSeason20242025!$AB$3:$AB$1315,DataRegularSeason20242025!$B$3:$B$1315, "&lt;=" &amp; CI$1, DataRegularSeason20242025!$E$3:$E$1315, $A29)</f>
        <v>21</v>
      </c>
      <c r="CJ29">
        <f>SUMIFS(DataRegularSeason20242025!$AA$3:$AA$1315,DataRegularSeason20242025!$B$3:$B$1315, "&lt;=" &amp; CJ$1, DataRegularSeason20242025!$D$3:$D$1315, $A29)+SUMIFS(DataRegularSeason20242025!$AB$3:$AB$1315,DataRegularSeason20242025!$B$3:$B$1315, "&lt;=" &amp; CJ$1, DataRegularSeason20242025!$E$3:$E$1315, $A29)</f>
        <v>21</v>
      </c>
      <c r="CK29">
        <f>SUMIFS(DataRegularSeason20242025!$AA$3:$AA$1315,DataRegularSeason20242025!$B$3:$B$1315, "&lt;=" &amp; CK$1, DataRegularSeason20242025!$D$3:$D$1315, $A29)+SUMIFS(DataRegularSeason20242025!$AB$3:$AB$1315,DataRegularSeason20242025!$B$3:$B$1315, "&lt;=" &amp; CK$1, DataRegularSeason20242025!$E$3:$E$1315, $A29)</f>
        <v>21</v>
      </c>
      <c r="CL29">
        <f>SUMIFS(DataRegularSeason20242025!$AA$3:$AA$1315,DataRegularSeason20242025!$B$3:$B$1315, "&lt;=" &amp; CL$1, DataRegularSeason20242025!$D$3:$D$1315, $A29)+SUMIFS(DataRegularSeason20242025!$AB$3:$AB$1315,DataRegularSeason20242025!$B$3:$B$1315, "&lt;=" &amp; CL$1, DataRegularSeason20242025!$E$3:$E$1315, $A29)</f>
        <v>21</v>
      </c>
      <c r="CM29">
        <f>SUMIFS(DataRegularSeason20242025!$AA$3:$AA$1315,DataRegularSeason20242025!$B$3:$B$1315, "&lt;=" &amp; CM$1, DataRegularSeason20242025!$D$3:$D$1315, $A29)+SUMIFS(DataRegularSeason20242025!$AB$3:$AB$1315,DataRegularSeason20242025!$B$3:$B$1315, "&lt;=" &amp; CM$1, DataRegularSeason20242025!$E$3:$E$1315, $A29)</f>
        <v>21</v>
      </c>
      <c r="CN29">
        <f>SUMIFS(DataRegularSeason20242025!$AA$3:$AA$1315,DataRegularSeason20242025!$B$3:$B$1315, "&lt;=" &amp; CN$1, DataRegularSeason20242025!$D$3:$D$1315, $A29)+SUMIFS(DataRegularSeason20242025!$AB$3:$AB$1315,DataRegularSeason20242025!$B$3:$B$1315, "&lt;=" &amp; CN$1, DataRegularSeason20242025!$E$3:$E$1315, $A29)</f>
        <v>21</v>
      </c>
      <c r="CO29">
        <f>SUMIFS(DataRegularSeason20242025!$AA$3:$AA$1315,DataRegularSeason20242025!$B$3:$B$1315, "&lt;=" &amp; CO$1, DataRegularSeason20242025!$D$3:$D$1315, $A29)+SUMIFS(DataRegularSeason20242025!$AB$3:$AB$1315,DataRegularSeason20242025!$B$3:$B$1315, "&lt;=" &amp; CO$1, DataRegularSeason20242025!$E$3:$E$1315, $A29)</f>
        <v>21</v>
      </c>
      <c r="CP29">
        <f>SUMIFS(DataRegularSeason20242025!$AA$3:$AA$1315,DataRegularSeason20242025!$B$3:$B$1315, "&lt;=" &amp; CP$1, DataRegularSeason20242025!$D$3:$D$1315, $A29)+SUMIFS(DataRegularSeason20242025!$AB$3:$AB$1315,DataRegularSeason20242025!$B$3:$B$1315, "&lt;=" &amp; CP$1, DataRegularSeason20242025!$E$3:$E$1315, $A29)</f>
        <v>21</v>
      </c>
      <c r="CQ29">
        <f>SUMIFS(DataRegularSeason20242025!$AA$3:$AA$1315,DataRegularSeason20242025!$B$3:$B$1315, "&lt;=" &amp; CQ$1, DataRegularSeason20242025!$D$3:$D$1315, $A29)+SUMIFS(DataRegularSeason20242025!$AB$3:$AB$1315,DataRegularSeason20242025!$B$3:$B$1315, "&lt;=" &amp; CQ$1, DataRegularSeason20242025!$E$3:$E$1315, $A29)</f>
        <v>21</v>
      </c>
      <c r="CR29">
        <f>SUMIFS(DataRegularSeason20242025!$AA$3:$AA$1315,DataRegularSeason20242025!$B$3:$B$1315, "&lt;=" &amp; CR$1, DataRegularSeason20242025!$D$3:$D$1315, $A29)+SUMIFS(DataRegularSeason20242025!$AB$3:$AB$1315,DataRegularSeason20242025!$B$3:$B$1315, "&lt;=" &amp; CR$1, DataRegularSeason20242025!$E$3:$E$1315, $A29)</f>
        <v>21</v>
      </c>
      <c r="CS29">
        <f>SUMIFS(DataRegularSeason20242025!$AA$3:$AA$1315,DataRegularSeason20242025!$B$3:$B$1315, "&lt;=" &amp; CS$1, DataRegularSeason20242025!$D$3:$D$1315, $A29)+SUMIFS(DataRegularSeason20242025!$AB$3:$AB$1315,DataRegularSeason20242025!$B$3:$B$1315, "&lt;=" &amp; CS$1, DataRegularSeason20242025!$E$3:$E$1315, $A29)</f>
        <v>21</v>
      </c>
      <c r="CT29">
        <f>SUMIFS(DataRegularSeason20242025!$AA$3:$AA$1315,DataRegularSeason20242025!$B$3:$B$1315, "&lt;=" &amp; CT$1, DataRegularSeason20242025!$D$3:$D$1315, $A29)+SUMIFS(DataRegularSeason20242025!$AB$3:$AB$1315,DataRegularSeason20242025!$B$3:$B$1315, "&lt;=" &amp; CT$1, DataRegularSeason20242025!$E$3:$E$1315, $A29)</f>
        <v>21</v>
      </c>
      <c r="CU29">
        <f>SUMIFS(DataRegularSeason20242025!$AA$3:$AA$1315,DataRegularSeason20242025!$B$3:$B$1315, "&lt;=" &amp; CU$1, DataRegularSeason20242025!$D$3:$D$1315, $A29)+SUMIFS(DataRegularSeason20242025!$AB$3:$AB$1315,DataRegularSeason20242025!$B$3:$B$1315, "&lt;=" &amp; CU$1, DataRegularSeason20242025!$E$3:$E$1315, $A29)</f>
        <v>21</v>
      </c>
      <c r="CV29">
        <f>SUMIFS(DataRegularSeason20242025!$AA$3:$AA$1315,DataRegularSeason20242025!$B$3:$B$1315, "&lt;=" &amp; CV$1, DataRegularSeason20242025!$D$3:$D$1315, $A29)+SUMIFS(DataRegularSeason20242025!$AB$3:$AB$1315,DataRegularSeason20242025!$B$3:$B$1315, "&lt;=" &amp; CV$1, DataRegularSeason20242025!$E$3:$E$1315, $A29)</f>
        <v>21</v>
      </c>
      <c r="CW29">
        <f>SUMIFS(DataRegularSeason20242025!$AA$3:$AA$1315,DataRegularSeason20242025!$B$3:$B$1315, "&lt;=" &amp; CW$1, DataRegularSeason20242025!$D$3:$D$1315, $A29)+SUMIFS(DataRegularSeason20242025!$AB$3:$AB$1315,DataRegularSeason20242025!$B$3:$B$1315, "&lt;=" &amp; CW$1, DataRegularSeason20242025!$E$3:$E$1315, $A29)</f>
        <v>21</v>
      </c>
      <c r="CX29">
        <f>SUMIFS(DataRegularSeason20242025!$AA$3:$AA$1315,DataRegularSeason20242025!$B$3:$B$1315, "&lt;=" &amp; CX$1, DataRegularSeason20242025!$D$3:$D$1315, $A29)+SUMIFS(DataRegularSeason20242025!$AB$3:$AB$1315,DataRegularSeason20242025!$B$3:$B$1315, "&lt;=" &amp; CX$1, DataRegularSeason20242025!$E$3:$E$1315, $A29)</f>
        <v>21</v>
      </c>
      <c r="CY29">
        <f>SUMIFS(DataRegularSeason20242025!$AA$3:$AA$1315,DataRegularSeason20242025!$B$3:$B$1315, "&lt;=" &amp; CY$1, DataRegularSeason20242025!$D$3:$D$1315, $A29)+SUMIFS(DataRegularSeason20242025!$AB$3:$AB$1315,DataRegularSeason20242025!$B$3:$B$1315, "&lt;=" &amp; CY$1, DataRegularSeason20242025!$E$3:$E$1315, $A29)</f>
        <v>21</v>
      </c>
      <c r="CZ29">
        <f>SUMIFS(DataRegularSeason20242025!$AA$3:$AA$1315,DataRegularSeason20242025!$B$3:$B$1315, "&lt;=" &amp; CZ$1, DataRegularSeason20242025!$D$3:$D$1315, $A29)+SUMIFS(DataRegularSeason20242025!$AB$3:$AB$1315,DataRegularSeason20242025!$B$3:$B$1315, "&lt;=" &amp; CZ$1, DataRegularSeason20242025!$E$3:$E$1315, $A29)</f>
        <v>21</v>
      </c>
      <c r="DA29">
        <f>SUMIFS(DataRegularSeason20242025!$AA$3:$AA$1315,DataRegularSeason20242025!$B$3:$B$1315, "&lt;=" &amp; DA$1, DataRegularSeason20242025!$D$3:$D$1315, $A29)+SUMIFS(DataRegularSeason20242025!$AB$3:$AB$1315,DataRegularSeason20242025!$B$3:$B$1315, "&lt;=" &amp; DA$1, DataRegularSeason20242025!$E$3:$E$1315, $A29)</f>
        <v>21</v>
      </c>
      <c r="DB29">
        <f>SUMIFS(DataRegularSeason20242025!$AA$3:$AA$1315,DataRegularSeason20242025!$B$3:$B$1315, "&lt;=" &amp; DB$1, DataRegularSeason20242025!$D$3:$D$1315, $A29)+SUMIFS(DataRegularSeason20242025!$AB$3:$AB$1315,DataRegularSeason20242025!$B$3:$B$1315, "&lt;=" &amp; DB$1, DataRegularSeason20242025!$E$3:$E$1315, $A29)</f>
        <v>21</v>
      </c>
      <c r="DC29">
        <f>SUMIFS(DataRegularSeason20242025!$AA$3:$AA$1315,DataRegularSeason20242025!$B$3:$B$1315, "&lt;=" &amp; DC$1, DataRegularSeason20242025!$D$3:$D$1315, $A29)+SUMIFS(DataRegularSeason20242025!$AB$3:$AB$1315,DataRegularSeason20242025!$B$3:$B$1315, "&lt;=" &amp; DC$1, DataRegularSeason20242025!$E$3:$E$1315, $A29)</f>
        <v>21</v>
      </c>
      <c r="DD29">
        <f>SUMIFS(DataRegularSeason20242025!$AA$3:$AA$1315,DataRegularSeason20242025!$B$3:$B$1315, "&lt;=" &amp; DD$1, DataRegularSeason20242025!$D$3:$D$1315, $A29)+SUMIFS(DataRegularSeason20242025!$AB$3:$AB$1315,DataRegularSeason20242025!$B$3:$B$1315, "&lt;=" &amp; DD$1, DataRegularSeason20242025!$E$3:$E$1315, $A29)</f>
        <v>21</v>
      </c>
      <c r="DE29">
        <f>SUMIFS(DataRegularSeason20242025!$AA$3:$AA$1315,DataRegularSeason20242025!$B$3:$B$1315, "&lt;=" &amp; DE$1, DataRegularSeason20242025!$D$3:$D$1315, $A29)+SUMIFS(DataRegularSeason20242025!$AB$3:$AB$1315,DataRegularSeason20242025!$B$3:$B$1315, "&lt;=" &amp; DE$1, DataRegularSeason20242025!$E$3:$E$1315, $A29)</f>
        <v>21</v>
      </c>
      <c r="DF29">
        <f>SUMIFS(DataRegularSeason20242025!$AA$3:$AA$1315,DataRegularSeason20242025!$B$3:$B$1315, "&lt;=" &amp; DF$1, DataRegularSeason20242025!$D$3:$D$1315, $A29)+SUMIFS(DataRegularSeason20242025!$AB$3:$AB$1315,DataRegularSeason20242025!$B$3:$B$1315, "&lt;=" &amp; DF$1, DataRegularSeason20242025!$E$3:$E$1315, $A29)</f>
        <v>21</v>
      </c>
      <c r="DG29">
        <f>SUMIFS(DataRegularSeason20242025!$AA$3:$AA$1315,DataRegularSeason20242025!$B$3:$B$1315, "&lt;=" &amp; DG$1, DataRegularSeason20242025!$D$3:$D$1315, $A29)+SUMIFS(DataRegularSeason20242025!$AB$3:$AB$1315,DataRegularSeason20242025!$B$3:$B$1315, "&lt;=" &amp; DG$1, DataRegularSeason20242025!$E$3:$E$1315, $A29)</f>
        <v>21</v>
      </c>
      <c r="DH29">
        <f>SUMIFS(DataRegularSeason20242025!$AA$3:$AA$1315,DataRegularSeason20242025!$B$3:$B$1315, "&lt;=" &amp; DH$1, DataRegularSeason20242025!$D$3:$D$1315, $A29)+SUMIFS(DataRegularSeason20242025!$AB$3:$AB$1315,DataRegularSeason20242025!$B$3:$B$1315, "&lt;=" &amp; DH$1, DataRegularSeason20242025!$E$3:$E$1315, $A29)</f>
        <v>21</v>
      </c>
      <c r="DI29">
        <f>SUMIFS(DataRegularSeason20242025!$AA$3:$AA$1315,DataRegularSeason20242025!$B$3:$B$1315, "&lt;=" &amp; DI$1, DataRegularSeason20242025!$D$3:$D$1315, $A29)+SUMIFS(DataRegularSeason20242025!$AB$3:$AB$1315,DataRegularSeason20242025!$B$3:$B$1315, "&lt;=" &amp; DI$1, DataRegularSeason20242025!$E$3:$E$1315, $A29)</f>
        <v>21</v>
      </c>
      <c r="DJ29">
        <f>SUMIFS(DataRegularSeason20242025!$AA$3:$AA$1315,DataRegularSeason20242025!$B$3:$B$1315, "&lt;=" &amp; DJ$1, DataRegularSeason20242025!$D$3:$D$1315, $A29)+SUMIFS(DataRegularSeason20242025!$AB$3:$AB$1315,DataRegularSeason20242025!$B$3:$B$1315, "&lt;=" &amp; DJ$1, DataRegularSeason20242025!$E$3:$E$1315, $A29)</f>
        <v>21</v>
      </c>
      <c r="DK29">
        <f>SUMIFS(DataRegularSeason20242025!$AA$3:$AA$1315,DataRegularSeason20242025!$B$3:$B$1315, "&lt;=" &amp; DK$1, DataRegularSeason20242025!$D$3:$D$1315, $A29)+SUMIFS(DataRegularSeason20242025!$AB$3:$AB$1315,DataRegularSeason20242025!$B$3:$B$1315, "&lt;=" &amp; DK$1, DataRegularSeason20242025!$E$3:$E$1315, $A29)</f>
        <v>21</v>
      </c>
      <c r="DL29">
        <f>SUMIFS(DataRegularSeason20242025!$AA$3:$AA$1315,DataRegularSeason20242025!$B$3:$B$1315, "&lt;=" &amp; DL$1, DataRegularSeason20242025!$D$3:$D$1315, $A29)+SUMIFS(DataRegularSeason20242025!$AB$3:$AB$1315,DataRegularSeason20242025!$B$3:$B$1315, "&lt;=" &amp; DL$1, DataRegularSeason20242025!$E$3:$E$1315, $A29)</f>
        <v>21</v>
      </c>
      <c r="DM29">
        <f>SUMIFS(DataRegularSeason20242025!$AA$3:$AA$1315,DataRegularSeason20242025!$B$3:$B$1315, "&lt;=" &amp; DM$1, DataRegularSeason20242025!$D$3:$D$1315, $A29)+SUMIFS(DataRegularSeason20242025!$AB$3:$AB$1315,DataRegularSeason20242025!$B$3:$B$1315, "&lt;=" &amp; DM$1, DataRegularSeason20242025!$E$3:$E$1315, $A29)</f>
        <v>21</v>
      </c>
      <c r="DN29">
        <f>SUMIFS(DataRegularSeason20242025!$AA$3:$AA$1315,DataRegularSeason20242025!$B$3:$B$1315, "&lt;=" &amp; DN$1, DataRegularSeason20242025!$D$3:$D$1315, $A29)+SUMIFS(DataRegularSeason20242025!$AB$3:$AB$1315,DataRegularSeason20242025!$B$3:$B$1315, "&lt;=" &amp; DN$1, DataRegularSeason20242025!$E$3:$E$1315, $A29)</f>
        <v>21</v>
      </c>
      <c r="DO29">
        <f>SUMIFS(DataRegularSeason20242025!$AA$3:$AA$1315,DataRegularSeason20242025!$B$3:$B$1315, "&lt;=" &amp; DO$1, DataRegularSeason20242025!$D$3:$D$1315, $A29)+SUMIFS(DataRegularSeason20242025!$AB$3:$AB$1315,DataRegularSeason20242025!$B$3:$B$1315, "&lt;=" &amp; DO$1, DataRegularSeason20242025!$E$3:$E$1315, $A29)</f>
        <v>21</v>
      </c>
      <c r="DP29">
        <f>SUMIFS(DataRegularSeason20242025!$AA$3:$AA$1315,DataRegularSeason20242025!$B$3:$B$1315, "&lt;=" &amp; DP$1, DataRegularSeason20242025!$D$3:$D$1315, $A29)+SUMIFS(DataRegularSeason20242025!$AB$3:$AB$1315,DataRegularSeason20242025!$B$3:$B$1315, "&lt;=" &amp; DP$1, DataRegularSeason20242025!$E$3:$E$1315, $A29)</f>
        <v>21</v>
      </c>
      <c r="DQ29">
        <f>SUMIFS(DataRegularSeason20242025!$AA$3:$AA$1315,DataRegularSeason20242025!$B$3:$B$1315, "&lt;=" &amp; DQ$1, DataRegularSeason20242025!$D$3:$D$1315, $A29)+SUMIFS(DataRegularSeason20242025!$AB$3:$AB$1315,DataRegularSeason20242025!$B$3:$B$1315, "&lt;=" &amp; DQ$1, DataRegularSeason20242025!$E$3:$E$1315, $A29)</f>
        <v>21</v>
      </c>
      <c r="DR29">
        <f>SUMIFS(DataRegularSeason20242025!$AA$3:$AA$1315,DataRegularSeason20242025!$B$3:$B$1315, "&lt;=" &amp; DR$1, DataRegularSeason20242025!$D$3:$D$1315, $A29)+SUMIFS(DataRegularSeason20242025!$AB$3:$AB$1315,DataRegularSeason20242025!$B$3:$B$1315, "&lt;=" &amp; DR$1, DataRegularSeason20242025!$E$3:$E$1315, $A29)</f>
        <v>21</v>
      </c>
      <c r="DS29">
        <f>SUMIFS(DataRegularSeason20242025!$AA$3:$AA$1315,DataRegularSeason20242025!$B$3:$B$1315, "&lt;=" &amp; DS$1, DataRegularSeason20242025!$D$3:$D$1315, $A29)+SUMIFS(DataRegularSeason20242025!$AB$3:$AB$1315,DataRegularSeason20242025!$B$3:$B$1315, "&lt;=" &amp; DS$1, DataRegularSeason20242025!$E$3:$E$1315, $A29)</f>
        <v>21</v>
      </c>
      <c r="DT29">
        <f>SUMIFS(DataRegularSeason20242025!$AA$3:$AA$1315,DataRegularSeason20242025!$B$3:$B$1315, "&lt;=" &amp; DT$1, DataRegularSeason20242025!$D$3:$D$1315, $A29)+SUMIFS(DataRegularSeason20242025!$AB$3:$AB$1315,DataRegularSeason20242025!$B$3:$B$1315, "&lt;=" &amp; DT$1, DataRegularSeason20242025!$E$3:$E$1315, $A29)</f>
        <v>21</v>
      </c>
      <c r="DU29">
        <f>SUMIFS(DataRegularSeason20242025!$AA$3:$AA$1315,DataRegularSeason20242025!$B$3:$B$1315, "&lt;=" &amp; DU$1, DataRegularSeason20242025!$D$3:$D$1315, $A29)+SUMIFS(DataRegularSeason20242025!$AB$3:$AB$1315,DataRegularSeason20242025!$B$3:$B$1315, "&lt;=" &amp; DU$1, DataRegularSeason20242025!$E$3:$E$1315, $A29)</f>
        <v>21</v>
      </c>
      <c r="DV29">
        <f>SUMIFS(DataRegularSeason20242025!$AA$3:$AA$1315,DataRegularSeason20242025!$B$3:$B$1315, "&lt;=" &amp; DV$1, DataRegularSeason20242025!$D$3:$D$1315, $A29)+SUMIFS(DataRegularSeason20242025!$AB$3:$AB$1315,DataRegularSeason20242025!$B$3:$B$1315, "&lt;=" &amp; DV$1, DataRegularSeason20242025!$E$3:$E$1315, $A29)</f>
        <v>21</v>
      </c>
      <c r="DW29">
        <f>SUMIFS(DataRegularSeason20242025!$AA$3:$AA$1315,DataRegularSeason20242025!$B$3:$B$1315, "&lt;=" &amp; DW$1, DataRegularSeason20242025!$D$3:$D$1315, $A29)+SUMIFS(DataRegularSeason20242025!$AB$3:$AB$1315,DataRegularSeason20242025!$B$3:$B$1315, "&lt;=" &amp; DW$1, DataRegularSeason20242025!$E$3:$E$1315, $A29)</f>
        <v>21</v>
      </c>
      <c r="DX29">
        <f>SUMIFS(DataRegularSeason20242025!$AA$3:$AA$1315,DataRegularSeason20242025!$B$3:$B$1315, "&lt;=" &amp; DX$1, DataRegularSeason20242025!$D$3:$D$1315, $A29)+SUMIFS(DataRegularSeason20242025!$AB$3:$AB$1315,DataRegularSeason20242025!$B$3:$B$1315, "&lt;=" &amp; DX$1, DataRegularSeason20242025!$E$3:$E$1315, $A29)</f>
        <v>21</v>
      </c>
      <c r="DY29">
        <f>SUMIFS(DataRegularSeason20242025!$AA$3:$AA$1315,DataRegularSeason20242025!$B$3:$B$1315, "&lt;=" &amp; DY$1, DataRegularSeason20242025!$D$3:$D$1315, $A29)+SUMIFS(DataRegularSeason20242025!$AB$3:$AB$1315,DataRegularSeason20242025!$B$3:$B$1315, "&lt;=" &amp; DY$1, DataRegularSeason20242025!$E$3:$E$1315, $A29)</f>
        <v>21</v>
      </c>
      <c r="DZ29">
        <f>SUMIFS(DataRegularSeason20242025!$AA$3:$AA$1315,DataRegularSeason20242025!$B$3:$B$1315, "&lt;=" &amp; DZ$1, DataRegularSeason20242025!$D$3:$D$1315, $A29)+SUMIFS(DataRegularSeason20242025!$AB$3:$AB$1315,DataRegularSeason20242025!$B$3:$B$1315, "&lt;=" &amp; DZ$1, DataRegularSeason20242025!$E$3:$E$1315, $A29)</f>
        <v>21</v>
      </c>
      <c r="EA29">
        <f>SUMIFS(DataRegularSeason20242025!$AA$3:$AA$1315,DataRegularSeason20242025!$B$3:$B$1315, "&lt;=" &amp; EA$1, DataRegularSeason20242025!$D$3:$D$1315, $A29)+SUMIFS(DataRegularSeason20242025!$AB$3:$AB$1315,DataRegularSeason20242025!$B$3:$B$1315, "&lt;=" &amp; EA$1, DataRegularSeason20242025!$E$3:$E$1315, $A29)</f>
        <v>21</v>
      </c>
      <c r="EB29">
        <f>SUMIFS(DataRegularSeason20242025!$AA$3:$AA$1315,DataRegularSeason20242025!$B$3:$B$1315, "&lt;=" &amp; EB$1, DataRegularSeason20242025!$D$3:$D$1315, $A29)+SUMIFS(DataRegularSeason20242025!$AB$3:$AB$1315,DataRegularSeason20242025!$B$3:$B$1315, "&lt;=" &amp; EB$1, DataRegularSeason20242025!$E$3:$E$1315, $A29)</f>
        <v>21</v>
      </c>
      <c r="EC29">
        <f>SUMIFS(DataRegularSeason20242025!$AA$3:$AA$1315,DataRegularSeason20242025!$B$3:$B$1315, "&lt;=" &amp; EC$1, DataRegularSeason20242025!$D$3:$D$1315, $A29)+SUMIFS(DataRegularSeason20242025!$AB$3:$AB$1315,DataRegularSeason20242025!$B$3:$B$1315, "&lt;=" &amp; EC$1, DataRegularSeason20242025!$E$3:$E$1315, $A29)</f>
        <v>21</v>
      </c>
      <c r="ED29">
        <f>SUMIFS(DataRegularSeason20242025!$AA$3:$AA$1315,DataRegularSeason20242025!$B$3:$B$1315, "&lt;=" &amp; ED$1, DataRegularSeason20242025!$D$3:$D$1315, $A29)+SUMIFS(DataRegularSeason20242025!$AB$3:$AB$1315,DataRegularSeason20242025!$B$3:$B$1315, "&lt;=" &amp; ED$1, DataRegularSeason20242025!$E$3:$E$1315, $A29)</f>
        <v>21</v>
      </c>
      <c r="EE29">
        <f>SUMIFS(DataRegularSeason20242025!$AA$3:$AA$1315,DataRegularSeason20242025!$B$3:$B$1315, "&lt;=" &amp; EE$1, DataRegularSeason20242025!$D$3:$D$1315, $A29)+SUMIFS(DataRegularSeason20242025!$AB$3:$AB$1315,DataRegularSeason20242025!$B$3:$B$1315, "&lt;=" &amp; EE$1, DataRegularSeason20242025!$E$3:$E$1315, $A29)</f>
        <v>21</v>
      </c>
      <c r="EF29">
        <f>SUMIFS(DataRegularSeason20242025!$AA$3:$AA$1315,DataRegularSeason20242025!$B$3:$B$1315, "&lt;=" &amp; EF$1, DataRegularSeason20242025!$D$3:$D$1315, $A29)+SUMIFS(DataRegularSeason20242025!$AB$3:$AB$1315,DataRegularSeason20242025!$B$3:$B$1315, "&lt;=" &amp; EF$1, DataRegularSeason20242025!$E$3:$E$1315, $A29)</f>
        <v>21</v>
      </c>
      <c r="EG29">
        <f>SUMIFS(DataRegularSeason20242025!$AA$3:$AA$1315,DataRegularSeason20242025!$B$3:$B$1315, "&lt;=" &amp; EG$1, DataRegularSeason20242025!$D$3:$D$1315, $A29)+SUMIFS(DataRegularSeason20242025!$AB$3:$AB$1315,DataRegularSeason20242025!$B$3:$B$1315, "&lt;=" &amp; EG$1, DataRegularSeason20242025!$E$3:$E$1315, $A29)</f>
        <v>21</v>
      </c>
      <c r="EH29">
        <f>SUMIFS(DataRegularSeason20242025!$AA$3:$AA$1315,DataRegularSeason20242025!$B$3:$B$1315, "&lt;=" &amp; EH$1, DataRegularSeason20242025!$D$3:$D$1315, $A29)+SUMIFS(DataRegularSeason20242025!$AB$3:$AB$1315,DataRegularSeason20242025!$B$3:$B$1315, "&lt;=" &amp; EH$1, DataRegularSeason20242025!$E$3:$E$1315, $A29)</f>
        <v>21</v>
      </c>
      <c r="EI29">
        <f>SUMIFS(DataRegularSeason20242025!$AA$3:$AA$1315,DataRegularSeason20242025!$B$3:$B$1315, "&lt;=" &amp; EI$1, DataRegularSeason20242025!$D$3:$D$1315, $A29)+SUMIFS(DataRegularSeason20242025!$AB$3:$AB$1315,DataRegularSeason20242025!$B$3:$B$1315, "&lt;=" &amp; EI$1, DataRegularSeason20242025!$E$3:$E$1315, $A29)</f>
        <v>21</v>
      </c>
      <c r="EJ29">
        <f>SUMIFS(DataRegularSeason20242025!$AA$3:$AA$1315,DataRegularSeason20242025!$B$3:$B$1315, "&lt;=" &amp; EJ$1, DataRegularSeason20242025!$D$3:$D$1315, $A29)+SUMIFS(DataRegularSeason20242025!$AB$3:$AB$1315,DataRegularSeason20242025!$B$3:$B$1315, "&lt;=" &amp; EJ$1, DataRegularSeason20242025!$E$3:$E$1315, $A29)</f>
        <v>21</v>
      </c>
      <c r="EK29">
        <f>SUMIFS(DataRegularSeason20242025!$AA$3:$AA$1315,DataRegularSeason20242025!$B$3:$B$1315, "&lt;=" &amp; EK$1, DataRegularSeason20242025!$D$3:$D$1315, $A29)+SUMIFS(DataRegularSeason20242025!$AB$3:$AB$1315,DataRegularSeason20242025!$B$3:$B$1315, "&lt;=" &amp; EK$1, DataRegularSeason20242025!$E$3:$E$1315, $A29)</f>
        <v>21</v>
      </c>
      <c r="EL29">
        <f>SUMIFS(DataRegularSeason20242025!$AA$3:$AA$1315,DataRegularSeason20242025!$B$3:$B$1315, "&lt;=" &amp; EL$1, DataRegularSeason20242025!$D$3:$D$1315, $A29)+SUMIFS(DataRegularSeason20242025!$AB$3:$AB$1315,DataRegularSeason20242025!$B$3:$B$1315, "&lt;=" &amp; EL$1, DataRegularSeason20242025!$E$3:$E$1315, $A29)</f>
        <v>21</v>
      </c>
      <c r="EM29">
        <f>SUMIFS(DataRegularSeason20242025!$AA$3:$AA$1315,DataRegularSeason20242025!$B$3:$B$1315, "&lt;=" &amp; EM$1, DataRegularSeason20242025!$D$3:$D$1315, $A29)+SUMIFS(DataRegularSeason20242025!$AB$3:$AB$1315,DataRegularSeason20242025!$B$3:$B$1315, "&lt;=" &amp; EM$1, DataRegularSeason20242025!$E$3:$E$1315, $A29)</f>
        <v>21</v>
      </c>
      <c r="EN29">
        <f>SUMIFS(DataRegularSeason20242025!$AA$3:$AA$1315,DataRegularSeason20242025!$B$3:$B$1315, "&lt;=" &amp; EN$1, DataRegularSeason20242025!$D$3:$D$1315, $A29)+SUMIFS(DataRegularSeason20242025!$AB$3:$AB$1315,DataRegularSeason20242025!$B$3:$B$1315, "&lt;=" &amp; EN$1, DataRegularSeason20242025!$E$3:$E$1315, $A29)</f>
        <v>21</v>
      </c>
      <c r="EO29">
        <f>SUMIFS(DataRegularSeason20242025!$AA$3:$AA$1315,DataRegularSeason20242025!$B$3:$B$1315, "&lt;=" &amp; EO$1, DataRegularSeason20242025!$D$3:$D$1315, $A29)+SUMIFS(DataRegularSeason20242025!$AB$3:$AB$1315,DataRegularSeason20242025!$B$3:$B$1315, "&lt;=" &amp; EO$1, DataRegularSeason20242025!$E$3:$E$1315, $A29)</f>
        <v>21</v>
      </c>
      <c r="EP29">
        <f>SUMIFS(DataRegularSeason20242025!$AA$3:$AA$1315,DataRegularSeason20242025!$B$3:$B$1315, "&lt;=" &amp; EP$1, DataRegularSeason20242025!$D$3:$D$1315, $A29)+SUMIFS(DataRegularSeason20242025!$AB$3:$AB$1315,DataRegularSeason20242025!$B$3:$B$1315, "&lt;=" &amp; EP$1, DataRegularSeason20242025!$E$3:$E$1315, $A29)</f>
        <v>21</v>
      </c>
      <c r="EQ29">
        <f>SUMIFS(DataRegularSeason20242025!$AA$3:$AA$1315,DataRegularSeason20242025!$B$3:$B$1315, "&lt;=" &amp; EQ$1, DataRegularSeason20242025!$D$3:$D$1315, $A29)+SUMIFS(DataRegularSeason20242025!$AB$3:$AB$1315,DataRegularSeason20242025!$B$3:$B$1315, "&lt;=" &amp; EQ$1, DataRegularSeason20242025!$E$3:$E$1315, $A29)</f>
        <v>21</v>
      </c>
      <c r="ER29">
        <f>SUMIFS(DataRegularSeason20242025!$AA$3:$AA$1315,DataRegularSeason20242025!$B$3:$B$1315, "&lt;=" &amp; ER$1, DataRegularSeason20242025!$D$3:$D$1315, $A29)+SUMIFS(DataRegularSeason20242025!$AB$3:$AB$1315,DataRegularSeason20242025!$B$3:$B$1315, "&lt;=" &amp; ER$1, DataRegularSeason20242025!$E$3:$E$1315, $A29)</f>
        <v>21</v>
      </c>
      <c r="ES29">
        <f>SUMIFS(DataRegularSeason20242025!$AA$3:$AA$1315,DataRegularSeason20242025!$B$3:$B$1315, "&lt;=" &amp; ES$1, DataRegularSeason20242025!$D$3:$D$1315, $A29)+SUMIFS(DataRegularSeason20242025!$AB$3:$AB$1315,DataRegularSeason20242025!$B$3:$B$1315, "&lt;=" &amp; ES$1, DataRegularSeason20242025!$E$3:$E$1315, $A29)</f>
        <v>21</v>
      </c>
      <c r="ET29">
        <f>SUMIFS(DataRegularSeason20242025!$AA$3:$AA$1315,DataRegularSeason20242025!$B$3:$B$1315, "&lt;=" &amp; ET$1, DataRegularSeason20242025!$D$3:$D$1315, $A29)+SUMIFS(DataRegularSeason20242025!$AB$3:$AB$1315,DataRegularSeason20242025!$B$3:$B$1315, "&lt;=" &amp; ET$1, DataRegularSeason20242025!$E$3:$E$1315, $A29)</f>
        <v>21</v>
      </c>
      <c r="EU29">
        <f>SUMIFS(DataRegularSeason20242025!$AA$3:$AA$1315,DataRegularSeason20242025!$B$3:$B$1315, "&lt;=" &amp; EU$1, DataRegularSeason20242025!$D$3:$D$1315, $A29)+SUMIFS(DataRegularSeason20242025!$AB$3:$AB$1315,DataRegularSeason20242025!$B$3:$B$1315, "&lt;=" &amp; EU$1, DataRegularSeason20242025!$E$3:$E$1315, $A29)</f>
        <v>21</v>
      </c>
      <c r="EV29">
        <f>SUMIFS(DataRegularSeason20242025!$AA$3:$AA$1315,DataRegularSeason20242025!$B$3:$B$1315, "&lt;=" &amp; EV$1, DataRegularSeason20242025!$D$3:$D$1315, $A29)+SUMIFS(DataRegularSeason20242025!$AB$3:$AB$1315,DataRegularSeason20242025!$B$3:$B$1315, "&lt;=" &amp; EV$1, DataRegularSeason20242025!$E$3:$E$1315, $A29)</f>
        <v>21</v>
      </c>
      <c r="EW29">
        <f>SUMIFS(DataRegularSeason20242025!$AA$3:$AA$1315,DataRegularSeason20242025!$B$3:$B$1315, "&lt;=" &amp; EW$1, DataRegularSeason20242025!$D$3:$D$1315, $A29)+SUMIFS(DataRegularSeason20242025!$AB$3:$AB$1315,DataRegularSeason20242025!$B$3:$B$1315, "&lt;=" &amp; EW$1, DataRegularSeason20242025!$E$3:$E$1315, $A29)</f>
        <v>21</v>
      </c>
      <c r="EX29">
        <f>SUMIFS(DataRegularSeason20242025!$AA$3:$AA$1315,DataRegularSeason20242025!$B$3:$B$1315, "&lt;=" &amp; EX$1, DataRegularSeason20242025!$D$3:$D$1315, $A29)+SUMIFS(DataRegularSeason20242025!$AB$3:$AB$1315,DataRegularSeason20242025!$B$3:$B$1315, "&lt;=" &amp; EX$1, DataRegularSeason20242025!$E$3:$E$1315, $A29)</f>
        <v>21</v>
      </c>
      <c r="EY29">
        <f>SUMIFS(DataRegularSeason20242025!$AA$3:$AA$1315,DataRegularSeason20242025!$B$3:$B$1315, "&lt;=" &amp; EY$1, DataRegularSeason20242025!$D$3:$D$1315, $A29)+SUMIFS(DataRegularSeason20242025!$AB$3:$AB$1315,DataRegularSeason20242025!$B$3:$B$1315, "&lt;=" &amp; EY$1, DataRegularSeason20242025!$E$3:$E$1315, $A29)</f>
        <v>21</v>
      </c>
      <c r="EZ29">
        <f>SUMIFS(DataRegularSeason20242025!$AA$3:$AA$1315,DataRegularSeason20242025!$B$3:$B$1315, "&lt;=" &amp; EZ$1, DataRegularSeason20242025!$D$3:$D$1315, $A29)+SUMIFS(DataRegularSeason20242025!$AB$3:$AB$1315,DataRegularSeason20242025!$B$3:$B$1315, "&lt;=" &amp; EZ$1, DataRegularSeason20242025!$E$3:$E$1315, $A29)</f>
        <v>21</v>
      </c>
      <c r="FA29">
        <f>SUMIFS(DataRegularSeason20242025!$AA$3:$AA$1315,DataRegularSeason20242025!$B$3:$B$1315, "&lt;=" &amp; FA$1, DataRegularSeason20242025!$D$3:$D$1315, $A29)+SUMIFS(DataRegularSeason20242025!$AB$3:$AB$1315,DataRegularSeason20242025!$B$3:$B$1315, "&lt;=" &amp; FA$1, DataRegularSeason20242025!$E$3:$E$1315, $A29)</f>
        <v>21</v>
      </c>
      <c r="FB29">
        <f>SUMIFS(DataRegularSeason20242025!$AA$3:$AA$1315,DataRegularSeason20242025!$B$3:$B$1315, "&lt;=" &amp; FB$1, DataRegularSeason20242025!$D$3:$D$1315, $A29)+SUMIFS(DataRegularSeason20242025!$AB$3:$AB$1315,DataRegularSeason20242025!$B$3:$B$1315, "&lt;=" &amp; FB$1, DataRegularSeason20242025!$E$3:$E$1315, $A29)</f>
        <v>21</v>
      </c>
      <c r="FC29">
        <f>SUMIFS(DataRegularSeason20242025!$AA$3:$AA$1315,DataRegularSeason20242025!$B$3:$B$1315, "&lt;=" &amp; FC$1, DataRegularSeason20242025!$D$3:$D$1315, $A29)+SUMIFS(DataRegularSeason20242025!$AB$3:$AB$1315,DataRegularSeason20242025!$B$3:$B$1315, "&lt;=" &amp; FC$1, DataRegularSeason20242025!$E$3:$E$1315, $A29)</f>
        <v>21</v>
      </c>
      <c r="FD29">
        <f>SUMIFS(DataRegularSeason20242025!$AA$3:$AA$1315,DataRegularSeason20242025!$B$3:$B$1315, "&lt;=" &amp; FD$1, DataRegularSeason20242025!$D$3:$D$1315, $A29)+SUMIFS(DataRegularSeason20242025!$AB$3:$AB$1315,DataRegularSeason20242025!$B$3:$B$1315, "&lt;=" &amp; FD$1, DataRegularSeason20242025!$E$3:$E$1315, $A29)</f>
        <v>21</v>
      </c>
      <c r="FE29">
        <f>SUMIFS(DataRegularSeason20242025!$AA$3:$AA$1315,DataRegularSeason20242025!$B$3:$B$1315, "&lt;=" &amp; FE$1, DataRegularSeason20242025!$D$3:$D$1315, $A29)+SUMIFS(DataRegularSeason20242025!$AB$3:$AB$1315,DataRegularSeason20242025!$B$3:$B$1315, "&lt;=" &amp; FE$1, DataRegularSeason20242025!$E$3:$E$1315, $A29)</f>
        <v>21</v>
      </c>
      <c r="FF29">
        <f>SUMIFS(DataRegularSeason20242025!$AA$3:$AA$1315,DataRegularSeason20242025!$B$3:$B$1315, "&lt;=" &amp; FF$1, DataRegularSeason20242025!$D$3:$D$1315, $A29)+SUMIFS(DataRegularSeason20242025!$AB$3:$AB$1315,DataRegularSeason20242025!$B$3:$B$1315, "&lt;=" &amp; FF$1, DataRegularSeason20242025!$E$3:$E$1315, $A29)</f>
        <v>21</v>
      </c>
      <c r="FG29">
        <f>SUMIFS(DataRegularSeason20242025!$AA$3:$AA$1315,DataRegularSeason20242025!$B$3:$B$1315, "&lt;=" &amp; FG$1, DataRegularSeason20242025!$D$3:$D$1315, $A29)+SUMIFS(DataRegularSeason20242025!$AB$3:$AB$1315,DataRegularSeason20242025!$B$3:$B$1315, "&lt;=" &amp; FG$1, DataRegularSeason20242025!$E$3:$E$1315, $A29)</f>
        <v>21</v>
      </c>
      <c r="FH29">
        <f>SUMIFS(DataRegularSeason20242025!$AA$3:$AA$1315,DataRegularSeason20242025!$B$3:$B$1315, "&lt;=" &amp; FH$1, DataRegularSeason20242025!$D$3:$D$1315, $A29)+SUMIFS(DataRegularSeason20242025!$AB$3:$AB$1315,DataRegularSeason20242025!$B$3:$B$1315, "&lt;=" &amp; FH$1, DataRegularSeason20242025!$E$3:$E$1315, $A29)</f>
        <v>21</v>
      </c>
      <c r="FI29">
        <f>SUMIFS(DataRegularSeason20242025!$AA$3:$AA$1315,DataRegularSeason20242025!$B$3:$B$1315, "&lt;=" &amp; FI$1, DataRegularSeason20242025!$D$3:$D$1315, $A29)+SUMIFS(DataRegularSeason20242025!$AB$3:$AB$1315,DataRegularSeason20242025!$B$3:$B$1315, "&lt;=" &amp; FI$1, DataRegularSeason20242025!$E$3:$E$1315, $A29)</f>
        <v>21</v>
      </c>
      <c r="FJ29">
        <f>SUMIFS(DataRegularSeason20242025!$AA$3:$AA$1315,DataRegularSeason20242025!$B$3:$B$1315, "&lt;=" &amp; FJ$1, DataRegularSeason20242025!$D$3:$D$1315, $A29)+SUMIFS(DataRegularSeason20242025!$AB$3:$AB$1315,DataRegularSeason20242025!$B$3:$B$1315, "&lt;=" &amp; FJ$1, DataRegularSeason20242025!$E$3:$E$1315, $A29)</f>
        <v>21</v>
      </c>
      <c r="FK29">
        <f>SUMIFS(DataRegularSeason20242025!$AA$3:$AA$1315,DataRegularSeason20242025!$B$3:$B$1315, "&lt;=" &amp; FK$1, DataRegularSeason20242025!$D$3:$D$1315, $A29)+SUMIFS(DataRegularSeason20242025!$AB$3:$AB$1315,DataRegularSeason20242025!$B$3:$B$1315, "&lt;=" &amp; FK$1, DataRegularSeason20242025!$E$3:$E$1315, $A29)</f>
        <v>21</v>
      </c>
      <c r="FL29">
        <f>SUMIFS(DataRegularSeason20242025!$AA$3:$AA$1315,DataRegularSeason20242025!$B$3:$B$1315, "&lt;=" &amp; FL$1, DataRegularSeason20242025!$D$3:$D$1315, $A29)+SUMIFS(DataRegularSeason20242025!$AB$3:$AB$1315,DataRegularSeason20242025!$B$3:$B$1315, "&lt;=" &amp; FL$1, DataRegularSeason20242025!$E$3:$E$1315, $A29)</f>
        <v>21</v>
      </c>
      <c r="FM29">
        <f>SUMIFS(DataRegularSeason20242025!$AA$3:$AA$1315,DataRegularSeason20242025!$B$3:$B$1315, "&lt;=" &amp; FM$1, DataRegularSeason20242025!$D$3:$D$1315, $A29)+SUMIFS(DataRegularSeason20242025!$AB$3:$AB$1315,DataRegularSeason20242025!$B$3:$B$1315, "&lt;=" &amp; FM$1, DataRegularSeason20242025!$E$3:$E$1315, $A29)</f>
        <v>21</v>
      </c>
      <c r="FN29">
        <f>SUMIFS(DataRegularSeason20242025!$AA$3:$AA$1315,DataRegularSeason20242025!$B$3:$B$1315, "&lt;=" &amp; FN$1, DataRegularSeason20242025!$D$3:$D$1315, $A29)+SUMIFS(DataRegularSeason20242025!$AB$3:$AB$1315,DataRegularSeason20242025!$B$3:$B$1315, "&lt;=" &amp; FN$1, DataRegularSeason20242025!$E$3:$E$1315, $A29)</f>
        <v>21</v>
      </c>
      <c r="FO29">
        <f>SUMIFS(DataRegularSeason20242025!$AA$3:$AA$1315,DataRegularSeason20242025!$B$3:$B$1315, "&lt;=" &amp; FO$1, DataRegularSeason20242025!$D$3:$D$1315, $A29)+SUMIFS(DataRegularSeason20242025!$AB$3:$AB$1315,DataRegularSeason20242025!$B$3:$B$1315, "&lt;=" &amp; FO$1, DataRegularSeason20242025!$E$3:$E$1315, $A29)</f>
        <v>21</v>
      </c>
      <c r="FP29">
        <f>SUMIFS(DataRegularSeason20242025!$AA$3:$AA$1315,DataRegularSeason20242025!$B$3:$B$1315, "&lt;=" &amp; FP$1, DataRegularSeason20242025!$D$3:$D$1315, $A29)+SUMIFS(DataRegularSeason20242025!$AB$3:$AB$1315,DataRegularSeason20242025!$B$3:$B$1315, "&lt;=" &amp; FP$1, DataRegularSeason20242025!$E$3:$E$1315, $A29)</f>
        <v>21</v>
      </c>
      <c r="FQ29">
        <f>SUMIFS(DataRegularSeason20242025!$AA$3:$AA$1315,DataRegularSeason20242025!$B$3:$B$1315, "&lt;=" &amp; FQ$1, DataRegularSeason20242025!$D$3:$D$1315, $A29)+SUMIFS(DataRegularSeason20242025!$AB$3:$AB$1315,DataRegularSeason20242025!$B$3:$B$1315, "&lt;=" &amp; FQ$1, DataRegularSeason20242025!$E$3:$E$1315, $A29)</f>
        <v>21</v>
      </c>
      <c r="FR29">
        <f>SUMIFS(DataRegularSeason20242025!$AA$3:$AA$1315,DataRegularSeason20242025!$B$3:$B$1315, "&lt;=" &amp; FR$1, DataRegularSeason20242025!$D$3:$D$1315, $A29)+SUMIFS(DataRegularSeason20242025!$AB$3:$AB$1315,DataRegularSeason20242025!$B$3:$B$1315, "&lt;=" &amp; FR$1, DataRegularSeason20242025!$E$3:$E$1315, $A29)</f>
        <v>21</v>
      </c>
      <c r="FS29">
        <f>SUMIFS(DataRegularSeason20242025!$AA$3:$AA$1315,DataRegularSeason20242025!$B$3:$B$1315, "&lt;=" &amp; FS$1, DataRegularSeason20242025!$D$3:$D$1315, $A29)+SUMIFS(DataRegularSeason20242025!$AB$3:$AB$1315,DataRegularSeason20242025!$B$3:$B$1315, "&lt;=" &amp; FS$1, DataRegularSeason20242025!$E$3:$E$1315, $A29)</f>
        <v>21</v>
      </c>
      <c r="FT29">
        <f>SUMIFS(DataRegularSeason20242025!$AA$3:$AA$1315,DataRegularSeason20242025!$B$3:$B$1315, "&lt;=" &amp; FT$1, DataRegularSeason20242025!$D$3:$D$1315, $A29)+SUMIFS(DataRegularSeason20242025!$AB$3:$AB$1315,DataRegularSeason20242025!$B$3:$B$1315, "&lt;=" &amp; FT$1, DataRegularSeason20242025!$E$3:$E$1315, $A29)</f>
        <v>21</v>
      </c>
      <c r="FU29">
        <f>SUMIFS(DataRegularSeason20242025!$AA$3:$AA$1315,DataRegularSeason20242025!$B$3:$B$1315, "&lt;=" &amp; FU$1, DataRegularSeason20242025!$D$3:$D$1315, $A29)+SUMIFS(DataRegularSeason20242025!$AB$3:$AB$1315,DataRegularSeason20242025!$B$3:$B$1315, "&lt;=" &amp; FU$1, DataRegularSeason20242025!$E$3:$E$1315, $A29)</f>
        <v>21</v>
      </c>
      <c r="FV29">
        <f>SUMIFS(DataRegularSeason20242025!$AA$3:$AA$1315,DataRegularSeason20242025!$B$3:$B$1315, "&lt;=" &amp; FV$1, DataRegularSeason20242025!$D$3:$D$1315, $A29)+SUMIFS(DataRegularSeason20242025!$AB$3:$AB$1315,DataRegularSeason20242025!$B$3:$B$1315, "&lt;=" &amp; FV$1, DataRegularSeason20242025!$E$3:$E$1315, $A29)</f>
        <v>21</v>
      </c>
      <c r="FW29">
        <f>SUMIFS(DataRegularSeason20242025!$AA$3:$AA$1315,DataRegularSeason20242025!$B$3:$B$1315, "&lt;=" &amp; FW$1, DataRegularSeason20242025!$D$3:$D$1315, $A29)+SUMIFS(DataRegularSeason20242025!$AB$3:$AB$1315,DataRegularSeason20242025!$B$3:$B$1315, "&lt;=" &amp; FW$1, DataRegularSeason20242025!$E$3:$E$1315, $A29)</f>
        <v>21</v>
      </c>
      <c r="FX29">
        <f>SUMIFS(DataRegularSeason20242025!$AA$3:$AA$1315,DataRegularSeason20242025!$B$3:$B$1315, "&lt;=" &amp; FX$1, DataRegularSeason20242025!$D$3:$D$1315, $A29)+SUMIFS(DataRegularSeason20242025!$AB$3:$AB$1315,DataRegularSeason20242025!$B$3:$B$1315, "&lt;=" &amp; FX$1, DataRegularSeason20242025!$E$3:$E$1315, $A29)</f>
        <v>21</v>
      </c>
      <c r="FY29">
        <f>SUMIFS(DataRegularSeason20242025!$AA$3:$AA$1315,DataRegularSeason20242025!$B$3:$B$1315, "&lt;=" &amp; FY$1, DataRegularSeason20242025!$D$3:$D$1315, $A29)+SUMIFS(DataRegularSeason20242025!$AB$3:$AB$1315,DataRegularSeason20242025!$B$3:$B$1315, "&lt;=" &amp; FY$1, DataRegularSeason20242025!$E$3:$E$1315, $A29)</f>
        <v>21</v>
      </c>
      <c r="FZ29">
        <f>SUMIFS(DataRegularSeason20242025!$AA$3:$AA$1315,DataRegularSeason20242025!$B$3:$B$1315, "&lt;=" &amp; FZ$1, DataRegularSeason20242025!$D$3:$D$1315, $A29)+SUMIFS(DataRegularSeason20242025!$AB$3:$AB$1315,DataRegularSeason20242025!$B$3:$B$1315, "&lt;=" &amp; FZ$1, DataRegularSeason20242025!$E$3:$E$1315, $A29)</f>
        <v>21</v>
      </c>
      <c r="GA29">
        <f>SUMIFS(DataRegularSeason20242025!$AA$3:$AA$1315,DataRegularSeason20242025!$B$3:$B$1315, "&lt;=" &amp; GA$1, DataRegularSeason20242025!$D$3:$D$1315, $A29)+SUMIFS(DataRegularSeason20242025!$AB$3:$AB$1315,DataRegularSeason20242025!$B$3:$B$1315, "&lt;=" &amp; GA$1, DataRegularSeason20242025!$E$3:$E$1315, $A29)</f>
        <v>21</v>
      </c>
      <c r="GB29">
        <f>SUMIFS(DataRegularSeason20242025!$AA$3:$AA$1315,DataRegularSeason20242025!$B$3:$B$1315, "&lt;=" &amp; GB$1, DataRegularSeason20242025!$D$3:$D$1315, $A29)+SUMIFS(DataRegularSeason20242025!$AB$3:$AB$1315,DataRegularSeason20242025!$B$3:$B$1315, "&lt;=" &amp; GB$1, DataRegularSeason20242025!$E$3:$E$1315, $A29)</f>
        <v>21</v>
      </c>
      <c r="GC29">
        <f>SUMIFS(DataRegularSeason20242025!$AA$3:$AA$1315,DataRegularSeason20242025!$B$3:$B$1315, "&lt;=" &amp; GC$1, DataRegularSeason20242025!$D$3:$D$1315, $A29)+SUMIFS(DataRegularSeason20242025!$AB$3:$AB$1315,DataRegularSeason20242025!$B$3:$B$1315, "&lt;=" &amp; GC$1, DataRegularSeason20242025!$E$3:$E$1315, $A29)</f>
        <v>21</v>
      </c>
      <c r="GD29">
        <f>SUMIFS(DataRegularSeason20242025!$AA$3:$AA$1315,DataRegularSeason20242025!$B$3:$B$1315, "&lt;=" &amp; GD$1, DataRegularSeason20242025!$D$3:$D$1315, $A29)+SUMIFS(DataRegularSeason20242025!$AB$3:$AB$1315,DataRegularSeason20242025!$B$3:$B$1315, "&lt;=" &amp; GD$1, DataRegularSeason20242025!$E$3:$E$1315, $A29)</f>
        <v>21</v>
      </c>
      <c r="GE29">
        <f>SUMIFS(DataRegularSeason20242025!$AA$3:$AA$1315,DataRegularSeason20242025!$B$3:$B$1315, "&lt;=" &amp; GE$1, DataRegularSeason20242025!$D$3:$D$1315, $A29)+SUMIFS(DataRegularSeason20242025!$AB$3:$AB$1315,DataRegularSeason20242025!$B$3:$B$1315, "&lt;=" &amp; GE$1, DataRegularSeason20242025!$E$3:$E$1315, $A29)</f>
        <v>21</v>
      </c>
      <c r="GF29">
        <f>SUMIFS(DataRegularSeason20242025!$AA$3:$AA$1315,DataRegularSeason20242025!$B$3:$B$1315, "&lt;=" &amp; GF$1, DataRegularSeason20242025!$D$3:$D$1315, $A29)+SUMIFS(DataRegularSeason20242025!$AB$3:$AB$1315,DataRegularSeason20242025!$B$3:$B$1315, "&lt;=" &amp; GF$1, DataRegularSeason20242025!$E$3:$E$1315, $A29)</f>
        <v>21</v>
      </c>
      <c r="GG29">
        <f>SUMIFS(DataRegularSeason20242025!$AA$3:$AA$1315,DataRegularSeason20242025!$B$3:$B$1315, "&lt;=" &amp; GG$1, DataRegularSeason20242025!$D$3:$D$1315, $A29)+SUMIFS(DataRegularSeason20242025!$AB$3:$AB$1315,DataRegularSeason20242025!$B$3:$B$1315, "&lt;=" &amp; GG$1, DataRegularSeason20242025!$E$3:$E$1315, $A29)</f>
        <v>21</v>
      </c>
      <c r="GH29">
        <f>SUMIFS(DataRegularSeason20242025!$AA$3:$AA$1315,DataRegularSeason20242025!$B$3:$B$1315, "&lt;=" &amp; GH$1, DataRegularSeason20242025!$D$3:$D$1315, $A29)+SUMIFS(DataRegularSeason20242025!$AB$3:$AB$1315,DataRegularSeason20242025!$B$3:$B$1315, "&lt;=" &amp; GH$1, DataRegularSeason20242025!$E$3:$E$1315, $A29)</f>
        <v>21</v>
      </c>
      <c r="GI29">
        <f>SUMIFS(DataRegularSeason20242025!$AA$3:$AA$1315,DataRegularSeason20242025!$B$3:$B$1315, "&lt;=" &amp; GI$1, DataRegularSeason20242025!$D$3:$D$1315, $A29)+SUMIFS(DataRegularSeason20242025!$AB$3:$AB$1315,DataRegularSeason20242025!$B$3:$B$1315, "&lt;=" &amp; GI$1, DataRegularSeason20242025!$E$3:$E$1315, $A29)</f>
        <v>21</v>
      </c>
      <c r="GJ29">
        <f>SUMIFS(DataRegularSeason20242025!$AA$3:$AA$1315,DataRegularSeason20242025!$B$3:$B$1315, "&lt;=" &amp; GJ$1, DataRegularSeason20242025!$D$3:$D$1315, $A29)+SUMIFS(DataRegularSeason20242025!$AB$3:$AB$1315,DataRegularSeason20242025!$B$3:$B$1315, "&lt;=" &amp; GJ$1, DataRegularSeason20242025!$E$3:$E$1315, $A29)</f>
        <v>21</v>
      </c>
      <c r="GK29">
        <f>SUMIFS(DataRegularSeason20242025!$AA$3:$AA$1315,DataRegularSeason20242025!$B$3:$B$1315, "&lt;=" &amp; GK$1, DataRegularSeason20242025!$D$3:$D$1315, $A29)+SUMIFS(DataRegularSeason20242025!$AB$3:$AB$1315,DataRegularSeason20242025!$B$3:$B$1315, "&lt;=" &amp; GK$1, DataRegularSeason20242025!$E$3:$E$1315, $A29)</f>
        <v>21</v>
      </c>
      <c r="GL29">
        <f>SUMIFS(DataRegularSeason20242025!$AA$3:$AA$1315,DataRegularSeason20242025!$B$3:$B$1315, "&lt;=" &amp; GL$1, DataRegularSeason20242025!$D$3:$D$1315, $A29)+SUMIFS(DataRegularSeason20242025!$AB$3:$AB$1315,DataRegularSeason20242025!$B$3:$B$1315, "&lt;=" &amp; GL$1, DataRegularSeason20242025!$E$3:$E$1315, $A29)</f>
        <v>21</v>
      </c>
      <c r="GM29">
        <f>SUMIFS(DataRegularSeason20242025!$AA$3:$AA$1315,DataRegularSeason20242025!$B$3:$B$1315, "&lt;=" &amp; GM$1, DataRegularSeason20242025!$D$3:$D$1315, $A29)+SUMIFS(DataRegularSeason20242025!$AB$3:$AB$1315,DataRegularSeason20242025!$B$3:$B$1315, "&lt;=" &amp; GM$1, DataRegularSeason20242025!$E$3:$E$1315, $A29)</f>
        <v>21</v>
      </c>
      <c r="GN29">
        <f>SUMIFS(DataRegularSeason20242025!$AA$3:$AA$1315,DataRegularSeason20242025!$B$3:$B$1315, "&lt;=" &amp; GN$1, DataRegularSeason20242025!$D$3:$D$1315, $A29)+SUMIFS(DataRegularSeason20242025!$AB$3:$AB$1315,DataRegularSeason20242025!$B$3:$B$1315, "&lt;=" &amp; GN$1, DataRegularSeason20242025!$E$3:$E$1315, $A29)</f>
        <v>21</v>
      </c>
      <c r="GO29">
        <f>SUMIFS(DataRegularSeason20242025!$AA$3:$AA$1315,DataRegularSeason20242025!$B$3:$B$1315, "&lt;=" &amp; GO$1, DataRegularSeason20242025!$D$3:$D$1315, $A29)+SUMIFS(DataRegularSeason20242025!$AB$3:$AB$1315,DataRegularSeason20242025!$B$3:$B$1315, "&lt;=" &amp; GO$1, DataRegularSeason20242025!$E$3:$E$1315, $A29)</f>
        <v>21</v>
      </c>
      <c r="GP29">
        <f>SUMIFS(DataRegularSeason20242025!$AA$3:$AA$1315,DataRegularSeason20242025!$B$3:$B$1315, "&lt;=" &amp; GP$1, DataRegularSeason20242025!$D$3:$D$1315, $A29)+SUMIFS(DataRegularSeason20242025!$AB$3:$AB$1315,DataRegularSeason20242025!$B$3:$B$1315, "&lt;=" &amp; GP$1, DataRegularSeason20242025!$E$3:$E$1315, $A29)</f>
        <v>21</v>
      </c>
      <c r="GQ29">
        <f>SUMIFS(DataRegularSeason20242025!$AA$3:$AA$1315,DataRegularSeason20242025!$B$3:$B$1315, "&lt;=" &amp; GQ$1, DataRegularSeason20242025!$D$3:$D$1315, $A29)+SUMIFS(DataRegularSeason20242025!$AB$3:$AB$1315,DataRegularSeason20242025!$B$3:$B$1315, "&lt;=" &amp; GQ$1, DataRegularSeason20242025!$E$3:$E$1315, $A29)</f>
        <v>21</v>
      </c>
      <c r="GR29">
        <f>SUMIFS(DataRegularSeason20242025!$AA$3:$AA$1315,DataRegularSeason20242025!$B$3:$B$1315, "&lt;=" &amp; GR$1, DataRegularSeason20242025!$D$3:$D$1315, $A29)+SUMIFS(DataRegularSeason20242025!$AB$3:$AB$1315,DataRegularSeason20242025!$B$3:$B$1315, "&lt;=" &amp; GR$1, DataRegularSeason20242025!$E$3:$E$1315, $A29)</f>
        <v>21</v>
      </c>
      <c r="GS29">
        <f>SUMIFS(DataRegularSeason20242025!$AA$3:$AA$1315,DataRegularSeason20242025!$B$3:$B$1315, "&lt;=" &amp; GS$1, DataRegularSeason20242025!$D$3:$D$1315, $A29)+SUMIFS(DataRegularSeason20242025!$AB$3:$AB$1315,DataRegularSeason20242025!$B$3:$B$1315, "&lt;=" &amp; GS$1, DataRegularSeason20242025!$E$3:$E$1315, $A29)</f>
        <v>21</v>
      </c>
      <c r="GT29">
        <f>SUMIFS(DataRegularSeason20242025!$AA$3:$AA$1315,DataRegularSeason20242025!$B$3:$B$1315, "&lt;=" &amp; GT$1, DataRegularSeason20242025!$D$3:$D$1315, $A29)+SUMIFS(DataRegularSeason20242025!$AB$3:$AB$1315,DataRegularSeason20242025!$B$3:$B$1315, "&lt;=" &amp; GT$1, DataRegularSeason20242025!$E$3:$E$1315, $A29)</f>
        <v>21</v>
      </c>
      <c r="GU29">
        <f>SUMIFS(DataRegularSeason20242025!$AA$3:$AA$1315,DataRegularSeason20242025!$B$3:$B$1315, "&lt;=" &amp; GU$1, DataRegularSeason20242025!$D$3:$D$1315, $A29)+SUMIFS(DataRegularSeason20242025!$AB$3:$AB$1315,DataRegularSeason20242025!$B$3:$B$1315, "&lt;=" &amp; GU$1, DataRegularSeason20242025!$E$3:$E$1315, $A29)</f>
        <v>21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20</v>
      </c>
      <c r="AZ30">
        <f>SUMIFS(DataRegularSeason20242025!$AA$3:$AA$1315,DataRegularSeason20242025!$B$3:$B$1315, "&lt;=" &amp; AZ$1, DataRegularSeason20242025!$D$3:$D$1315, $A30)+SUMIFS(DataRegularSeason20242025!$AB$3:$AB$1315,DataRegularSeason20242025!$B$3:$B$1315, "&lt;=" &amp; AZ$1, DataRegularSeason20242025!$E$3:$E$1315, $A30)</f>
        <v>20</v>
      </c>
      <c r="BA30">
        <f>SUMIFS(DataRegularSeason20242025!$AA$3:$AA$1315,DataRegularSeason20242025!$B$3:$B$1315, "&lt;=" &amp; BA$1, DataRegularSeason20242025!$D$3:$D$1315, $A30)+SUMIFS(DataRegularSeason20242025!$AB$3:$AB$1315,DataRegularSeason20242025!$B$3:$B$1315, "&lt;=" &amp; BA$1, DataRegularSeason20242025!$E$3:$E$1315, $A30)</f>
        <v>20</v>
      </c>
      <c r="BB30">
        <f>SUMIFS(DataRegularSeason20242025!$AA$3:$AA$1315,DataRegularSeason20242025!$B$3:$B$1315, "&lt;=" &amp; BB$1, DataRegularSeason20242025!$D$3:$D$1315, $A30)+SUMIFS(DataRegularSeason20242025!$AB$3:$AB$1315,DataRegularSeason20242025!$B$3:$B$1315, "&lt;=" &amp; BB$1, DataRegularSeason20242025!$E$3:$E$1315, $A30)</f>
        <v>20</v>
      </c>
      <c r="BC30">
        <f>SUMIFS(DataRegularSeason20242025!$AA$3:$AA$1315,DataRegularSeason20242025!$B$3:$B$1315, "&lt;=" &amp; BC$1, DataRegularSeason20242025!$D$3:$D$1315, $A30)+SUMIFS(DataRegularSeason20242025!$AB$3:$AB$1315,DataRegularSeason20242025!$B$3:$B$1315, "&lt;=" &amp; BC$1, DataRegularSeason20242025!$E$3:$E$1315, $A30)</f>
        <v>20</v>
      </c>
      <c r="BD30">
        <f>SUMIFS(DataRegularSeason20242025!$AA$3:$AA$1315,DataRegularSeason20242025!$B$3:$B$1315, "&lt;=" &amp; BD$1, DataRegularSeason20242025!$D$3:$D$1315, $A30)+SUMIFS(DataRegularSeason20242025!$AB$3:$AB$1315,DataRegularSeason20242025!$B$3:$B$1315, "&lt;=" &amp; BD$1, DataRegularSeason20242025!$E$3:$E$1315, $A30)</f>
        <v>20</v>
      </c>
      <c r="BE30">
        <f>SUMIFS(DataRegularSeason20242025!$AA$3:$AA$1315,DataRegularSeason20242025!$B$3:$B$1315, "&lt;=" &amp; BE$1, DataRegularSeason20242025!$D$3:$D$1315, $A30)+SUMIFS(DataRegularSeason20242025!$AB$3:$AB$1315,DataRegularSeason20242025!$B$3:$B$1315, "&lt;=" &amp; BE$1, DataRegularSeason20242025!$E$3:$E$1315, $A30)</f>
        <v>20</v>
      </c>
      <c r="BF30">
        <f>SUMIFS(DataRegularSeason20242025!$AA$3:$AA$1315,DataRegularSeason20242025!$B$3:$B$1315, "&lt;=" &amp; BF$1, DataRegularSeason20242025!$D$3:$D$1315, $A30)+SUMIFS(DataRegularSeason20242025!$AB$3:$AB$1315,DataRegularSeason20242025!$B$3:$B$1315, "&lt;=" &amp; BF$1, DataRegularSeason20242025!$E$3:$E$1315, $A30)</f>
        <v>20</v>
      </c>
      <c r="BG30">
        <f>SUMIFS(DataRegularSeason20242025!$AA$3:$AA$1315,DataRegularSeason20242025!$B$3:$B$1315, "&lt;=" &amp; BG$1, DataRegularSeason20242025!$D$3:$D$1315, $A30)+SUMIFS(DataRegularSeason20242025!$AB$3:$AB$1315,DataRegularSeason20242025!$B$3:$B$1315, "&lt;=" &amp; BG$1, DataRegularSeason20242025!$E$3:$E$1315, $A30)</f>
        <v>20</v>
      </c>
      <c r="BH30">
        <f>SUMIFS(DataRegularSeason20242025!$AA$3:$AA$1315,DataRegularSeason20242025!$B$3:$B$1315, "&lt;=" &amp; BH$1, DataRegularSeason20242025!$D$3:$D$1315, $A30)+SUMIFS(DataRegularSeason20242025!$AB$3:$AB$1315,DataRegularSeason20242025!$B$3:$B$1315, "&lt;=" &amp; BH$1, DataRegularSeason20242025!$E$3:$E$1315, $A30)</f>
        <v>20</v>
      </c>
      <c r="BI30">
        <f>SUMIFS(DataRegularSeason20242025!$AA$3:$AA$1315,DataRegularSeason20242025!$B$3:$B$1315, "&lt;=" &amp; BI$1, DataRegularSeason20242025!$D$3:$D$1315, $A30)+SUMIFS(DataRegularSeason20242025!$AB$3:$AB$1315,DataRegularSeason20242025!$B$3:$B$1315, "&lt;=" &amp; BI$1, DataRegularSeason20242025!$E$3:$E$1315, $A30)</f>
        <v>20</v>
      </c>
      <c r="BJ30">
        <f>SUMIFS(DataRegularSeason20242025!$AA$3:$AA$1315,DataRegularSeason20242025!$B$3:$B$1315, "&lt;=" &amp; BJ$1, DataRegularSeason20242025!$D$3:$D$1315, $A30)+SUMIFS(DataRegularSeason20242025!$AB$3:$AB$1315,DataRegularSeason20242025!$B$3:$B$1315, "&lt;=" &amp; BJ$1, DataRegularSeason20242025!$E$3:$E$1315, $A30)</f>
        <v>20</v>
      </c>
      <c r="BK30">
        <f>SUMIFS(DataRegularSeason20242025!$AA$3:$AA$1315,DataRegularSeason20242025!$B$3:$B$1315, "&lt;=" &amp; BK$1, DataRegularSeason20242025!$D$3:$D$1315, $A30)+SUMIFS(DataRegularSeason20242025!$AB$3:$AB$1315,DataRegularSeason20242025!$B$3:$B$1315, "&lt;=" &amp; BK$1, DataRegularSeason20242025!$E$3:$E$1315, $A30)</f>
        <v>20</v>
      </c>
      <c r="BL30">
        <f>SUMIFS(DataRegularSeason20242025!$AA$3:$AA$1315,DataRegularSeason20242025!$B$3:$B$1315, "&lt;=" &amp; BL$1, DataRegularSeason20242025!$D$3:$D$1315, $A30)+SUMIFS(DataRegularSeason20242025!$AB$3:$AB$1315,DataRegularSeason20242025!$B$3:$B$1315, "&lt;=" &amp; BL$1, DataRegularSeason20242025!$E$3:$E$1315, $A30)</f>
        <v>20</v>
      </c>
      <c r="BM30">
        <f>SUMIFS(DataRegularSeason20242025!$AA$3:$AA$1315,DataRegularSeason20242025!$B$3:$B$1315, "&lt;=" &amp; BM$1, DataRegularSeason20242025!$D$3:$D$1315, $A30)+SUMIFS(DataRegularSeason20242025!$AB$3:$AB$1315,DataRegularSeason20242025!$B$3:$B$1315, "&lt;=" &amp; BM$1, DataRegularSeason20242025!$E$3:$E$1315, $A30)</f>
        <v>20</v>
      </c>
      <c r="BN30">
        <f>SUMIFS(DataRegularSeason20242025!$AA$3:$AA$1315,DataRegularSeason20242025!$B$3:$B$1315, "&lt;=" &amp; BN$1, DataRegularSeason20242025!$D$3:$D$1315, $A30)+SUMIFS(DataRegularSeason20242025!$AB$3:$AB$1315,DataRegularSeason20242025!$B$3:$B$1315, "&lt;=" &amp; BN$1, DataRegularSeason20242025!$E$3:$E$1315, $A30)</f>
        <v>20</v>
      </c>
      <c r="BO30">
        <f>SUMIFS(DataRegularSeason20242025!$AA$3:$AA$1315,DataRegularSeason20242025!$B$3:$B$1315, "&lt;=" &amp; BO$1, DataRegularSeason20242025!$D$3:$D$1315, $A30)+SUMIFS(DataRegularSeason20242025!$AB$3:$AB$1315,DataRegularSeason20242025!$B$3:$B$1315, "&lt;=" &amp; BO$1, DataRegularSeason20242025!$E$3:$E$1315, $A30)</f>
        <v>20</v>
      </c>
      <c r="BP30">
        <f>SUMIFS(DataRegularSeason20242025!$AA$3:$AA$1315,DataRegularSeason20242025!$B$3:$B$1315, "&lt;=" &amp; BP$1, DataRegularSeason20242025!$D$3:$D$1315, $A30)+SUMIFS(DataRegularSeason20242025!$AB$3:$AB$1315,DataRegularSeason20242025!$B$3:$B$1315, "&lt;=" &amp; BP$1, DataRegularSeason20242025!$E$3:$E$1315, $A30)</f>
        <v>20</v>
      </c>
      <c r="BQ30">
        <f>SUMIFS(DataRegularSeason20242025!$AA$3:$AA$1315,DataRegularSeason20242025!$B$3:$B$1315, "&lt;=" &amp; BQ$1, DataRegularSeason20242025!$D$3:$D$1315, $A30)+SUMIFS(DataRegularSeason20242025!$AB$3:$AB$1315,DataRegularSeason20242025!$B$3:$B$1315, "&lt;=" &amp; BQ$1, DataRegularSeason20242025!$E$3:$E$1315, $A30)</f>
        <v>20</v>
      </c>
      <c r="BR30">
        <f>SUMIFS(DataRegularSeason20242025!$AA$3:$AA$1315,DataRegularSeason20242025!$B$3:$B$1315, "&lt;=" &amp; BR$1, DataRegularSeason20242025!$D$3:$D$1315, $A30)+SUMIFS(DataRegularSeason20242025!$AB$3:$AB$1315,DataRegularSeason20242025!$B$3:$B$1315, "&lt;=" &amp; BR$1, DataRegularSeason20242025!$E$3:$E$1315, $A30)</f>
        <v>20</v>
      </c>
      <c r="BS30">
        <f>SUMIFS(DataRegularSeason20242025!$AA$3:$AA$1315,DataRegularSeason20242025!$B$3:$B$1315, "&lt;=" &amp; BS$1, DataRegularSeason20242025!$D$3:$D$1315, $A30)+SUMIFS(DataRegularSeason20242025!$AB$3:$AB$1315,DataRegularSeason20242025!$B$3:$B$1315, "&lt;=" &amp; BS$1, DataRegularSeason20242025!$E$3:$E$1315, $A30)</f>
        <v>20</v>
      </c>
      <c r="BT30">
        <f>SUMIFS(DataRegularSeason20242025!$AA$3:$AA$1315,DataRegularSeason20242025!$B$3:$B$1315, "&lt;=" &amp; BT$1, DataRegularSeason20242025!$D$3:$D$1315, $A30)+SUMIFS(DataRegularSeason20242025!$AB$3:$AB$1315,DataRegularSeason20242025!$B$3:$B$1315, "&lt;=" &amp; BT$1, DataRegularSeason20242025!$E$3:$E$1315, $A30)</f>
        <v>20</v>
      </c>
      <c r="BU30">
        <f>SUMIFS(DataRegularSeason20242025!$AA$3:$AA$1315,DataRegularSeason20242025!$B$3:$B$1315, "&lt;=" &amp; BU$1, DataRegularSeason20242025!$D$3:$D$1315, $A30)+SUMIFS(DataRegularSeason20242025!$AB$3:$AB$1315,DataRegularSeason20242025!$B$3:$B$1315, "&lt;=" &amp; BU$1, DataRegularSeason20242025!$E$3:$E$1315, $A30)</f>
        <v>20</v>
      </c>
      <c r="BV30">
        <f>SUMIFS(DataRegularSeason20242025!$AA$3:$AA$1315,DataRegularSeason20242025!$B$3:$B$1315, "&lt;=" &amp; BV$1, DataRegularSeason20242025!$D$3:$D$1315, $A30)+SUMIFS(DataRegularSeason20242025!$AB$3:$AB$1315,DataRegularSeason20242025!$B$3:$B$1315, "&lt;=" &amp; BV$1, DataRegularSeason20242025!$E$3:$E$1315, $A30)</f>
        <v>20</v>
      </c>
      <c r="BW30">
        <f>SUMIFS(DataRegularSeason20242025!$AA$3:$AA$1315,DataRegularSeason20242025!$B$3:$B$1315, "&lt;=" &amp; BW$1, DataRegularSeason20242025!$D$3:$D$1315, $A30)+SUMIFS(DataRegularSeason20242025!$AB$3:$AB$1315,DataRegularSeason20242025!$B$3:$B$1315, "&lt;=" &amp; BW$1, DataRegularSeason20242025!$E$3:$E$1315, $A30)</f>
        <v>20</v>
      </c>
      <c r="BX30">
        <f>SUMIFS(DataRegularSeason20242025!$AA$3:$AA$1315,DataRegularSeason20242025!$B$3:$B$1315, "&lt;=" &amp; BX$1, DataRegularSeason20242025!$D$3:$D$1315, $A30)+SUMIFS(DataRegularSeason20242025!$AB$3:$AB$1315,DataRegularSeason20242025!$B$3:$B$1315, "&lt;=" &amp; BX$1, DataRegularSeason20242025!$E$3:$E$1315, $A30)</f>
        <v>20</v>
      </c>
      <c r="BY30">
        <f>SUMIFS(DataRegularSeason20242025!$AA$3:$AA$1315,DataRegularSeason20242025!$B$3:$B$1315, "&lt;=" &amp; BY$1, DataRegularSeason20242025!$D$3:$D$1315, $A30)+SUMIFS(DataRegularSeason20242025!$AB$3:$AB$1315,DataRegularSeason20242025!$B$3:$B$1315, "&lt;=" &amp; BY$1, DataRegularSeason20242025!$E$3:$E$1315, $A30)</f>
        <v>20</v>
      </c>
      <c r="BZ30">
        <f>SUMIFS(DataRegularSeason20242025!$AA$3:$AA$1315,DataRegularSeason20242025!$B$3:$B$1315, "&lt;=" &amp; BZ$1, DataRegularSeason20242025!$D$3:$D$1315, $A30)+SUMIFS(DataRegularSeason20242025!$AB$3:$AB$1315,DataRegularSeason20242025!$B$3:$B$1315, "&lt;=" &amp; BZ$1, DataRegularSeason20242025!$E$3:$E$1315, $A30)</f>
        <v>20</v>
      </c>
      <c r="CA30">
        <f>SUMIFS(DataRegularSeason20242025!$AA$3:$AA$1315,DataRegularSeason20242025!$B$3:$B$1315, "&lt;=" &amp; CA$1, DataRegularSeason20242025!$D$3:$D$1315, $A30)+SUMIFS(DataRegularSeason20242025!$AB$3:$AB$1315,DataRegularSeason20242025!$B$3:$B$1315, "&lt;=" &amp; CA$1, DataRegularSeason20242025!$E$3:$E$1315, $A30)</f>
        <v>20</v>
      </c>
      <c r="CB30">
        <f>SUMIFS(DataRegularSeason20242025!$AA$3:$AA$1315,DataRegularSeason20242025!$B$3:$B$1315, "&lt;=" &amp; CB$1, DataRegularSeason20242025!$D$3:$D$1315, $A30)+SUMIFS(DataRegularSeason20242025!$AB$3:$AB$1315,DataRegularSeason20242025!$B$3:$B$1315, "&lt;=" &amp; CB$1, DataRegularSeason20242025!$E$3:$E$1315, $A30)</f>
        <v>20</v>
      </c>
      <c r="CC30">
        <f>SUMIFS(DataRegularSeason20242025!$AA$3:$AA$1315,DataRegularSeason20242025!$B$3:$B$1315, "&lt;=" &amp; CC$1, DataRegularSeason20242025!$D$3:$D$1315, $A30)+SUMIFS(DataRegularSeason20242025!$AB$3:$AB$1315,DataRegularSeason20242025!$B$3:$B$1315, "&lt;=" &amp; CC$1, DataRegularSeason20242025!$E$3:$E$1315, $A30)</f>
        <v>20</v>
      </c>
      <c r="CD30">
        <f>SUMIFS(DataRegularSeason20242025!$AA$3:$AA$1315,DataRegularSeason20242025!$B$3:$B$1315, "&lt;=" &amp; CD$1, DataRegularSeason20242025!$D$3:$D$1315, $A30)+SUMIFS(DataRegularSeason20242025!$AB$3:$AB$1315,DataRegularSeason20242025!$B$3:$B$1315, "&lt;=" &amp; CD$1, DataRegularSeason20242025!$E$3:$E$1315, $A30)</f>
        <v>20</v>
      </c>
      <c r="CE30">
        <f>SUMIFS(DataRegularSeason20242025!$AA$3:$AA$1315,DataRegularSeason20242025!$B$3:$B$1315, "&lt;=" &amp; CE$1, DataRegularSeason20242025!$D$3:$D$1315, $A30)+SUMIFS(DataRegularSeason20242025!$AB$3:$AB$1315,DataRegularSeason20242025!$B$3:$B$1315, "&lt;=" &amp; CE$1, DataRegularSeason20242025!$E$3:$E$1315, $A30)</f>
        <v>20</v>
      </c>
      <c r="CF30">
        <f>SUMIFS(DataRegularSeason20242025!$AA$3:$AA$1315,DataRegularSeason20242025!$B$3:$B$1315, "&lt;=" &amp; CF$1, DataRegularSeason20242025!$D$3:$D$1315, $A30)+SUMIFS(DataRegularSeason20242025!$AB$3:$AB$1315,DataRegularSeason20242025!$B$3:$B$1315, "&lt;=" &amp; CF$1, DataRegularSeason20242025!$E$3:$E$1315, $A30)</f>
        <v>20</v>
      </c>
      <c r="CG30">
        <f>SUMIFS(DataRegularSeason20242025!$AA$3:$AA$1315,DataRegularSeason20242025!$B$3:$B$1315, "&lt;=" &amp; CG$1, DataRegularSeason20242025!$D$3:$D$1315, $A30)+SUMIFS(DataRegularSeason20242025!$AB$3:$AB$1315,DataRegularSeason20242025!$B$3:$B$1315, "&lt;=" &amp; CG$1, DataRegularSeason20242025!$E$3:$E$1315, $A30)</f>
        <v>20</v>
      </c>
      <c r="CH30">
        <f>SUMIFS(DataRegularSeason20242025!$AA$3:$AA$1315,DataRegularSeason20242025!$B$3:$B$1315, "&lt;=" &amp; CH$1, DataRegularSeason20242025!$D$3:$D$1315, $A30)+SUMIFS(DataRegularSeason20242025!$AB$3:$AB$1315,DataRegularSeason20242025!$B$3:$B$1315, "&lt;=" &amp; CH$1, DataRegularSeason20242025!$E$3:$E$1315, $A30)</f>
        <v>20</v>
      </c>
      <c r="CI30">
        <f>SUMIFS(DataRegularSeason20242025!$AA$3:$AA$1315,DataRegularSeason20242025!$B$3:$B$1315, "&lt;=" &amp; CI$1, DataRegularSeason20242025!$D$3:$D$1315, $A30)+SUMIFS(DataRegularSeason20242025!$AB$3:$AB$1315,DataRegularSeason20242025!$B$3:$B$1315, "&lt;=" &amp; CI$1, DataRegularSeason20242025!$E$3:$E$1315, $A30)</f>
        <v>20</v>
      </c>
      <c r="CJ30">
        <f>SUMIFS(DataRegularSeason20242025!$AA$3:$AA$1315,DataRegularSeason20242025!$B$3:$B$1315, "&lt;=" &amp; CJ$1, DataRegularSeason20242025!$D$3:$D$1315, $A30)+SUMIFS(DataRegularSeason20242025!$AB$3:$AB$1315,DataRegularSeason20242025!$B$3:$B$1315, "&lt;=" &amp; CJ$1, DataRegularSeason20242025!$E$3:$E$1315, $A30)</f>
        <v>20</v>
      </c>
      <c r="CK30">
        <f>SUMIFS(DataRegularSeason20242025!$AA$3:$AA$1315,DataRegularSeason20242025!$B$3:$B$1315, "&lt;=" &amp; CK$1, DataRegularSeason20242025!$D$3:$D$1315, $A30)+SUMIFS(DataRegularSeason20242025!$AB$3:$AB$1315,DataRegularSeason20242025!$B$3:$B$1315, "&lt;=" &amp; CK$1, DataRegularSeason20242025!$E$3:$E$1315, $A30)</f>
        <v>20</v>
      </c>
      <c r="CL30">
        <f>SUMIFS(DataRegularSeason20242025!$AA$3:$AA$1315,DataRegularSeason20242025!$B$3:$B$1315, "&lt;=" &amp; CL$1, DataRegularSeason20242025!$D$3:$D$1315, $A30)+SUMIFS(DataRegularSeason20242025!$AB$3:$AB$1315,DataRegularSeason20242025!$B$3:$B$1315, "&lt;=" &amp; CL$1, DataRegularSeason20242025!$E$3:$E$1315, $A30)</f>
        <v>20</v>
      </c>
      <c r="CM30">
        <f>SUMIFS(DataRegularSeason20242025!$AA$3:$AA$1315,DataRegularSeason20242025!$B$3:$B$1315, "&lt;=" &amp; CM$1, DataRegularSeason20242025!$D$3:$D$1315, $A30)+SUMIFS(DataRegularSeason20242025!$AB$3:$AB$1315,DataRegularSeason20242025!$B$3:$B$1315, "&lt;=" &amp; CM$1, DataRegularSeason20242025!$E$3:$E$1315, $A30)</f>
        <v>20</v>
      </c>
      <c r="CN30">
        <f>SUMIFS(DataRegularSeason20242025!$AA$3:$AA$1315,DataRegularSeason20242025!$B$3:$B$1315, "&lt;=" &amp; CN$1, DataRegularSeason20242025!$D$3:$D$1315, $A30)+SUMIFS(DataRegularSeason20242025!$AB$3:$AB$1315,DataRegularSeason20242025!$B$3:$B$1315, "&lt;=" &amp; CN$1, DataRegularSeason20242025!$E$3:$E$1315, $A30)</f>
        <v>20</v>
      </c>
      <c r="CO30">
        <f>SUMIFS(DataRegularSeason20242025!$AA$3:$AA$1315,DataRegularSeason20242025!$B$3:$B$1315, "&lt;=" &amp; CO$1, DataRegularSeason20242025!$D$3:$D$1315, $A30)+SUMIFS(DataRegularSeason20242025!$AB$3:$AB$1315,DataRegularSeason20242025!$B$3:$B$1315, "&lt;=" &amp; CO$1, DataRegularSeason20242025!$E$3:$E$1315, $A30)</f>
        <v>20</v>
      </c>
      <c r="CP30">
        <f>SUMIFS(DataRegularSeason20242025!$AA$3:$AA$1315,DataRegularSeason20242025!$B$3:$B$1315, "&lt;=" &amp; CP$1, DataRegularSeason20242025!$D$3:$D$1315, $A30)+SUMIFS(DataRegularSeason20242025!$AB$3:$AB$1315,DataRegularSeason20242025!$B$3:$B$1315, "&lt;=" &amp; CP$1, DataRegularSeason20242025!$E$3:$E$1315, $A30)</f>
        <v>20</v>
      </c>
      <c r="CQ30">
        <f>SUMIFS(DataRegularSeason20242025!$AA$3:$AA$1315,DataRegularSeason20242025!$B$3:$B$1315, "&lt;=" &amp; CQ$1, DataRegularSeason20242025!$D$3:$D$1315, $A30)+SUMIFS(DataRegularSeason20242025!$AB$3:$AB$1315,DataRegularSeason20242025!$B$3:$B$1315, "&lt;=" &amp; CQ$1, DataRegularSeason20242025!$E$3:$E$1315, $A30)</f>
        <v>20</v>
      </c>
      <c r="CR30">
        <f>SUMIFS(DataRegularSeason20242025!$AA$3:$AA$1315,DataRegularSeason20242025!$B$3:$B$1315, "&lt;=" &amp; CR$1, DataRegularSeason20242025!$D$3:$D$1315, $A30)+SUMIFS(DataRegularSeason20242025!$AB$3:$AB$1315,DataRegularSeason20242025!$B$3:$B$1315, "&lt;=" &amp; CR$1, DataRegularSeason20242025!$E$3:$E$1315, $A30)</f>
        <v>20</v>
      </c>
      <c r="CS30">
        <f>SUMIFS(DataRegularSeason20242025!$AA$3:$AA$1315,DataRegularSeason20242025!$B$3:$B$1315, "&lt;=" &amp; CS$1, DataRegularSeason20242025!$D$3:$D$1315, $A30)+SUMIFS(DataRegularSeason20242025!$AB$3:$AB$1315,DataRegularSeason20242025!$B$3:$B$1315, "&lt;=" &amp; CS$1, DataRegularSeason20242025!$E$3:$E$1315, $A30)</f>
        <v>20</v>
      </c>
      <c r="CT30">
        <f>SUMIFS(DataRegularSeason20242025!$AA$3:$AA$1315,DataRegularSeason20242025!$B$3:$B$1315, "&lt;=" &amp; CT$1, DataRegularSeason20242025!$D$3:$D$1315, $A30)+SUMIFS(DataRegularSeason20242025!$AB$3:$AB$1315,DataRegularSeason20242025!$B$3:$B$1315, "&lt;=" &amp; CT$1, DataRegularSeason20242025!$E$3:$E$1315, $A30)</f>
        <v>20</v>
      </c>
      <c r="CU30">
        <f>SUMIFS(DataRegularSeason20242025!$AA$3:$AA$1315,DataRegularSeason20242025!$B$3:$B$1315, "&lt;=" &amp; CU$1, DataRegularSeason20242025!$D$3:$D$1315, $A30)+SUMIFS(DataRegularSeason20242025!$AB$3:$AB$1315,DataRegularSeason20242025!$B$3:$B$1315, "&lt;=" &amp; CU$1, DataRegularSeason20242025!$E$3:$E$1315, $A30)</f>
        <v>20</v>
      </c>
      <c r="CV30">
        <f>SUMIFS(DataRegularSeason20242025!$AA$3:$AA$1315,DataRegularSeason20242025!$B$3:$B$1315, "&lt;=" &amp; CV$1, DataRegularSeason20242025!$D$3:$D$1315, $A30)+SUMIFS(DataRegularSeason20242025!$AB$3:$AB$1315,DataRegularSeason20242025!$B$3:$B$1315, "&lt;=" &amp; CV$1, DataRegularSeason20242025!$E$3:$E$1315, $A30)</f>
        <v>20</v>
      </c>
      <c r="CW30">
        <f>SUMIFS(DataRegularSeason20242025!$AA$3:$AA$1315,DataRegularSeason20242025!$B$3:$B$1315, "&lt;=" &amp; CW$1, DataRegularSeason20242025!$D$3:$D$1315, $A30)+SUMIFS(DataRegularSeason20242025!$AB$3:$AB$1315,DataRegularSeason20242025!$B$3:$B$1315, "&lt;=" &amp; CW$1, DataRegularSeason20242025!$E$3:$E$1315, $A30)</f>
        <v>20</v>
      </c>
      <c r="CX30">
        <f>SUMIFS(DataRegularSeason20242025!$AA$3:$AA$1315,DataRegularSeason20242025!$B$3:$B$1315, "&lt;=" &amp; CX$1, DataRegularSeason20242025!$D$3:$D$1315, $A30)+SUMIFS(DataRegularSeason20242025!$AB$3:$AB$1315,DataRegularSeason20242025!$B$3:$B$1315, "&lt;=" &amp; CX$1, DataRegularSeason20242025!$E$3:$E$1315, $A30)</f>
        <v>20</v>
      </c>
      <c r="CY30">
        <f>SUMIFS(DataRegularSeason20242025!$AA$3:$AA$1315,DataRegularSeason20242025!$B$3:$B$1315, "&lt;=" &amp; CY$1, DataRegularSeason20242025!$D$3:$D$1315, $A30)+SUMIFS(DataRegularSeason20242025!$AB$3:$AB$1315,DataRegularSeason20242025!$B$3:$B$1315, "&lt;=" &amp; CY$1, DataRegularSeason20242025!$E$3:$E$1315, $A30)</f>
        <v>20</v>
      </c>
      <c r="CZ30">
        <f>SUMIFS(DataRegularSeason20242025!$AA$3:$AA$1315,DataRegularSeason20242025!$B$3:$B$1315, "&lt;=" &amp; CZ$1, DataRegularSeason20242025!$D$3:$D$1315, $A30)+SUMIFS(DataRegularSeason20242025!$AB$3:$AB$1315,DataRegularSeason20242025!$B$3:$B$1315, "&lt;=" &amp; CZ$1, DataRegularSeason20242025!$E$3:$E$1315, $A30)</f>
        <v>20</v>
      </c>
      <c r="DA30">
        <f>SUMIFS(DataRegularSeason20242025!$AA$3:$AA$1315,DataRegularSeason20242025!$B$3:$B$1315, "&lt;=" &amp; DA$1, DataRegularSeason20242025!$D$3:$D$1315, $A30)+SUMIFS(DataRegularSeason20242025!$AB$3:$AB$1315,DataRegularSeason20242025!$B$3:$B$1315, "&lt;=" &amp; DA$1, DataRegularSeason20242025!$E$3:$E$1315, $A30)</f>
        <v>20</v>
      </c>
      <c r="DB30">
        <f>SUMIFS(DataRegularSeason20242025!$AA$3:$AA$1315,DataRegularSeason20242025!$B$3:$B$1315, "&lt;=" &amp; DB$1, DataRegularSeason20242025!$D$3:$D$1315, $A30)+SUMIFS(DataRegularSeason20242025!$AB$3:$AB$1315,DataRegularSeason20242025!$B$3:$B$1315, "&lt;=" &amp; DB$1, DataRegularSeason20242025!$E$3:$E$1315, $A30)</f>
        <v>20</v>
      </c>
      <c r="DC30">
        <f>SUMIFS(DataRegularSeason20242025!$AA$3:$AA$1315,DataRegularSeason20242025!$B$3:$B$1315, "&lt;=" &amp; DC$1, DataRegularSeason20242025!$D$3:$D$1315, $A30)+SUMIFS(DataRegularSeason20242025!$AB$3:$AB$1315,DataRegularSeason20242025!$B$3:$B$1315, "&lt;=" &amp; DC$1, DataRegularSeason20242025!$E$3:$E$1315, $A30)</f>
        <v>20</v>
      </c>
      <c r="DD30">
        <f>SUMIFS(DataRegularSeason20242025!$AA$3:$AA$1315,DataRegularSeason20242025!$B$3:$B$1315, "&lt;=" &amp; DD$1, DataRegularSeason20242025!$D$3:$D$1315, $A30)+SUMIFS(DataRegularSeason20242025!$AB$3:$AB$1315,DataRegularSeason20242025!$B$3:$B$1315, "&lt;=" &amp; DD$1, DataRegularSeason20242025!$E$3:$E$1315, $A30)</f>
        <v>20</v>
      </c>
      <c r="DE30">
        <f>SUMIFS(DataRegularSeason20242025!$AA$3:$AA$1315,DataRegularSeason20242025!$B$3:$B$1315, "&lt;=" &amp; DE$1, DataRegularSeason20242025!$D$3:$D$1315, $A30)+SUMIFS(DataRegularSeason20242025!$AB$3:$AB$1315,DataRegularSeason20242025!$B$3:$B$1315, "&lt;=" &amp; DE$1, DataRegularSeason20242025!$E$3:$E$1315, $A30)</f>
        <v>20</v>
      </c>
      <c r="DF30">
        <f>SUMIFS(DataRegularSeason20242025!$AA$3:$AA$1315,DataRegularSeason20242025!$B$3:$B$1315, "&lt;=" &amp; DF$1, DataRegularSeason20242025!$D$3:$D$1315, $A30)+SUMIFS(DataRegularSeason20242025!$AB$3:$AB$1315,DataRegularSeason20242025!$B$3:$B$1315, "&lt;=" &amp; DF$1, DataRegularSeason20242025!$E$3:$E$1315, $A30)</f>
        <v>20</v>
      </c>
      <c r="DG30">
        <f>SUMIFS(DataRegularSeason20242025!$AA$3:$AA$1315,DataRegularSeason20242025!$B$3:$B$1315, "&lt;=" &amp; DG$1, DataRegularSeason20242025!$D$3:$D$1315, $A30)+SUMIFS(DataRegularSeason20242025!$AB$3:$AB$1315,DataRegularSeason20242025!$B$3:$B$1315, "&lt;=" &amp; DG$1, DataRegularSeason20242025!$E$3:$E$1315, $A30)</f>
        <v>20</v>
      </c>
      <c r="DH30">
        <f>SUMIFS(DataRegularSeason20242025!$AA$3:$AA$1315,DataRegularSeason20242025!$B$3:$B$1315, "&lt;=" &amp; DH$1, DataRegularSeason20242025!$D$3:$D$1315, $A30)+SUMIFS(DataRegularSeason20242025!$AB$3:$AB$1315,DataRegularSeason20242025!$B$3:$B$1315, "&lt;=" &amp; DH$1, DataRegularSeason20242025!$E$3:$E$1315, $A30)</f>
        <v>20</v>
      </c>
      <c r="DI30">
        <f>SUMIFS(DataRegularSeason20242025!$AA$3:$AA$1315,DataRegularSeason20242025!$B$3:$B$1315, "&lt;=" &amp; DI$1, DataRegularSeason20242025!$D$3:$D$1315, $A30)+SUMIFS(DataRegularSeason20242025!$AB$3:$AB$1315,DataRegularSeason20242025!$B$3:$B$1315, "&lt;=" &amp; DI$1, DataRegularSeason20242025!$E$3:$E$1315, $A30)</f>
        <v>20</v>
      </c>
      <c r="DJ30">
        <f>SUMIFS(DataRegularSeason20242025!$AA$3:$AA$1315,DataRegularSeason20242025!$B$3:$B$1315, "&lt;=" &amp; DJ$1, DataRegularSeason20242025!$D$3:$D$1315, $A30)+SUMIFS(DataRegularSeason20242025!$AB$3:$AB$1315,DataRegularSeason20242025!$B$3:$B$1315, "&lt;=" &amp; DJ$1, DataRegularSeason20242025!$E$3:$E$1315, $A30)</f>
        <v>20</v>
      </c>
      <c r="DK30">
        <f>SUMIFS(DataRegularSeason20242025!$AA$3:$AA$1315,DataRegularSeason20242025!$B$3:$B$1315, "&lt;=" &amp; DK$1, DataRegularSeason20242025!$D$3:$D$1315, $A30)+SUMIFS(DataRegularSeason20242025!$AB$3:$AB$1315,DataRegularSeason20242025!$B$3:$B$1315, "&lt;=" &amp; DK$1, DataRegularSeason20242025!$E$3:$E$1315, $A30)</f>
        <v>20</v>
      </c>
      <c r="DL30">
        <f>SUMIFS(DataRegularSeason20242025!$AA$3:$AA$1315,DataRegularSeason20242025!$B$3:$B$1315, "&lt;=" &amp; DL$1, DataRegularSeason20242025!$D$3:$D$1315, $A30)+SUMIFS(DataRegularSeason20242025!$AB$3:$AB$1315,DataRegularSeason20242025!$B$3:$B$1315, "&lt;=" &amp; DL$1, DataRegularSeason20242025!$E$3:$E$1315, $A30)</f>
        <v>20</v>
      </c>
      <c r="DM30">
        <f>SUMIFS(DataRegularSeason20242025!$AA$3:$AA$1315,DataRegularSeason20242025!$B$3:$B$1315, "&lt;=" &amp; DM$1, DataRegularSeason20242025!$D$3:$D$1315, $A30)+SUMIFS(DataRegularSeason20242025!$AB$3:$AB$1315,DataRegularSeason20242025!$B$3:$B$1315, "&lt;=" &amp; DM$1, DataRegularSeason20242025!$E$3:$E$1315, $A30)</f>
        <v>20</v>
      </c>
      <c r="DN30">
        <f>SUMIFS(DataRegularSeason20242025!$AA$3:$AA$1315,DataRegularSeason20242025!$B$3:$B$1315, "&lt;=" &amp; DN$1, DataRegularSeason20242025!$D$3:$D$1315, $A30)+SUMIFS(DataRegularSeason20242025!$AB$3:$AB$1315,DataRegularSeason20242025!$B$3:$B$1315, "&lt;=" &amp; DN$1, DataRegularSeason20242025!$E$3:$E$1315, $A30)</f>
        <v>20</v>
      </c>
      <c r="DO30">
        <f>SUMIFS(DataRegularSeason20242025!$AA$3:$AA$1315,DataRegularSeason20242025!$B$3:$B$1315, "&lt;=" &amp; DO$1, DataRegularSeason20242025!$D$3:$D$1315, $A30)+SUMIFS(DataRegularSeason20242025!$AB$3:$AB$1315,DataRegularSeason20242025!$B$3:$B$1315, "&lt;=" &amp; DO$1, DataRegularSeason20242025!$E$3:$E$1315, $A30)</f>
        <v>20</v>
      </c>
      <c r="DP30">
        <f>SUMIFS(DataRegularSeason20242025!$AA$3:$AA$1315,DataRegularSeason20242025!$B$3:$B$1315, "&lt;=" &amp; DP$1, DataRegularSeason20242025!$D$3:$D$1315, $A30)+SUMIFS(DataRegularSeason20242025!$AB$3:$AB$1315,DataRegularSeason20242025!$B$3:$B$1315, "&lt;=" &amp; DP$1, DataRegularSeason20242025!$E$3:$E$1315, $A30)</f>
        <v>20</v>
      </c>
      <c r="DQ30">
        <f>SUMIFS(DataRegularSeason20242025!$AA$3:$AA$1315,DataRegularSeason20242025!$B$3:$B$1315, "&lt;=" &amp; DQ$1, DataRegularSeason20242025!$D$3:$D$1315, $A30)+SUMIFS(DataRegularSeason20242025!$AB$3:$AB$1315,DataRegularSeason20242025!$B$3:$B$1315, "&lt;=" &amp; DQ$1, DataRegularSeason20242025!$E$3:$E$1315, $A30)</f>
        <v>20</v>
      </c>
      <c r="DR30">
        <f>SUMIFS(DataRegularSeason20242025!$AA$3:$AA$1315,DataRegularSeason20242025!$B$3:$B$1315, "&lt;=" &amp; DR$1, DataRegularSeason20242025!$D$3:$D$1315, $A30)+SUMIFS(DataRegularSeason20242025!$AB$3:$AB$1315,DataRegularSeason20242025!$B$3:$B$1315, "&lt;=" &amp; DR$1, DataRegularSeason20242025!$E$3:$E$1315, $A30)</f>
        <v>20</v>
      </c>
      <c r="DS30">
        <f>SUMIFS(DataRegularSeason20242025!$AA$3:$AA$1315,DataRegularSeason20242025!$B$3:$B$1315, "&lt;=" &amp; DS$1, DataRegularSeason20242025!$D$3:$D$1315, $A30)+SUMIFS(DataRegularSeason20242025!$AB$3:$AB$1315,DataRegularSeason20242025!$B$3:$B$1315, "&lt;=" &amp; DS$1, DataRegularSeason20242025!$E$3:$E$1315, $A30)</f>
        <v>20</v>
      </c>
      <c r="DT30">
        <f>SUMIFS(DataRegularSeason20242025!$AA$3:$AA$1315,DataRegularSeason20242025!$B$3:$B$1315, "&lt;=" &amp; DT$1, DataRegularSeason20242025!$D$3:$D$1315, $A30)+SUMIFS(DataRegularSeason20242025!$AB$3:$AB$1315,DataRegularSeason20242025!$B$3:$B$1315, "&lt;=" &amp; DT$1, DataRegularSeason20242025!$E$3:$E$1315, $A30)</f>
        <v>20</v>
      </c>
      <c r="DU30">
        <f>SUMIFS(DataRegularSeason20242025!$AA$3:$AA$1315,DataRegularSeason20242025!$B$3:$B$1315, "&lt;=" &amp; DU$1, DataRegularSeason20242025!$D$3:$D$1315, $A30)+SUMIFS(DataRegularSeason20242025!$AB$3:$AB$1315,DataRegularSeason20242025!$B$3:$B$1315, "&lt;=" &amp; DU$1, DataRegularSeason20242025!$E$3:$E$1315, $A30)</f>
        <v>20</v>
      </c>
      <c r="DV30">
        <f>SUMIFS(DataRegularSeason20242025!$AA$3:$AA$1315,DataRegularSeason20242025!$B$3:$B$1315, "&lt;=" &amp; DV$1, DataRegularSeason20242025!$D$3:$D$1315, $A30)+SUMIFS(DataRegularSeason20242025!$AB$3:$AB$1315,DataRegularSeason20242025!$B$3:$B$1315, "&lt;=" &amp; DV$1, DataRegularSeason20242025!$E$3:$E$1315, $A30)</f>
        <v>20</v>
      </c>
      <c r="DW30">
        <f>SUMIFS(DataRegularSeason20242025!$AA$3:$AA$1315,DataRegularSeason20242025!$B$3:$B$1315, "&lt;=" &amp; DW$1, DataRegularSeason20242025!$D$3:$D$1315, $A30)+SUMIFS(DataRegularSeason20242025!$AB$3:$AB$1315,DataRegularSeason20242025!$B$3:$B$1315, "&lt;=" &amp; DW$1, DataRegularSeason20242025!$E$3:$E$1315, $A30)</f>
        <v>20</v>
      </c>
      <c r="DX30">
        <f>SUMIFS(DataRegularSeason20242025!$AA$3:$AA$1315,DataRegularSeason20242025!$B$3:$B$1315, "&lt;=" &amp; DX$1, DataRegularSeason20242025!$D$3:$D$1315, $A30)+SUMIFS(DataRegularSeason20242025!$AB$3:$AB$1315,DataRegularSeason20242025!$B$3:$B$1315, "&lt;=" &amp; DX$1, DataRegularSeason20242025!$E$3:$E$1315, $A30)</f>
        <v>20</v>
      </c>
      <c r="DY30">
        <f>SUMIFS(DataRegularSeason20242025!$AA$3:$AA$1315,DataRegularSeason20242025!$B$3:$B$1315, "&lt;=" &amp; DY$1, DataRegularSeason20242025!$D$3:$D$1315, $A30)+SUMIFS(DataRegularSeason20242025!$AB$3:$AB$1315,DataRegularSeason20242025!$B$3:$B$1315, "&lt;=" &amp; DY$1, DataRegularSeason20242025!$E$3:$E$1315, $A30)</f>
        <v>20</v>
      </c>
      <c r="DZ30">
        <f>SUMIFS(DataRegularSeason20242025!$AA$3:$AA$1315,DataRegularSeason20242025!$B$3:$B$1315, "&lt;=" &amp; DZ$1, DataRegularSeason20242025!$D$3:$D$1315, $A30)+SUMIFS(DataRegularSeason20242025!$AB$3:$AB$1315,DataRegularSeason20242025!$B$3:$B$1315, "&lt;=" &amp; DZ$1, DataRegularSeason20242025!$E$3:$E$1315, $A30)</f>
        <v>20</v>
      </c>
      <c r="EA30">
        <f>SUMIFS(DataRegularSeason20242025!$AA$3:$AA$1315,DataRegularSeason20242025!$B$3:$B$1315, "&lt;=" &amp; EA$1, DataRegularSeason20242025!$D$3:$D$1315, $A30)+SUMIFS(DataRegularSeason20242025!$AB$3:$AB$1315,DataRegularSeason20242025!$B$3:$B$1315, "&lt;=" &amp; EA$1, DataRegularSeason20242025!$E$3:$E$1315, $A30)</f>
        <v>20</v>
      </c>
      <c r="EB30">
        <f>SUMIFS(DataRegularSeason20242025!$AA$3:$AA$1315,DataRegularSeason20242025!$B$3:$B$1315, "&lt;=" &amp; EB$1, DataRegularSeason20242025!$D$3:$D$1315, $A30)+SUMIFS(DataRegularSeason20242025!$AB$3:$AB$1315,DataRegularSeason20242025!$B$3:$B$1315, "&lt;=" &amp; EB$1, DataRegularSeason20242025!$E$3:$E$1315, $A30)</f>
        <v>20</v>
      </c>
      <c r="EC30">
        <f>SUMIFS(DataRegularSeason20242025!$AA$3:$AA$1315,DataRegularSeason20242025!$B$3:$B$1315, "&lt;=" &amp; EC$1, DataRegularSeason20242025!$D$3:$D$1315, $A30)+SUMIFS(DataRegularSeason20242025!$AB$3:$AB$1315,DataRegularSeason20242025!$B$3:$B$1315, "&lt;=" &amp; EC$1, DataRegularSeason20242025!$E$3:$E$1315, $A30)</f>
        <v>20</v>
      </c>
      <c r="ED30">
        <f>SUMIFS(DataRegularSeason20242025!$AA$3:$AA$1315,DataRegularSeason20242025!$B$3:$B$1315, "&lt;=" &amp; ED$1, DataRegularSeason20242025!$D$3:$D$1315, $A30)+SUMIFS(DataRegularSeason20242025!$AB$3:$AB$1315,DataRegularSeason20242025!$B$3:$B$1315, "&lt;=" &amp; ED$1, DataRegularSeason20242025!$E$3:$E$1315, $A30)</f>
        <v>20</v>
      </c>
      <c r="EE30">
        <f>SUMIFS(DataRegularSeason20242025!$AA$3:$AA$1315,DataRegularSeason20242025!$B$3:$B$1315, "&lt;=" &amp; EE$1, DataRegularSeason20242025!$D$3:$D$1315, $A30)+SUMIFS(DataRegularSeason20242025!$AB$3:$AB$1315,DataRegularSeason20242025!$B$3:$B$1315, "&lt;=" &amp; EE$1, DataRegularSeason20242025!$E$3:$E$1315, $A30)</f>
        <v>20</v>
      </c>
      <c r="EF30">
        <f>SUMIFS(DataRegularSeason20242025!$AA$3:$AA$1315,DataRegularSeason20242025!$B$3:$B$1315, "&lt;=" &amp; EF$1, DataRegularSeason20242025!$D$3:$D$1315, $A30)+SUMIFS(DataRegularSeason20242025!$AB$3:$AB$1315,DataRegularSeason20242025!$B$3:$B$1315, "&lt;=" &amp; EF$1, DataRegularSeason20242025!$E$3:$E$1315, $A30)</f>
        <v>20</v>
      </c>
      <c r="EG30">
        <f>SUMIFS(DataRegularSeason20242025!$AA$3:$AA$1315,DataRegularSeason20242025!$B$3:$B$1315, "&lt;=" &amp; EG$1, DataRegularSeason20242025!$D$3:$D$1315, $A30)+SUMIFS(DataRegularSeason20242025!$AB$3:$AB$1315,DataRegularSeason20242025!$B$3:$B$1315, "&lt;=" &amp; EG$1, DataRegularSeason20242025!$E$3:$E$1315, $A30)</f>
        <v>20</v>
      </c>
      <c r="EH30">
        <f>SUMIFS(DataRegularSeason20242025!$AA$3:$AA$1315,DataRegularSeason20242025!$B$3:$B$1315, "&lt;=" &amp; EH$1, DataRegularSeason20242025!$D$3:$D$1315, $A30)+SUMIFS(DataRegularSeason20242025!$AB$3:$AB$1315,DataRegularSeason20242025!$B$3:$B$1315, "&lt;=" &amp; EH$1, DataRegularSeason20242025!$E$3:$E$1315, $A30)</f>
        <v>20</v>
      </c>
      <c r="EI30">
        <f>SUMIFS(DataRegularSeason20242025!$AA$3:$AA$1315,DataRegularSeason20242025!$B$3:$B$1315, "&lt;=" &amp; EI$1, DataRegularSeason20242025!$D$3:$D$1315, $A30)+SUMIFS(DataRegularSeason20242025!$AB$3:$AB$1315,DataRegularSeason20242025!$B$3:$B$1315, "&lt;=" &amp; EI$1, DataRegularSeason20242025!$E$3:$E$1315, $A30)</f>
        <v>20</v>
      </c>
      <c r="EJ30">
        <f>SUMIFS(DataRegularSeason20242025!$AA$3:$AA$1315,DataRegularSeason20242025!$B$3:$B$1315, "&lt;=" &amp; EJ$1, DataRegularSeason20242025!$D$3:$D$1315, $A30)+SUMIFS(DataRegularSeason20242025!$AB$3:$AB$1315,DataRegularSeason20242025!$B$3:$B$1315, "&lt;=" &amp; EJ$1, DataRegularSeason20242025!$E$3:$E$1315, $A30)</f>
        <v>20</v>
      </c>
      <c r="EK30">
        <f>SUMIFS(DataRegularSeason20242025!$AA$3:$AA$1315,DataRegularSeason20242025!$B$3:$B$1315, "&lt;=" &amp; EK$1, DataRegularSeason20242025!$D$3:$D$1315, $A30)+SUMIFS(DataRegularSeason20242025!$AB$3:$AB$1315,DataRegularSeason20242025!$B$3:$B$1315, "&lt;=" &amp; EK$1, DataRegularSeason20242025!$E$3:$E$1315, $A30)</f>
        <v>20</v>
      </c>
      <c r="EL30">
        <f>SUMIFS(DataRegularSeason20242025!$AA$3:$AA$1315,DataRegularSeason20242025!$B$3:$B$1315, "&lt;=" &amp; EL$1, DataRegularSeason20242025!$D$3:$D$1315, $A30)+SUMIFS(DataRegularSeason20242025!$AB$3:$AB$1315,DataRegularSeason20242025!$B$3:$B$1315, "&lt;=" &amp; EL$1, DataRegularSeason20242025!$E$3:$E$1315, $A30)</f>
        <v>20</v>
      </c>
      <c r="EM30">
        <f>SUMIFS(DataRegularSeason20242025!$AA$3:$AA$1315,DataRegularSeason20242025!$B$3:$B$1315, "&lt;=" &amp; EM$1, DataRegularSeason20242025!$D$3:$D$1315, $A30)+SUMIFS(DataRegularSeason20242025!$AB$3:$AB$1315,DataRegularSeason20242025!$B$3:$B$1315, "&lt;=" &amp; EM$1, DataRegularSeason20242025!$E$3:$E$1315, $A30)</f>
        <v>20</v>
      </c>
      <c r="EN30">
        <f>SUMIFS(DataRegularSeason20242025!$AA$3:$AA$1315,DataRegularSeason20242025!$B$3:$B$1315, "&lt;=" &amp; EN$1, DataRegularSeason20242025!$D$3:$D$1315, $A30)+SUMIFS(DataRegularSeason20242025!$AB$3:$AB$1315,DataRegularSeason20242025!$B$3:$B$1315, "&lt;=" &amp; EN$1, DataRegularSeason20242025!$E$3:$E$1315, $A30)</f>
        <v>20</v>
      </c>
      <c r="EO30">
        <f>SUMIFS(DataRegularSeason20242025!$AA$3:$AA$1315,DataRegularSeason20242025!$B$3:$B$1315, "&lt;=" &amp; EO$1, DataRegularSeason20242025!$D$3:$D$1315, $A30)+SUMIFS(DataRegularSeason20242025!$AB$3:$AB$1315,DataRegularSeason20242025!$B$3:$B$1315, "&lt;=" &amp; EO$1, DataRegularSeason20242025!$E$3:$E$1315, $A30)</f>
        <v>20</v>
      </c>
      <c r="EP30">
        <f>SUMIFS(DataRegularSeason20242025!$AA$3:$AA$1315,DataRegularSeason20242025!$B$3:$B$1315, "&lt;=" &amp; EP$1, DataRegularSeason20242025!$D$3:$D$1315, $A30)+SUMIFS(DataRegularSeason20242025!$AB$3:$AB$1315,DataRegularSeason20242025!$B$3:$B$1315, "&lt;=" &amp; EP$1, DataRegularSeason20242025!$E$3:$E$1315, $A30)</f>
        <v>20</v>
      </c>
      <c r="EQ30">
        <f>SUMIFS(DataRegularSeason20242025!$AA$3:$AA$1315,DataRegularSeason20242025!$B$3:$B$1315, "&lt;=" &amp; EQ$1, DataRegularSeason20242025!$D$3:$D$1315, $A30)+SUMIFS(DataRegularSeason20242025!$AB$3:$AB$1315,DataRegularSeason20242025!$B$3:$B$1315, "&lt;=" &amp; EQ$1, DataRegularSeason20242025!$E$3:$E$1315, $A30)</f>
        <v>20</v>
      </c>
      <c r="ER30">
        <f>SUMIFS(DataRegularSeason20242025!$AA$3:$AA$1315,DataRegularSeason20242025!$B$3:$B$1315, "&lt;=" &amp; ER$1, DataRegularSeason20242025!$D$3:$D$1315, $A30)+SUMIFS(DataRegularSeason20242025!$AB$3:$AB$1315,DataRegularSeason20242025!$B$3:$B$1315, "&lt;=" &amp; ER$1, DataRegularSeason20242025!$E$3:$E$1315, $A30)</f>
        <v>20</v>
      </c>
      <c r="ES30">
        <f>SUMIFS(DataRegularSeason20242025!$AA$3:$AA$1315,DataRegularSeason20242025!$B$3:$B$1315, "&lt;=" &amp; ES$1, DataRegularSeason20242025!$D$3:$D$1315, $A30)+SUMIFS(DataRegularSeason20242025!$AB$3:$AB$1315,DataRegularSeason20242025!$B$3:$B$1315, "&lt;=" &amp; ES$1, DataRegularSeason20242025!$E$3:$E$1315, $A30)</f>
        <v>20</v>
      </c>
      <c r="ET30">
        <f>SUMIFS(DataRegularSeason20242025!$AA$3:$AA$1315,DataRegularSeason20242025!$B$3:$B$1315, "&lt;=" &amp; ET$1, DataRegularSeason20242025!$D$3:$D$1315, $A30)+SUMIFS(DataRegularSeason20242025!$AB$3:$AB$1315,DataRegularSeason20242025!$B$3:$B$1315, "&lt;=" &amp; ET$1, DataRegularSeason20242025!$E$3:$E$1315, $A30)</f>
        <v>20</v>
      </c>
      <c r="EU30">
        <f>SUMIFS(DataRegularSeason20242025!$AA$3:$AA$1315,DataRegularSeason20242025!$B$3:$B$1315, "&lt;=" &amp; EU$1, DataRegularSeason20242025!$D$3:$D$1315, $A30)+SUMIFS(DataRegularSeason20242025!$AB$3:$AB$1315,DataRegularSeason20242025!$B$3:$B$1315, "&lt;=" &amp; EU$1, DataRegularSeason20242025!$E$3:$E$1315, $A30)</f>
        <v>20</v>
      </c>
      <c r="EV30">
        <f>SUMIFS(DataRegularSeason20242025!$AA$3:$AA$1315,DataRegularSeason20242025!$B$3:$B$1315, "&lt;=" &amp; EV$1, DataRegularSeason20242025!$D$3:$D$1315, $A30)+SUMIFS(DataRegularSeason20242025!$AB$3:$AB$1315,DataRegularSeason20242025!$B$3:$B$1315, "&lt;=" &amp; EV$1, DataRegularSeason20242025!$E$3:$E$1315, $A30)</f>
        <v>20</v>
      </c>
      <c r="EW30">
        <f>SUMIFS(DataRegularSeason20242025!$AA$3:$AA$1315,DataRegularSeason20242025!$B$3:$B$1315, "&lt;=" &amp; EW$1, DataRegularSeason20242025!$D$3:$D$1315, $A30)+SUMIFS(DataRegularSeason20242025!$AB$3:$AB$1315,DataRegularSeason20242025!$B$3:$B$1315, "&lt;=" &amp; EW$1, DataRegularSeason20242025!$E$3:$E$1315, $A30)</f>
        <v>20</v>
      </c>
      <c r="EX30">
        <f>SUMIFS(DataRegularSeason20242025!$AA$3:$AA$1315,DataRegularSeason20242025!$B$3:$B$1315, "&lt;=" &amp; EX$1, DataRegularSeason20242025!$D$3:$D$1315, $A30)+SUMIFS(DataRegularSeason20242025!$AB$3:$AB$1315,DataRegularSeason20242025!$B$3:$B$1315, "&lt;=" &amp; EX$1, DataRegularSeason20242025!$E$3:$E$1315, $A30)</f>
        <v>20</v>
      </c>
      <c r="EY30">
        <f>SUMIFS(DataRegularSeason20242025!$AA$3:$AA$1315,DataRegularSeason20242025!$B$3:$B$1315, "&lt;=" &amp; EY$1, DataRegularSeason20242025!$D$3:$D$1315, $A30)+SUMIFS(DataRegularSeason20242025!$AB$3:$AB$1315,DataRegularSeason20242025!$B$3:$B$1315, "&lt;=" &amp; EY$1, DataRegularSeason20242025!$E$3:$E$1315, $A30)</f>
        <v>20</v>
      </c>
      <c r="EZ30">
        <f>SUMIFS(DataRegularSeason20242025!$AA$3:$AA$1315,DataRegularSeason20242025!$B$3:$B$1315, "&lt;=" &amp; EZ$1, DataRegularSeason20242025!$D$3:$D$1315, $A30)+SUMIFS(DataRegularSeason20242025!$AB$3:$AB$1315,DataRegularSeason20242025!$B$3:$B$1315, "&lt;=" &amp; EZ$1, DataRegularSeason20242025!$E$3:$E$1315, $A30)</f>
        <v>20</v>
      </c>
      <c r="FA30">
        <f>SUMIFS(DataRegularSeason20242025!$AA$3:$AA$1315,DataRegularSeason20242025!$B$3:$B$1315, "&lt;=" &amp; FA$1, DataRegularSeason20242025!$D$3:$D$1315, $A30)+SUMIFS(DataRegularSeason20242025!$AB$3:$AB$1315,DataRegularSeason20242025!$B$3:$B$1315, "&lt;=" &amp; FA$1, DataRegularSeason20242025!$E$3:$E$1315, $A30)</f>
        <v>20</v>
      </c>
      <c r="FB30">
        <f>SUMIFS(DataRegularSeason20242025!$AA$3:$AA$1315,DataRegularSeason20242025!$B$3:$B$1315, "&lt;=" &amp; FB$1, DataRegularSeason20242025!$D$3:$D$1315, $A30)+SUMIFS(DataRegularSeason20242025!$AB$3:$AB$1315,DataRegularSeason20242025!$B$3:$B$1315, "&lt;=" &amp; FB$1, DataRegularSeason20242025!$E$3:$E$1315, $A30)</f>
        <v>20</v>
      </c>
      <c r="FC30">
        <f>SUMIFS(DataRegularSeason20242025!$AA$3:$AA$1315,DataRegularSeason20242025!$B$3:$B$1315, "&lt;=" &amp; FC$1, DataRegularSeason20242025!$D$3:$D$1315, $A30)+SUMIFS(DataRegularSeason20242025!$AB$3:$AB$1315,DataRegularSeason20242025!$B$3:$B$1315, "&lt;=" &amp; FC$1, DataRegularSeason20242025!$E$3:$E$1315, $A30)</f>
        <v>20</v>
      </c>
      <c r="FD30">
        <f>SUMIFS(DataRegularSeason20242025!$AA$3:$AA$1315,DataRegularSeason20242025!$B$3:$B$1315, "&lt;=" &amp; FD$1, DataRegularSeason20242025!$D$3:$D$1315, $A30)+SUMIFS(DataRegularSeason20242025!$AB$3:$AB$1315,DataRegularSeason20242025!$B$3:$B$1315, "&lt;=" &amp; FD$1, DataRegularSeason20242025!$E$3:$E$1315, $A30)</f>
        <v>20</v>
      </c>
      <c r="FE30">
        <f>SUMIFS(DataRegularSeason20242025!$AA$3:$AA$1315,DataRegularSeason20242025!$B$3:$B$1315, "&lt;=" &amp; FE$1, DataRegularSeason20242025!$D$3:$D$1315, $A30)+SUMIFS(DataRegularSeason20242025!$AB$3:$AB$1315,DataRegularSeason20242025!$B$3:$B$1315, "&lt;=" &amp; FE$1, DataRegularSeason20242025!$E$3:$E$1315, $A30)</f>
        <v>20</v>
      </c>
      <c r="FF30">
        <f>SUMIFS(DataRegularSeason20242025!$AA$3:$AA$1315,DataRegularSeason20242025!$B$3:$B$1315, "&lt;=" &amp; FF$1, DataRegularSeason20242025!$D$3:$D$1315, $A30)+SUMIFS(DataRegularSeason20242025!$AB$3:$AB$1315,DataRegularSeason20242025!$B$3:$B$1315, "&lt;=" &amp; FF$1, DataRegularSeason20242025!$E$3:$E$1315, $A30)</f>
        <v>20</v>
      </c>
      <c r="FG30">
        <f>SUMIFS(DataRegularSeason20242025!$AA$3:$AA$1315,DataRegularSeason20242025!$B$3:$B$1315, "&lt;=" &amp; FG$1, DataRegularSeason20242025!$D$3:$D$1315, $A30)+SUMIFS(DataRegularSeason20242025!$AB$3:$AB$1315,DataRegularSeason20242025!$B$3:$B$1315, "&lt;=" &amp; FG$1, DataRegularSeason20242025!$E$3:$E$1315, $A30)</f>
        <v>20</v>
      </c>
      <c r="FH30">
        <f>SUMIFS(DataRegularSeason20242025!$AA$3:$AA$1315,DataRegularSeason20242025!$B$3:$B$1315, "&lt;=" &amp; FH$1, DataRegularSeason20242025!$D$3:$D$1315, $A30)+SUMIFS(DataRegularSeason20242025!$AB$3:$AB$1315,DataRegularSeason20242025!$B$3:$B$1315, "&lt;=" &amp; FH$1, DataRegularSeason20242025!$E$3:$E$1315, $A30)</f>
        <v>20</v>
      </c>
      <c r="FI30">
        <f>SUMIFS(DataRegularSeason20242025!$AA$3:$AA$1315,DataRegularSeason20242025!$B$3:$B$1315, "&lt;=" &amp; FI$1, DataRegularSeason20242025!$D$3:$D$1315, $A30)+SUMIFS(DataRegularSeason20242025!$AB$3:$AB$1315,DataRegularSeason20242025!$B$3:$B$1315, "&lt;=" &amp; FI$1, DataRegularSeason20242025!$E$3:$E$1315, $A30)</f>
        <v>20</v>
      </c>
      <c r="FJ30">
        <f>SUMIFS(DataRegularSeason20242025!$AA$3:$AA$1315,DataRegularSeason20242025!$B$3:$B$1315, "&lt;=" &amp; FJ$1, DataRegularSeason20242025!$D$3:$D$1315, $A30)+SUMIFS(DataRegularSeason20242025!$AB$3:$AB$1315,DataRegularSeason20242025!$B$3:$B$1315, "&lt;=" &amp; FJ$1, DataRegularSeason20242025!$E$3:$E$1315, $A30)</f>
        <v>20</v>
      </c>
      <c r="FK30">
        <f>SUMIFS(DataRegularSeason20242025!$AA$3:$AA$1315,DataRegularSeason20242025!$B$3:$B$1315, "&lt;=" &amp; FK$1, DataRegularSeason20242025!$D$3:$D$1315, $A30)+SUMIFS(DataRegularSeason20242025!$AB$3:$AB$1315,DataRegularSeason20242025!$B$3:$B$1315, "&lt;=" &amp; FK$1, DataRegularSeason20242025!$E$3:$E$1315, $A30)</f>
        <v>20</v>
      </c>
      <c r="FL30">
        <f>SUMIFS(DataRegularSeason20242025!$AA$3:$AA$1315,DataRegularSeason20242025!$B$3:$B$1315, "&lt;=" &amp; FL$1, DataRegularSeason20242025!$D$3:$D$1315, $A30)+SUMIFS(DataRegularSeason20242025!$AB$3:$AB$1315,DataRegularSeason20242025!$B$3:$B$1315, "&lt;=" &amp; FL$1, DataRegularSeason20242025!$E$3:$E$1315, $A30)</f>
        <v>20</v>
      </c>
      <c r="FM30">
        <f>SUMIFS(DataRegularSeason20242025!$AA$3:$AA$1315,DataRegularSeason20242025!$B$3:$B$1315, "&lt;=" &amp; FM$1, DataRegularSeason20242025!$D$3:$D$1315, $A30)+SUMIFS(DataRegularSeason20242025!$AB$3:$AB$1315,DataRegularSeason20242025!$B$3:$B$1315, "&lt;=" &amp; FM$1, DataRegularSeason20242025!$E$3:$E$1315, $A30)</f>
        <v>20</v>
      </c>
      <c r="FN30">
        <f>SUMIFS(DataRegularSeason20242025!$AA$3:$AA$1315,DataRegularSeason20242025!$B$3:$B$1315, "&lt;=" &amp; FN$1, DataRegularSeason20242025!$D$3:$D$1315, $A30)+SUMIFS(DataRegularSeason20242025!$AB$3:$AB$1315,DataRegularSeason20242025!$B$3:$B$1315, "&lt;=" &amp; FN$1, DataRegularSeason20242025!$E$3:$E$1315, $A30)</f>
        <v>20</v>
      </c>
      <c r="FO30">
        <f>SUMIFS(DataRegularSeason20242025!$AA$3:$AA$1315,DataRegularSeason20242025!$B$3:$B$1315, "&lt;=" &amp; FO$1, DataRegularSeason20242025!$D$3:$D$1315, $A30)+SUMIFS(DataRegularSeason20242025!$AB$3:$AB$1315,DataRegularSeason20242025!$B$3:$B$1315, "&lt;=" &amp; FO$1, DataRegularSeason20242025!$E$3:$E$1315, $A30)</f>
        <v>20</v>
      </c>
      <c r="FP30">
        <f>SUMIFS(DataRegularSeason20242025!$AA$3:$AA$1315,DataRegularSeason20242025!$B$3:$B$1315, "&lt;=" &amp; FP$1, DataRegularSeason20242025!$D$3:$D$1315, $A30)+SUMIFS(DataRegularSeason20242025!$AB$3:$AB$1315,DataRegularSeason20242025!$B$3:$B$1315, "&lt;=" &amp; FP$1, DataRegularSeason20242025!$E$3:$E$1315, $A30)</f>
        <v>20</v>
      </c>
      <c r="FQ30">
        <f>SUMIFS(DataRegularSeason20242025!$AA$3:$AA$1315,DataRegularSeason20242025!$B$3:$B$1315, "&lt;=" &amp; FQ$1, DataRegularSeason20242025!$D$3:$D$1315, $A30)+SUMIFS(DataRegularSeason20242025!$AB$3:$AB$1315,DataRegularSeason20242025!$B$3:$B$1315, "&lt;=" &amp; FQ$1, DataRegularSeason20242025!$E$3:$E$1315, $A30)</f>
        <v>20</v>
      </c>
      <c r="FR30">
        <f>SUMIFS(DataRegularSeason20242025!$AA$3:$AA$1315,DataRegularSeason20242025!$B$3:$B$1315, "&lt;=" &amp; FR$1, DataRegularSeason20242025!$D$3:$D$1315, $A30)+SUMIFS(DataRegularSeason20242025!$AB$3:$AB$1315,DataRegularSeason20242025!$B$3:$B$1315, "&lt;=" &amp; FR$1, DataRegularSeason20242025!$E$3:$E$1315, $A30)</f>
        <v>20</v>
      </c>
      <c r="FS30">
        <f>SUMIFS(DataRegularSeason20242025!$AA$3:$AA$1315,DataRegularSeason20242025!$B$3:$B$1315, "&lt;=" &amp; FS$1, DataRegularSeason20242025!$D$3:$D$1315, $A30)+SUMIFS(DataRegularSeason20242025!$AB$3:$AB$1315,DataRegularSeason20242025!$B$3:$B$1315, "&lt;=" &amp; FS$1, DataRegularSeason20242025!$E$3:$E$1315, $A30)</f>
        <v>20</v>
      </c>
      <c r="FT30">
        <f>SUMIFS(DataRegularSeason20242025!$AA$3:$AA$1315,DataRegularSeason20242025!$B$3:$B$1315, "&lt;=" &amp; FT$1, DataRegularSeason20242025!$D$3:$D$1315, $A30)+SUMIFS(DataRegularSeason20242025!$AB$3:$AB$1315,DataRegularSeason20242025!$B$3:$B$1315, "&lt;=" &amp; FT$1, DataRegularSeason20242025!$E$3:$E$1315, $A30)</f>
        <v>20</v>
      </c>
      <c r="FU30">
        <f>SUMIFS(DataRegularSeason20242025!$AA$3:$AA$1315,DataRegularSeason20242025!$B$3:$B$1315, "&lt;=" &amp; FU$1, DataRegularSeason20242025!$D$3:$D$1315, $A30)+SUMIFS(DataRegularSeason20242025!$AB$3:$AB$1315,DataRegularSeason20242025!$B$3:$B$1315, "&lt;=" &amp; FU$1, DataRegularSeason20242025!$E$3:$E$1315, $A30)</f>
        <v>20</v>
      </c>
      <c r="FV30">
        <f>SUMIFS(DataRegularSeason20242025!$AA$3:$AA$1315,DataRegularSeason20242025!$B$3:$B$1315, "&lt;=" &amp; FV$1, DataRegularSeason20242025!$D$3:$D$1315, $A30)+SUMIFS(DataRegularSeason20242025!$AB$3:$AB$1315,DataRegularSeason20242025!$B$3:$B$1315, "&lt;=" &amp; FV$1, DataRegularSeason20242025!$E$3:$E$1315, $A30)</f>
        <v>20</v>
      </c>
      <c r="FW30">
        <f>SUMIFS(DataRegularSeason20242025!$AA$3:$AA$1315,DataRegularSeason20242025!$B$3:$B$1315, "&lt;=" &amp; FW$1, DataRegularSeason20242025!$D$3:$D$1315, $A30)+SUMIFS(DataRegularSeason20242025!$AB$3:$AB$1315,DataRegularSeason20242025!$B$3:$B$1315, "&lt;=" &amp; FW$1, DataRegularSeason20242025!$E$3:$E$1315, $A30)</f>
        <v>20</v>
      </c>
      <c r="FX30">
        <f>SUMIFS(DataRegularSeason20242025!$AA$3:$AA$1315,DataRegularSeason20242025!$B$3:$B$1315, "&lt;=" &amp; FX$1, DataRegularSeason20242025!$D$3:$D$1315, $A30)+SUMIFS(DataRegularSeason20242025!$AB$3:$AB$1315,DataRegularSeason20242025!$B$3:$B$1315, "&lt;=" &amp; FX$1, DataRegularSeason20242025!$E$3:$E$1315, $A30)</f>
        <v>20</v>
      </c>
      <c r="FY30">
        <f>SUMIFS(DataRegularSeason20242025!$AA$3:$AA$1315,DataRegularSeason20242025!$B$3:$B$1315, "&lt;=" &amp; FY$1, DataRegularSeason20242025!$D$3:$D$1315, $A30)+SUMIFS(DataRegularSeason20242025!$AB$3:$AB$1315,DataRegularSeason20242025!$B$3:$B$1315, "&lt;=" &amp; FY$1, DataRegularSeason20242025!$E$3:$E$1315, $A30)</f>
        <v>20</v>
      </c>
      <c r="FZ30">
        <f>SUMIFS(DataRegularSeason20242025!$AA$3:$AA$1315,DataRegularSeason20242025!$B$3:$B$1315, "&lt;=" &amp; FZ$1, DataRegularSeason20242025!$D$3:$D$1315, $A30)+SUMIFS(DataRegularSeason20242025!$AB$3:$AB$1315,DataRegularSeason20242025!$B$3:$B$1315, "&lt;=" &amp; FZ$1, DataRegularSeason20242025!$E$3:$E$1315, $A30)</f>
        <v>20</v>
      </c>
      <c r="GA30">
        <f>SUMIFS(DataRegularSeason20242025!$AA$3:$AA$1315,DataRegularSeason20242025!$B$3:$B$1315, "&lt;=" &amp; GA$1, DataRegularSeason20242025!$D$3:$D$1315, $A30)+SUMIFS(DataRegularSeason20242025!$AB$3:$AB$1315,DataRegularSeason20242025!$B$3:$B$1315, "&lt;=" &amp; GA$1, DataRegularSeason20242025!$E$3:$E$1315, $A30)</f>
        <v>20</v>
      </c>
      <c r="GB30">
        <f>SUMIFS(DataRegularSeason20242025!$AA$3:$AA$1315,DataRegularSeason20242025!$B$3:$B$1315, "&lt;=" &amp; GB$1, DataRegularSeason20242025!$D$3:$D$1315, $A30)+SUMIFS(DataRegularSeason20242025!$AB$3:$AB$1315,DataRegularSeason20242025!$B$3:$B$1315, "&lt;=" &amp; GB$1, DataRegularSeason20242025!$E$3:$E$1315, $A30)</f>
        <v>20</v>
      </c>
      <c r="GC30">
        <f>SUMIFS(DataRegularSeason20242025!$AA$3:$AA$1315,DataRegularSeason20242025!$B$3:$B$1315, "&lt;=" &amp; GC$1, DataRegularSeason20242025!$D$3:$D$1315, $A30)+SUMIFS(DataRegularSeason20242025!$AB$3:$AB$1315,DataRegularSeason20242025!$B$3:$B$1315, "&lt;=" &amp; GC$1, DataRegularSeason20242025!$E$3:$E$1315, $A30)</f>
        <v>20</v>
      </c>
      <c r="GD30">
        <f>SUMIFS(DataRegularSeason20242025!$AA$3:$AA$1315,DataRegularSeason20242025!$B$3:$B$1315, "&lt;=" &amp; GD$1, DataRegularSeason20242025!$D$3:$D$1315, $A30)+SUMIFS(DataRegularSeason20242025!$AB$3:$AB$1315,DataRegularSeason20242025!$B$3:$B$1315, "&lt;=" &amp; GD$1, DataRegularSeason20242025!$E$3:$E$1315, $A30)</f>
        <v>20</v>
      </c>
      <c r="GE30">
        <f>SUMIFS(DataRegularSeason20242025!$AA$3:$AA$1315,DataRegularSeason20242025!$B$3:$B$1315, "&lt;=" &amp; GE$1, DataRegularSeason20242025!$D$3:$D$1315, $A30)+SUMIFS(DataRegularSeason20242025!$AB$3:$AB$1315,DataRegularSeason20242025!$B$3:$B$1315, "&lt;=" &amp; GE$1, DataRegularSeason20242025!$E$3:$E$1315, $A30)</f>
        <v>20</v>
      </c>
      <c r="GF30">
        <f>SUMIFS(DataRegularSeason20242025!$AA$3:$AA$1315,DataRegularSeason20242025!$B$3:$B$1315, "&lt;=" &amp; GF$1, DataRegularSeason20242025!$D$3:$D$1315, $A30)+SUMIFS(DataRegularSeason20242025!$AB$3:$AB$1315,DataRegularSeason20242025!$B$3:$B$1315, "&lt;=" &amp; GF$1, DataRegularSeason20242025!$E$3:$E$1315, $A30)</f>
        <v>20</v>
      </c>
      <c r="GG30">
        <f>SUMIFS(DataRegularSeason20242025!$AA$3:$AA$1315,DataRegularSeason20242025!$B$3:$B$1315, "&lt;=" &amp; GG$1, DataRegularSeason20242025!$D$3:$D$1315, $A30)+SUMIFS(DataRegularSeason20242025!$AB$3:$AB$1315,DataRegularSeason20242025!$B$3:$B$1315, "&lt;=" &amp; GG$1, DataRegularSeason20242025!$E$3:$E$1315, $A30)</f>
        <v>20</v>
      </c>
      <c r="GH30">
        <f>SUMIFS(DataRegularSeason20242025!$AA$3:$AA$1315,DataRegularSeason20242025!$B$3:$B$1315, "&lt;=" &amp; GH$1, DataRegularSeason20242025!$D$3:$D$1315, $A30)+SUMIFS(DataRegularSeason20242025!$AB$3:$AB$1315,DataRegularSeason20242025!$B$3:$B$1315, "&lt;=" &amp; GH$1, DataRegularSeason20242025!$E$3:$E$1315, $A30)</f>
        <v>20</v>
      </c>
      <c r="GI30">
        <f>SUMIFS(DataRegularSeason20242025!$AA$3:$AA$1315,DataRegularSeason20242025!$B$3:$B$1315, "&lt;=" &amp; GI$1, DataRegularSeason20242025!$D$3:$D$1315, $A30)+SUMIFS(DataRegularSeason20242025!$AB$3:$AB$1315,DataRegularSeason20242025!$B$3:$B$1315, "&lt;=" &amp; GI$1, DataRegularSeason20242025!$E$3:$E$1315, $A30)</f>
        <v>20</v>
      </c>
      <c r="GJ30">
        <f>SUMIFS(DataRegularSeason20242025!$AA$3:$AA$1315,DataRegularSeason20242025!$B$3:$B$1315, "&lt;=" &amp; GJ$1, DataRegularSeason20242025!$D$3:$D$1315, $A30)+SUMIFS(DataRegularSeason20242025!$AB$3:$AB$1315,DataRegularSeason20242025!$B$3:$B$1315, "&lt;=" &amp; GJ$1, DataRegularSeason20242025!$E$3:$E$1315, $A30)</f>
        <v>20</v>
      </c>
      <c r="GK30">
        <f>SUMIFS(DataRegularSeason20242025!$AA$3:$AA$1315,DataRegularSeason20242025!$B$3:$B$1315, "&lt;=" &amp; GK$1, DataRegularSeason20242025!$D$3:$D$1315, $A30)+SUMIFS(DataRegularSeason20242025!$AB$3:$AB$1315,DataRegularSeason20242025!$B$3:$B$1315, "&lt;=" &amp; GK$1, DataRegularSeason20242025!$E$3:$E$1315, $A30)</f>
        <v>20</v>
      </c>
      <c r="GL30">
        <f>SUMIFS(DataRegularSeason20242025!$AA$3:$AA$1315,DataRegularSeason20242025!$B$3:$B$1315, "&lt;=" &amp; GL$1, DataRegularSeason20242025!$D$3:$D$1315, $A30)+SUMIFS(DataRegularSeason20242025!$AB$3:$AB$1315,DataRegularSeason20242025!$B$3:$B$1315, "&lt;=" &amp; GL$1, DataRegularSeason20242025!$E$3:$E$1315, $A30)</f>
        <v>20</v>
      </c>
      <c r="GM30">
        <f>SUMIFS(DataRegularSeason20242025!$AA$3:$AA$1315,DataRegularSeason20242025!$B$3:$B$1315, "&lt;=" &amp; GM$1, DataRegularSeason20242025!$D$3:$D$1315, $A30)+SUMIFS(DataRegularSeason20242025!$AB$3:$AB$1315,DataRegularSeason20242025!$B$3:$B$1315, "&lt;=" &amp; GM$1, DataRegularSeason20242025!$E$3:$E$1315, $A30)</f>
        <v>20</v>
      </c>
      <c r="GN30">
        <f>SUMIFS(DataRegularSeason20242025!$AA$3:$AA$1315,DataRegularSeason20242025!$B$3:$B$1315, "&lt;=" &amp; GN$1, DataRegularSeason20242025!$D$3:$D$1315, $A30)+SUMIFS(DataRegularSeason20242025!$AB$3:$AB$1315,DataRegularSeason20242025!$B$3:$B$1315, "&lt;=" &amp; GN$1, DataRegularSeason20242025!$E$3:$E$1315, $A30)</f>
        <v>20</v>
      </c>
      <c r="GO30">
        <f>SUMIFS(DataRegularSeason20242025!$AA$3:$AA$1315,DataRegularSeason20242025!$B$3:$B$1315, "&lt;=" &amp; GO$1, DataRegularSeason20242025!$D$3:$D$1315, $A30)+SUMIFS(DataRegularSeason20242025!$AB$3:$AB$1315,DataRegularSeason20242025!$B$3:$B$1315, "&lt;=" &amp; GO$1, DataRegularSeason20242025!$E$3:$E$1315, $A30)</f>
        <v>20</v>
      </c>
      <c r="GP30">
        <f>SUMIFS(DataRegularSeason20242025!$AA$3:$AA$1315,DataRegularSeason20242025!$B$3:$B$1315, "&lt;=" &amp; GP$1, DataRegularSeason20242025!$D$3:$D$1315, $A30)+SUMIFS(DataRegularSeason20242025!$AB$3:$AB$1315,DataRegularSeason20242025!$B$3:$B$1315, "&lt;=" &amp; GP$1, DataRegularSeason20242025!$E$3:$E$1315, $A30)</f>
        <v>20</v>
      </c>
      <c r="GQ30">
        <f>SUMIFS(DataRegularSeason20242025!$AA$3:$AA$1315,DataRegularSeason20242025!$B$3:$B$1315, "&lt;=" &amp; GQ$1, DataRegularSeason20242025!$D$3:$D$1315, $A30)+SUMIFS(DataRegularSeason20242025!$AB$3:$AB$1315,DataRegularSeason20242025!$B$3:$B$1315, "&lt;=" &amp; GQ$1, DataRegularSeason20242025!$E$3:$E$1315, $A30)</f>
        <v>20</v>
      </c>
      <c r="GR30">
        <f>SUMIFS(DataRegularSeason20242025!$AA$3:$AA$1315,DataRegularSeason20242025!$B$3:$B$1315, "&lt;=" &amp; GR$1, DataRegularSeason20242025!$D$3:$D$1315, $A30)+SUMIFS(DataRegularSeason20242025!$AB$3:$AB$1315,DataRegularSeason20242025!$B$3:$B$1315, "&lt;=" &amp; GR$1, DataRegularSeason20242025!$E$3:$E$1315, $A30)</f>
        <v>20</v>
      </c>
      <c r="GS30">
        <f>SUMIFS(DataRegularSeason20242025!$AA$3:$AA$1315,DataRegularSeason20242025!$B$3:$B$1315, "&lt;=" &amp; GS$1, DataRegularSeason20242025!$D$3:$D$1315, $A30)+SUMIFS(DataRegularSeason20242025!$AB$3:$AB$1315,DataRegularSeason20242025!$B$3:$B$1315, "&lt;=" &amp; GS$1, DataRegularSeason20242025!$E$3:$E$1315, $A30)</f>
        <v>20</v>
      </c>
      <c r="GT30">
        <f>SUMIFS(DataRegularSeason20242025!$AA$3:$AA$1315,DataRegularSeason20242025!$B$3:$B$1315, "&lt;=" &amp; GT$1, DataRegularSeason20242025!$D$3:$D$1315, $A30)+SUMIFS(DataRegularSeason20242025!$AB$3:$AB$1315,DataRegularSeason20242025!$B$3:$B$1315, "&lt;=" &amp; GT$1, DataRegularSeason20242025!$E$3:$E$1315, $A30)</f>
        <v>20</v>
      </c>
      <c r="GU30">
        <f>SUMIFS(DataRegularSeason20242025!$AA$3:$AA$1315,DataRegularSeason20242025!$B$3:$B$1315, "&lt;=" &amp; GU$1, DataRegularSeason20242025!$D$3:$D$1315, $A30)+SUMIFS(DataRegularSeason20242025!$AB$3:$AB$1315,DataRegularSeason20242025!$B$3:$B$1315, "&lt;=" &amp; GU$1, DataRegularSeason20242025!$E$3:$E$1315, $A30)</f>
        <v>20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14</v>
      </c>
      <c r="AY32">
        <f>SUMIFS(DataRegularSeason20242025!$AA$3:$AA$1315,DataRegularSeason20242025!$B$3:$B$1315, "&lt;=" &amp; AY$1, DataRegularSeason20242025!$D$3:$D$1315, $A32)+SUMIFS(DataRegularSeason20242025!$AB$3:$AB$1315,DataRegularSeason20242025!$B$3:$B$1315, "&lt;=" &amp; AY$1, DataRegularSeason20242025!$E$3:$E$1315, $A32)</f>
        <v>14</v>
      </c>
      <c r="AZ32">
        <f>SUMIFS(DataRegularSeason20242025!$AA$3:$AA$1315,DataRegularSeason20242025!$B$3:$B$1315, "&lt;=" &amp; AZ$1, DataRegularSeason20242025!$D$3:$D$1315, $A32)+SUMIFS(DataRegularSeason20242025!$AB$3:$AB$1315,DataRegularSeason20242025!$B$3:$B$1315, "&lt;=" &amp; AZ$1, DataRegularSeason20242025!$E$3:$E$1315, $A32)</f>
        <v>14</v>
      </c>
      <c r="BA32">
        <f>SUMIFS(DataRegularSeason20242025!$AA$3:$AA$1315,DataRegularSeason20242025!$B$3:$B$1315, "&lt;=" &amp; BA$1, DataRegularSeason20242025!$D$3:$D$1315, $A32)+SUMIFS(DataRegularSeason20242025!$AB$3:$AB$1315,DataRegularSeason20242025!$B$3:$B$1315, "&lt;=" &amp; BA$1, DataRegularSeason20242025!$E$3:$E$1315, $A32)</f>
        <v>14</v>
      </c>
      <c r="BB32">
        <f>SUMIFS(DataRegularSeason20242025!$AA$3:$AA$1315,DataRegularSeason20242025!$B$3:$B$1315, "&lt;=" &amp; BB$1, DataRegularSeason20242025!$D$3:$D$1315, $A32)+SUMIFS(DataRegularSeason20242025!$AB$3:$AB$1315,DataRegularSeason20242025!$B$3:$B$1315, "&lt;=" &amp; BB$1, DataRegularSeason20242025!$E$3:$E$1315, $A32)</f>
        <v>14</v>
      </c>
      <c r="BC32">
        <f>SUMIFS(DataRegularSeason20242025!$AA$3:$AA$1315,DataRegularSeason20242025!$B$3:$B$1315, "&lt;=" &amp; BC$1, DataRegularSeason20242025!$D$3:$D$1315, $A32)+SUMIFS(DataRegularSeason20242025!$AB$3:$AB$1315,DataRegularSeason20242025!$B$3:$B$1315, "&lt;=" &amp; BC$1, DataRegularSeason20242025!$E$3:$E$1315, $A32)</f>
        <v>14</v>
      </c>
      <c r="BD32">
        <f>SUMIFS(DataRegularSeason20242025!$AA$3:$AA$1315,DataRegularSeason20242025!$B$3:$B$1315, "&lt;=" &amp; BD$1, DataRegularSeason20242025!$D$3:$D$1315, $A32)+SUMIFS(DataRegularSeason20242025!$AB$3:$AB$1315,DataRegularSeason20242025!$B$3:$B$1315, "&lt;=" &amp; BD$1, DataRegularSeason20242025!$E$3:$E$1315, $A32)</f>
        <v>14</v>
      </c>
      <c r="BE32">
        <f>SUMIFS(DataRegularSeason20242025!$AA$3:$AA$1315,DataRegularSeason20242025!$B$3:$B$1315, "&lt;=" &amp; BE$1, DataRegularSeason20242025!$D$3:$D$1315, $A32)+SUMIFS(DataRegularSeason20242025!$AB$3:$AB$1315,DataRegularSeason20242025!$B$3:$B$1315, "&lt;=" &amp; BE$1, DataRegularSeason20242025!$E$3:$E$1315, $A32)</f>
        <v>14</v>
      </c>
      <c r="BF32">
        <f>SUMIFS(DataRegularSeason20242025!$AA$3:$AA$1315,DataRegularSeason20242025!$B$3:$B$1315, "&lt;=" &amp; BF$1, DataRegularSeason20242025!$D$3:$D$1315, $A32)+SUMIFS(DataRegularSeason20242025!$AB$3:$AB$1315,DataRegularSeason20242025!$B$3:$B$1315, "&lt;=" &amp; BF$1, DataRegularSeason20242025!$E$3:$E$1315, $A32)</f>
        <v>14</v>
      </c>
      <c r="BG32">
        <f>SUMIFS(DataRegularSeason20242025!$AA$3:$AA$1315,DataRegularSeason20242025!$B$3:$B$1315, "&lt;=" &amp; BG$1, DataRegularSeason20242025!$D$3:$D$1315, $A32)+SUMIFS(DataRegularSeason20242025!$AB$3:$AB$1315,DataRegularSeason20242025!$B$3:$B$1315, "&lt;=" &amp; BG$1, DataRegularSeason20242025!$E$3:$E$1315, $A32)</f>
        <v>14</v>
      </c>
      <c r="BH32">
        <f>SUMIFS(DataRegularSeason20242025!$AA$3:$AA$1315,DataRegularSeason20242025!$B$3:$B$1315, "&lt;=" &amp; BH$1, DataRegularSeason20242025!$D$3:$D$1315, $A32)+SUMIFS(DataRegularSeason20242025!$AB$3:$AB$1315,DataRegularSeason20242025!$B$3:$B$1315, "&lt;=" &amp; BH$1, DataRegularSeason20242025!$E$3:$E$1315, $A32)</f>
        <v>14</v>
      </c>
      <c r="BI32">
        <f>SUMIFS(DataRegularSeason20242025!$AA$3:$AA$1315,DataRegularSeason20242025!$B$3:$B$1315, "&lt;=" &amp; BI$1, DataRegularSeason20242025!$D$3:$D$1315, $A32)+SUMIFS(DataRegularSeason20242025!$AB$3:$AB$1315,DataRegularSeason20242025!$B$3:$B$1315, "&lt;=" &amp; BI$1, DataRegularSeason20242025!$E$3:$E$1315, $A32)</f>
        <v>14</v>
      </c>
      <c r="BJ32">
        <f>SUMIFS(DataRegularSeason20242025!$AA$3:$AA$1315,DataRegularSeason20242025!$B$3:$B$1315, "&lt;=" &amp; BJ$1, DataRegularSeason20242025!$D$3:$D$1315, $A32)+SUMIFS(DataRegularSeason20242025!$AB$3:$AB$1315,DataRegularSeason20242025!$B$3:$B$1315, "&lt;=" &amp; BJ$1, DataRegularSeason20242025!$E$3:$E$1315, $A32)</f>
        <v>14</v>
      </c>
      <c r="BK32">
        <f>SUMIFS(DataRegularSeason20242025!$AA$3:$AA$1315,DataRegularSeason20242025!$B$3:$B$1315, "&lt;=" &amp; BK$1, DataRegularSeason20242025!$D$3:$D$1315, $A32)+SUMIFS(DataRegularSeason20242025!$AB$3:$AB$1315,DataRegularSeason20242025!$B$3:$B$1315, "&lt;=" &amp; BK$1, DataRegularSeason20242025!$E$3:$E$1315, $A32)</f>
        <v>14</v>
      </c>
      <c r="BL32">
        <f>SUMIFS(DataRegularSeason20242025!$AA$3:$AA$1315,DataRegularSeason20242025!$B$3:$B$1315, "&lt;=" &amp; BL$1, DataRegularSeason20242025!$D$3:$D$1315, $A32)+SUMIFS(DataRegularSeason20242025!$AB$3:$AB$1315,DataRegularSeason20242025!$B$3:$B$1315, "&lt;=" &amp; BL$1, DataRegularSeason20242025!$E$3:$E$1315, $A32)</f>
        <v>14</v>
      </c>
      <c r="BM32">
        <f>SUMIFS(DataRegularSeason20242025!$AA$3:$AA$1315,DataRegularSeason20242025!$B$3:$B$1315, "&lt;=" &amp; BM$1, DataRegularSeason20242025!$D$3:$D$1315, $A32)+SUMIFS(DataRegularSeason20242025!$AB$3:$AB$1315,DataRegularSeason20242025!$B$3:$B$1315, "&lt;=" &amp; BM$1, DataRegularSeason20242025!$E$3:$E$1315, $A32)</f>
        <v>14</v>
      </c>
      <c r="BN32">
        <f>SUMIFS(DataRegularSeason20242025!$AA$3:$AA$1315,DataRegularSeason20242025!$B$3:$B$1315, "&lt;=" &amp; BN$1, DataRegularSeason20242025!$D$3:$D$1315, $A32)+SUMIFS(DataRegularSeason20242025!$AB$3:$AB$1315,DataRegularSeason20242025!$B$3:$B$1315, "&lt;=" &amp; BN$1, DataRegularSeason20242025!$E$3:$E$1315, $A32)</f>
        <v>14</v>
      </c>
      <c r="BO32">
        <f>SUMIFS(DataRegularSeason20242025!$AA$3:$AA$1315,DataRegularSeason20242025!$B$3:$B$1315, "&lt;=" &amp; BO$1, DataRegularSeason20242025!$D$3:$D$1315, $A32)+SUMIFS(DataRegularSeason20242025!$AB$3:$AB$1315,DataRegularSeason20242025!$B$3:$B$1315, "&lt;=" &amp; BO$1, DataRegularSeason20242025!$E$3:$E$1315, $A32)</f>
        <v>14</v>
      </c>
      <c r="BP32">
        <f>SUMIFS(DataRegularSeason20242025!$AA$3:$AA$1315,DataRegularSeason20242025!$B$3:$B$1315, "&lt;=" &amp; BP$1, DataRegularSeason20242025!$D$3:$D$1315, $A32)+SUMIFS(DataRegularSeason20242025!$AB$3:$AB$1315,DataRegularSeason20242025!$B$3:$B$1315, "&lt;=" &amp; BP$1, DataRegularSeason20242025!$E$3:$E$1315, $A32)</f>
        <v>14</v>
      </c>
      <c r="BQ32">
        <f>SUMIFS(DataRegularSeason20242025!$AA$3:$AA$1315,DataRegularSeason20242025!$B$3:$B$1315, "&lt;=" &amp; BQ$1, DataRegularSeason20242025!$D$3:$D$1315, $A32)+SUMIFS(DataRegularSeason20242025!$AB$3:$AB$1315,DataRegularSeason20242025!$B$3:$B$1315, "&lt;=" &amp; BQ$1, DataRegularSeason20242025!$E$3:$E$1315, $A32)</f>
        <v>14</v>
      </c>
      <c r="BR32">
        <f>SUMIFS(DataRegularSeason20242025!$AA$3:$AA$1315,DataRegularSeason20242025!$B$3:$B$1315, "&lt;=" &amp; BR$1, DataRegularSeason20242025!$D$3:$D$1315, $A32)+SUMIFS(DataRegularSeason20242025!$AB$3:$AB$1315,DataRegularSeason20242025!$B$3:$B$1315, "&lt;=" &amp; BR$1, DataRegularSeason20242025!$E$3:$E$1315, $A32)</f>
        <v>14</v>
      </c>
      <c r="BS32">
        <f>SUMIFS(DataRegularSeason20242025!$AA$3:$AA$1315,DataRegularSeason20242025!$B$3:$B$1315, "&lt;=" &amp; BS$1, DataRegularSeason20242025!$D$3:$D$1315, $A32)+SUMIFS(DataRegularSeason20242025!$AB$3:$AB$1315,DataRegularSeason20242025!$B$3:$B$1315, "&lt;=" &amp; BS$1, DataRegularSeason20242025!$E$3:$E$1315, $A32)</f>
        <v>14</v>
      </c>
      <c r="BT32">
        <f>SUMIFS(DataRegularSeason20242025!$AA$3:$AA$1315,DataRegularSeason20242025!$B$3:$B$1315, "&lt;=" &amp; BT$1, DataRegularSeason20242025!$D$3:$D$1315, $A32)+SUMIFS(DataRegularSeason20242025!$AB$3:$AB$1315,DataRegularSeason20242025!$B$3:$B$1315, "&lt;=" &amp; BT$1, DataRegularSeason20242025!$E$3:$E$1315, $A32)</f>
        <v>14</v>
      </c>
      <c r="BU32">
        <f>SUMIFS(DataRegularSeason20242025!$AA$3:$AA$1315,DataRegularSeason20242025!$B$3:$B$1315, "&lt;=" &amp; BU$1, DataRegularSeason20242025!$D$3:$D$1315, $A32)+SUMIFS(DataRegularSeason20242025!$AB$3:$AB$1315,DataRegularSeason20242025!$B$3:$B$1315, "&lt;=" &amp; BU$1, DataRegularSeason20242025!$E$3:$E$1315, $A32)</f>
        <v>14</v>
      </c>
      <c r="BV32">
        <f>SUMIFS(DataRegularSeason20242025!$AA$3:$AA$1315,DataRegularSeason20242025!$B$3:$B$1315, "&lt;=" &amp; BV$1, DataRegularSeason20242025!$D$3:$D$1315, $A32)+SUMIFS(DataRegularSeason20242025!$AB$3:$AB$1315,DataRegularSeason20242025!$B$3:$B$1315, "&lt;=" &amp; BV$1, DataRegularSeason20242025!$E$3:$E$1315, $A32)</f>
        <v>14</v>
      </c>
      <c r="BW32">
        <f>SUMIFS(DataRegularSeason20242025!$AA$3:$AA$1315,DataRegularSeason20242025!$B$3:$B$1315, "&lt;=" &amp; BW$1, DataRegularSeason20242025!$D$3:$D$1315, $A32)+SUMIFS(DataRegularSeason20242025!$AB$3:$AB$1315,DataRegularSeason20242025!$B$3:$B$1315, "&lt;=" &amp; BW$1, DataRegularSeason20242025!$E$3:$E$1315, $A32)</f>
        <v>14</v>
      </c>
      <c r="BX32">
        <f>SUMIFS(DataRegularSeason20242025!$AA$3:$AA$1315,DataRegularSeason20242025!$B$3:$B$1315, "&lt;=" &amp; BX$1, DataRegularSeason20242025!$D$3:$D$1315, $A32)+SUMIFS(DataRegularSeason20242025!$AB$3:$AB$1315,DataRegularSeason20242025!$B$3:$B$1315, "&lt;=" &amp; BX$1, DataRegularSeason20242025!$E$3:$E$1315, $A32)</f>
        <v>14</v>
      </c>
      <c r="BY32">
        <f>SUMIFS(DataRegularSeason20242025!$AA$3:$AA$1315,DataRegularSeason20242025!$B$3:$B$1315, "&lt;=" &amp; BY$1, DataRegularSeason20242025!$D$3:$D$1315, $A32)+SUMIFS(DataRegularSeason20242025!$AB$3:$AB$1315,DataRegularSeason20242025!$B$3:$B$1315, "&lt;=" &amp; BY$1, DataRegularSeason20242025!$E$3:$E$1315, $A32)</f>
        <v>14</v>
      </c>
      <c r="BZ32">
        <f>SUMIFS(DataRegularSeason20242025!$AA$3:$AA$1315,DataRegularSeason20242025!$B$3:$B$1315, "&lt;=" &amp; BZ$1, DataRegularSeason20242025!$D$3:$D$1315, $A32)+SUMIFS(DataRegularSeason20242025!$AB$3:$AB$1315,DataRegularSeason20242025!$B$3:$B$1315, "&lt;=" &amp; BZ$1, DataRegularSeason20242025!$E$3:$E$1315, $A32)</f>
        <v>14</v>
      </c>
      <c r="CA32">
        <f>SUMIFS(DataRegularSeason20242025!$AA$3:$AA$1315,DataRegularSeason20242025!$B$3:$B$1315, "&lt;=" &amp; CA$1, DataRegularSeason20242025!$D$3:$D$1315, $A32)+SUMIFS(DataRegularSeason20242025!$AB$3:$AB$1315,DataRegularSeason20242025!$B$3:$B$1315, "&lt;=" &amp; CA$1, DataRegularSeason20242025!$E$3:$E$1315, $A32)</f>
        <v>14</v>
      </c>
      <c r="CB32">
        <f>SUMIFS(DataRegularSeason20242025!$AA$3:$AA$1315,DataRegularSeason20242025!$B$3:$B$1315, "&lt;=" &amp; CB$1, DataRegularSeason20242025!$D$3:$D$1315, $A32)+SUMIFS(DataRegularSeason20242025!$AB$3:$AB$1315,DataRegularSeason20242025!$B$3:$B$1315, "&lt;=" &amp; CB$1, DataRegularSeason20242025!$E$3:$E$1315, $A32)</f>
        <v>14</v>
      </c>
      <c r="CC32">
        <f>SUMIFS(DataRegularSeason20242025!$AA$3:$AA$1315,DataRegularSeason20242025!$B$3:$B$1315, "&lt;=" &amp; CC$1, DataRegularSeason20242025!$D$3:$D$1315, $A32)+SUMIFS(DataRegularSeason20242025!$AB$3:$AB$1315,DataRegularSeason20242025!$B$3:$B$1315, "&lt;=" &amp; CC$1, DataRegularSeason20242025!$E$3:$E$1315, $A32)</f>
        <v>14</v>
      </c>
      <c r="CD32">
        <f>SUMIFS(DataRegularSeason20242025!$AA$3:$AA$1315,DataRegularSeason20242025!$B$3:$B$1315, "&lt;=" &amp; CD$1, DataRegularSeason20242025!$D$3:$D$1315, $A32)+SUMIFS(DataRegularSeason20242025!$AB$3:$AB$1315,DataRegularSeason20242025!$B$3:$B$1315, "&lt;=" &amp; CD$1, DataRegularSeason20242025!$E$3:$E$1315, $A32)</f>
        <v>14</v>
      </c>
      <c r="CE32">
        <f>SUMIFS(DataRegularSeason20242025!$AA$3:$AA$1315,DataRegularSeason20242025!$B$3:$B$1315, "&lt;=" &amp; CE$1, DataRegularSeason20242025!$D$3:$D$1315, $A32)+SUMIFS(DataRegularSeason20242025!$AB$3:$AB$1315,DataRegularSeason20242025!$B$3:$B$1315, "&lt;=" &amp; CE$1, DataRegularSeason20242025!$E$3:$E$1315, $A32)</f>
        <v>14</v>
      </c>
      <c r="CF32">
        <f>SUMIFS(DataRegularSeason20242025!$AA$3:$AA$1315,DataRegularSeason20242025!$B$3:$B$1315, "&lt;=" &amp; CF$1, DataRegularSeason20242025!$D$3:$D$1315, $A32)+SUMIFS(DataRegularSeason20242025!$AB$3:$AB$1315,DataRegularSeason20242025!$B$3:$B$1315, "&lt;=" &amp; CF$1, DataRegularSeason20242025!$E$3:$E$1315, $A32)</f>
        <v>14</v>
      </c>
      <c r="CG32">
        <f>SUMIFS(DataRegularSeason20242025!$AA$3:$AA$1315,DataRegularSeason20242025!$B$3:$B$1315, "&lt;=" &amp; CG$1, DataRegularSeason20242025!$D$3:$D$1315, $A32)+SUMIFS(DataRegularSeason20242025!$AB$3:$AB$1315,DataRegularSeason20242025!$B$3:$B$1315, "&lt;=" &amp; CG$1, DataRegularSeason20242025!$E$3:$E$1315, $A32)</f>
        <v>14</v>
      </c>
      <c r="CH32">
        <f>SUMIFS(DataRegularSeason20242025!$AA$3:$AA$1315,DataRegularSeason20242025!$B$3:$B$1315, "&lt;=" &amp; CH$1, DataRegularSeason20242025!$D$3:$D$1315, $A32)+SUMIFS(DataRegularSeason20242025!$AB$3:$AB$1315,DataRegularSeason20242025!$B$3:$B$1315, "&lt;=" &amp; CH$1, DataRegularSeason20242025!$E$3:$E$1315, $A32)</f>
        <v>14</v>
      </c>
      <c r="CI32">
        <f>SUMIFS(DataRegularSeason20242025!$AA$3:$AA$1315,DataRegularSeason20242025!$B$3:$B$1315, "&lt;=" &amp; CI$1, DataRegularSeason20242025!$D$3:$D$1315, $A32)+SUMIFS(DataRegularSeason20242025!$AB$3:$AB$1315,DataRegularSeason20242025!$B$3:$B$1315, "&lt;=" &amp; CI$1, DataRegularSeason20242025!$E$3:$E$1315, $A32)</f>
        <v>14</v>
      </c>
      <c r="CJ32">
        <f>SUMIFS(DataRegularSeason20242025!$AA$3:$AA$1315,DataRegularSeason20242025!$B$3:$B$1315, "&lt;=" &amp; CJ$1, DataRegularSeason20242025!$D$3:$D$1315, $A32)+SUMIFS(DataRegularSeason20242025!$AB$3:$AB$1315,DataRegularSeason20242025!$B$3:$B$1315, "&lt;=" &amp; CJ$1, DataRegularSeason20242025!$E$3:$E$1315, $A32)</f>
        <v>14</v>
      </c>
      <c r="CK32">
        <f>SUMIFS(DataRegularSeason20242025!$AA$3:$AA$1315,DataRegularSeason20242025!$B$3:$B$1315, "&lt;=" &amp; CK$1, DataRegularSeason20242025!$D$3:$D$1315, $A32)+SUMIFS(DataRegularSeason20242025!$AB$3:$AB$1315,DataRegularSeason20242025!$B$3:$B$1315, "&lt;=" &amp; CK$1, DataRegularSeason20242025!$E$3:$E$1315, $A32)</f>
        <v>14</v>
      </c>
      <c r="CL32">
        <f>SUMIFS(DataRegularSeason20242025!$AA$3:$AA$1315,DataRegularSeason20242025!$B$3:$B$1315, "&lt;=" &amp; CL$1, DataRegularSeason20242025!$D$3:$D$1315, $A32)+SUMIFS(DataRegularSeason20242025!$AB$3:$AB$1315,DataRegularSeason20242025!$B$3:$B$1315, "&lt;=" &amp; CL$1, DataRegularSeason20242025!$E$3:$E$1315, $A32)</f>
        <v>14</v>
      </c>
      <c r="CM32">
        <f>SUMIFS(DataRegularSeason20242025!$AA$3:$AA$1315,DataRegularSeason20242025!$B$3:$B$1315, "&lt;=" &amp; CM$1, DataRegularSeason20242025!$D$3:$D$1315, $A32)+SUMIFS(DataRegularSeason20242025!$AB$3:$AB$1315,DataRegularSeason20242025!$B$3:$B$1315, "&lt;=" &amp; CM$1, DataRegularSeason20242025!$E$3:$E$1315, $A32)</f>
        <v>14</v>
      </c>
      <c r="CN32">
        <f>SUMIFS(DataRegularSeason20242025!$AA$3:$AA$1315,DataRegularSeason20242025!$B$3:$B$1315, "&lt;=" &amp; CN$1, DataRegularSeason20242025!$D$3:$D$1315, $A32)+SUMIFS(DataRegularSeason20242025!$AB$3:$AB$1315,DataRegularSeason20242025!$B$3:$B$1315, "&lt;=" &amp; CN$1, DataRegularSeason20242025!$E$3:$E$1315, $A32)</f>
        <v>14</v>
      </c>
      <c r="CO32">
        <f>SUMIFS(DataRegularSeason20242025!$AA$3:$AA$1315,DataRegularSeason20242025!$B$3:$B$1315, "&lt;=" &amp; CO$1, DataRegularSeason20242025!$D$3:$D$1315, $A32)+SUMIFS(DataRegularSeason20242025!$AB$3:$AB$1315,DataRegularSeason20242025!$B$3:$B$1315, "&lt;=" &amp; CO$1, DataRegularSeason20242025!$E$3:$E$1315, $A32)</f>
        <v>14</v>
      </c>
      <c r="CP32">
        <f>SUMIFS(DataRegularSeason20242025!$AA$3:$AA$1315,DataRegularSeason20242025!$B$3:$B$1315, "&lt;=" &amp; CP$1, DataRegularSeason20242025!$D$3:$D$1315, $A32)+SUMIFS(DataRegularSeason20242025!$AB$3:$AB$1315,DataRegularSeason20242025!$B$3:$B$1315, "&lt;=" &amp; CP$1, DataRegularSeason20242025!$E$3:$E$1315, $A32)</f>
        <v>14</v>
      </c>
      <c r="CQ32">
        <f>SUMIFS(DataRegularSeason20242025!$AA$3:$AA$1315,DataRegularSeason20242025!$B$3:$B$1315, "&lt;=" &amp; CQ$1, DataRegularSeason20242025!$D$3:$D$1315, $A32)+SUMIFS(DataRegularSeason20242025!$AB$3:$AB$1315,DataRegularSeason20242025!$B$3:$B$1315, "&lt;=" &amp; CQ$1, DataRegularSeason20242025!$E$3:$E$1315, $A32)</f>
        <v>14</v>
      </c>
      <c r="CR32">
        <f>SUMIFS(DataRegularSeason20242025!$AA$3:$AA$1315,DataRegularSeason20242025!$B$3:$B$1315, "&lt;=" &amp; CR$1, DataRegularSeason20242025!$D$3:$D$1315, $A32)+SUMIFS(DataRegularSeason20242025!$AB$3:$AB$1315,DataRegularSeason20242025!$B$3:$B$1315, "&lt;=" &amp; CR$1, DataRegularSeason20242025!$E$3:$E$1315, $A32)</f>
        <v>14</v>
      </c>
      <c r="CS32">
        <f>SUMIFS(DataRegularSeason20242025!$AA$3:$AA$1315,DataRegularSeason20242025!$B$3:$B$1315, "&lt;=" &amp; CS$1, DataRegularSeason20242025!$D$3:$D$1315, $A32)+SUMIFS(DataRegularSeason20242025!$AB$3:$AB$1315,DataRegularSeason20242025!$B$3:$B$1315, "&lt;=" &amp; CS$1, DataRegularSeason20242025!$E$3:$E$1315, $A32)</f>
        <v>14</v>
      </c>
      <c r="CT32">
        <f>SUMIFS(DataRegularSeason20242025!$AA$3:$AA$1315,DataRegularSeason20242025!$B$3:$B$1315, "&lt;=" &amp; CT$1, DataRegularSeason20242025!$D$3:$D$1315, $A32)+SUMIFS(DataRegularSeason20242025!$AB$3:$AB$1315,DataRegularSeason20242025!$B$3:$B$1315, "&lt;=" &amp; CT$1, DataRegularSeason20242025!$E$3:$E$1315, $A32)</f>
        <v>14</v>
      </c>
      <c r="CU32">
        <f>SUMIFS(DataRegularSeason20242025!$AA$3:$AA$1315,DataRegularSeason20242025!$B$3:$B$1315, "&lt;=" &amp; CU$1, DataRegularSeason20242025!$D$3:$D$1315, $A32)+SUMIFS(DataRegularSeason20242025!$AB$3:$AB$1315,DataRegularSeason20242025!$B$3:$B$1315, "&lt;=" &amp; CU$1, DataRegularSeason20242025!$E$3:$E$1315, $A32)</f>
        <v>14</v>
      </c>
      <c r="CV32">
        <f>SUMIFS(DataRegularSeason20242025!$AA$3:$AA$1315,DataRegularSeason20242025!$B$3:$B$1315, "&lt;=" &amp; CV$1, DataRegularSeason20242025!$D$3:$D$1315, $A32)+SUMIFS(DataRegularSeason20242025!$AB$3:$AB$1315,DataRegularSeason20242025!$B$3:$B$1315, "&lt;=" &amp; CV$1, DataRegularSeason20242025!$E$3:$E$1315, $A32)</f>
        <v>14</v>
      </c>
      <c r="CW32">
        <f>SUMIFS(DataRegularSeason20242025!$AA$3:$AA$1315,DataRegularSeason20242025!$B$3:$B$1315, "&lt;=" &amp; CW$1, DataRegularSeason20242025!$D$3:$D$1315, $A32)+SUMIFS(DataRegularSeason20242025!$AB$3:$AB$1315,DataRegularSeason20242025!$B$3:$B$1315, "&lt;=" &amp; CW$1, DataRegularSeason20242025!$E$3:$E$1315, $A32)</f>
        <v>14</v>
      </c>
      <c r="CX32">
        <f>SUMIFS(DataRegularSeason20242025!$AA$3:$AA$1315,DataRegularSeason20242025!$B$3:$B$1315, "&lt;=" &amp; CX$1, DataRegularSeason20242025!$D$3:$D$1315, $A32)+SUMIFS(DataRegularSeason20242025!$AB$3:$AB$1315,DataRegularSeason20242025!$B$3:$B$1315, "&lt;=" &amp; CX$1, DataRegularSeason20242025!$E$3:$E$1315, $A32)</f>
        <v>14</v>
      </c>
      <c r="CY32">
        <f>SUMIFS(DataRegularSeason20242025!$AA$3:$AA$1315,DataRegularSeason20242025!$B$3:$B$1315, "&lt;=" &amp; CY$1, DataRegularSeason20242025!$D$3:$D$1315, $A32)+SUMIFS(DataRegularSeason20242025!$AB$3:$AB$1315,DataRegularSeason20242025!$B$3:$B$1315, "&lt;=" &amp; CY$1, DataRegularSeason20242025!$E$3:$E$1315, $A32)</f>
        <v>14</v>
      </c>
      <c r="CZ32">
        <f>SUMIFS(DataRegularSeason20242025!$AA$3:$AA$1315,DataRegularSeason20242025!$B$3:$B$1315, "&lt;=" &amp; CZ$1, DataRegularSeason20242025!$D$3:$D$1315, $A32)+SUMIFS(DataRegularSeason20242025!$AB$3:$AB$1315,DataRegularSeason20242025!$B$3:$B$1315, "&lt;=" &amp; CZ$1, DataRegularSeason20242025!$E$3:$E$1315, $A32)</f>
        <v>14</v>
      </c>
      <c r="DA32">
        <f>SUMIFS(DataRegularSeason20242025!$AA$3:$AA$1315,DataRegularSeason20242025!$B$3:$B$1315, "&lt;=" &amp; DA$1, DataRegularSeason20242025!$D$3:$D$1315, $A32)+SUMIFS(DataRegularSeason20242025!$AB$3:$AB$1315,DataRegularSeason20242025!$B$3:$B$1315, "&lt;=" &amp; DA$1, DataRegularSeason20242025!$E$3:$E$1315, $A32)</f>
        <v>14</v>
      </c>
      <c r="DB32">
        <f>SUMIFS(DataRegularSeason20242025!$AA$3:$AA$1315,DataRegularSeason20242025!$B$3:$B$1315, "&lt;=" &amp; DB$1, DataRegularSeason20242025!$D$3:$D$1315, $A32)+SUMIFS(DataRegularSeason20242025!$AB$3:$AB$1315,DataRegularSeason20242025!$B$3:$B$1315, "&lt;=" &amp; DB$1, DataRegularSeason20242025!$E$3:$E$1315, $A32)</f>
        <v>14</v>
      </c>
      <c r="DC32">
        <f>SUMIFS(DataRegularSeason20242025!$AA$3:$AA$1315,DataRegularSeason20242025!$B$3:$B$1315, "&lt;=" &amp; DC$1, DataRegularSeason20242025!$D$3:$D$1315, $A32)+SUMIFS(DataRegularSeason20242025!$AB$3:$AB$1315,DataRegularSeason20242025!$B$3:$B$1315, "&lt;=" &amp; DC$1, DataRegularSeason20242025!$E$3:$E$1315, $A32)</f>
        <v>14</v>
      </c>
      <c r="DD32">
        <f>SUMIFS(DataRegularSeason20242025!$AA$3:$AA$1315,DataRegularSeason20242025!$B$3:$B$1315, "&lt;=" &amp; DD$1, DataRegularSeason20242025!$D$3:$D$1315, $A32)+SUMIFS(DataRegularSeason20242025!$AB$3:$AB$1315,DataRegularSeason20242025!$B$3:$B$1315, "&lt;=" &amp; DD$1, DataRegularSeason20242025!$E$3:$E$1315, $A32)</f>
        <v>14</v>
      </c>
      <c r="DE32">
        <f>SUMIFS(DataRegularSeason20242025!$AA$3:$AA$1315,DataRegularSeason20242025!$B$3:$B$1315, "&lt;=" &amp; DE$1, DataRegularSeason20242025!$D$3:$D$1315, $A32)+SUMIFS(DataRegularSeason20242025!$AB$3:$AB$1315,DataRegularSeason20242025!$B$3:$B$1315, "&lt;=" &amp; DE$1, DataRegularSeason20242025!$E$3:$E$1315, $A32)</f>
        <v>14</v>
      </c>
      <c r="DF32">
        <f>SUMIFS(DataRegularSeason20242025!$AA$3:$AA$1315,DataRegularSeason20242025!$B$3:$B$1315, "&lt;=" &amp; DF$1, DataRegularSeason20242025!$D$3:$D$1315, $A32)+SUMIFS(DataRegularSeason20242025!$AB$3:$AB$1315,DataRegularSeason20242025!$B$3:$B$1315, "&lt;=" &amp; DF$1, DataRegularSeason20242025!$E$3:$E$1315, $A32)</f>
        <v>14</v>
      </c>
      <c r="DG32">
        <f>SUMIFS(DataRegularSeason20242025!$AA$3:$AA$1315,DataRegularSeason20242025!$B$3:$B$1315, "&lt;=" &amp; DG$1, DataRegularSeason20242025!$D$3:$D$1315, $A32)+SUMIFS(DataRegularSeason20242025!$AB$3:$AB$1315,DataRegularSeason20242025!$B$3:$B$1315, "&lt;=" &amp; DG$1, DataRegularSeason20242025!$E$3:$E$1315, $A32)</f>
        <v>14</v>
      </c>
      <c r="DH32">
        <f>SUMIFS(DataRegularSeason20242025!$AA$3:$AA$1315,DataRegularSeason20242025!$B$3:$B$1315, "&lt;=" &amp; DH$1, DataRegularSeason20242025!$D$3:$D$1315, $A32)+SUMIFS(DataRegularSeason20242025!$AB$3:$AB$1315,DataRegularSeason20242025!$B$3:$B$1315, "&lt;=" &amp; DH$1, DataRegularSeason20242025!$E$3:$E$1315, $A32)</f>
        <v>14</v>
      </c>
      <c r="DI32">
        <f>SUMIFS(DataRegularSeason20242025!$AA$3:$AA$1315,DataRegularSeason20242025!$B$3:$B$1315, "&lt;=" &amp; DI$1, DataRegularSeason20242025!$D$3:$D$1315, $A32)+SUMIFS(DataRegularSeason20242025!$AB$3:$AB$1315,DataRegularSeason20242025!$B$3:$B$1315, "&lt;=" &amp; DI$1, DataRegularSeason20242025!$E$3:$E$1315, $A32)</f>
        <v>14</v>
      </c>
      <c r="DJ32">
        <f>SUMIFS(DataRegularSeason20242025!$AA$3:$AA$1315,DataRegularSeason20242025!$B$3:$B$1315, "&lt;=" &amp; DJ$1, DataRegularSeason20242025!$D$3:$D$1315, $A32)+SUMIFS(DataRegularSeason20242025!$AB$3:$AB$1315,DataRegularSeason20242025!$B$3:$B$1315, "&lt;=" &amp; DJ$1, DataRegularSeason20242025!$E$3:$E$1315, $A32)</f>
        <v>14</v>
      </c>
      <c r="DK32">
        <f>SUMIFS(DataRegularSeason20242025!$AA$3:$AA$1315,DataRegularSeason20242025!$B$3:$B$1315, "&lt;=" &amp; DK$1, DataRegularSeason20242025!$D$3:$D$1315, $A32)+SUMIFS(DataRegularSeason20242025!$AB$3:$AB$1315,DataRegularSeason20242025!$B$3:$B$1315, "&lt;=" &amp; DK$1, DataRegularSeason20242025!$E$3:$E$1315, $A32)</f>
        <v>14</v>
      </c>
      <c r="DL32">
        <f>SUMIFS(DataRegularSeason20242025!$AA$3:$AA$1315,DataRegularSeason20242025!$B$3:$B$1315, "&lt;=" &amp; DL$1, DataRegularSeason20242025!$D$3:$D$1315, $A32)+SUMIFS(DataRegularSeason20242025!$AB$3:$AB$1315,DataRegularSeason20242025!$B$3:$B$1315, "&lt;=" &amp; DL$1, DataRegularSeason20242025!$E$3:$E$1315, $A32)</f>
        <v>14</v>
      </c>
      <c r="DM32">
        <f>SUMIFS(DataRegularSeason20242025!$AA$3:$AA$1315,DataRegularSeason20242025!$B$3:$B$1315, "&lt;=" &amp; DM$1, DataRegularSeason20242025!$D$3:$D$1315, $A32)+SUMIFS(DataRegularSeason20242025!$AB$3:$AB$1315,DataRegularSeason20242025!$B$3:$B$1315, "&lt;=" &amp; DM$1, DataRegularSeason20242025!$E$3:$E$1315, $A32)</f>
        <v>14</v>
      </c>
      <c r="DN32">
        <f>SUMIFS(DataRegularSeason20242025!$AA$3:$AA$1315,DataRegularSeason20242025!$B$3:$B$1315, "&lt;=" &amp; DN$1, DataRegularSeason20242025!$D$3:$D$1315, $A32)+SUMIFS(DataRegularSeason20242025!$AB$3:$AB$1315,DataRegularSeason20242025!$B$3:$B$1315, "&lt;=" &amp; DN$1, DataRegularSeason20242025!$E$3:$E$1315, $A32)</f>
        <v>14</v>
      </c>
      <c r="DO32">
        <f>SUMIFS(DataRegularSeason20242025!$AA$3:$AA$1315,DataRegularSeason20242025!$B$3:$B$1315, "&lt;=" &amp; DO$1, DataRegularSeason20242025!$D$3:$D$1315, $A32)+SUMIFS(DataRegularSeason20242025!$AB$3:$AB$1315,DataRegularSeason20242025!$B$3:$B$1315, "&lt;=" &amp; DO$1, DataRegularSeason20242025!$E$3:$E$1315, $A32)</f>
        <v>14</v>
      </c>
      <c r="DP32">
        <f>SUMIFS(DataRegularSeason20242025!$AA$3:$AA$1315,DataRegularSeason20242025!$B$3:$B$1315, "&lt;=" &amp; DP$1, DataRegularSeason20242025!$D$3:$D$1315, $A32)+SUMIFS(DataRegularSeason20242025!$AB$3:$AB$1315,DataRegularSeason20242025!$B$3:$B$1315, "&lt;=" &amp; DP$1, DataRegularSeason20242025!$E$3:$E$1315, $A32)</f>
        <v>14</v>
      </c>
      <c r="DQ32">
        <f>SUMIFS(DataRegularSeason20242025!$AA$3:$AA$1315,DataRegularSeason20242025!$B$3:$B$1315, "&lt;=" &amp; DQ$1, DataRegularSeason20242025!$D$3:$D$1315, $A32)+SUMIFS(DataRegularSeason20242025!$AB$3:$AB$1315,DataRegularSeason20242025!$B$3:$B$1315, "&lt;=" &amp; DQ$1, DataRegularSeason20242025!$E$3:$E$1315, $A32)</f>
        <v>14</v>
      </c>
      <c r="DR32">
        <f>SUMIFS(DataRegularSeason20242025!$AA$3:$AA$1315,DataRegularSeason20242025!$B$3:$B$1315, "&lt;=" &amp; DR$1, DataRegularSeason20242025!$D$3:$D$1315, $A32)+SUMIFS(DataRegularSeason20242025!$AB$3:$AB$1315,DataRegularSeason20242025!$B$3:$B$1315, "&lt;=" &amp; DR$1, DataRegularSeason20242025!$E$3:$E$1315, $A32)</f>
        <v>14</v>
      </c>
      <c r="DS32">
        <f>SUMIFS(DataRegularSeason20242025!$AA$3:$AA$1315,DataRegularSeason20242025!$B$3:$B$1315, "&lt;=" &amp; DS$1, DataRegularSeason20242025!$D$3:$D$1315, $A32)+SUMIFS(DataRegularSeason20242025!$AB$3:$AB$1315,DataRegularSeason20242025!$B$3:$B$1315, "&lt;=" &amp; DS$1, DataRegularSeason20242025!$E$3:$E$1315, $A32)</f>
        <v>14</v>
      </c>
      <c r="DT32">
        <f>SUMIFS(DataRegularSeason20242025!$AA$3:$AA$1315,DataRegularSeason20242025!$B$3:$B$1315, "&lt;=" &amp; DT$1, DataRegularSeason20242025!$D$3:$D$1315, $A32)+SUMIFS(DataRegularSeason20242025!$AB$3:$AB$1315,DataRegularSeason20242025!$B$3:$B$1315, "&lt;=" &amp; DT$1, DataRegularSeason20242025!$E$3:$E$1315, $A32)</f>
        <v>14</v>
      </c>
      <c r="DU32">
        <f>SUMIFS(DataRegularSeason20242025!$AA$3:$AA$1315,DataRegularSeason20242025!$B$3:$B$1315, "&lt;=" &amp; DU$1, DataRegularSeason20242025!$D$3:$D$1315, $A32)+SUMIFS(DataRegularSeason20242025!$AB$3:$AB$1315,DataRegularSeason20242025!$B$3:$B$1315, "&lt;=" &amp; DU$1, DataRegularSeason20242025!$E$3:$E$1315, $A32)</f>
        <v>14</v>
      </c>
      <c r="DV32">
        <f>SUMIFS(DataRegularSeason20242025!$AA$3:$AA$1315,DataRegularSeason20242025!$B$3:$B$1315, "&lt;=" &amp; DV$1, DataRegularSeason20242025!$D$3:$D$1315, $A32)+SUMIFS(DataRegularSeason20242025!$AB$3:$AB$1315,DataRegularSeason20242025!$B$3:$B$1315, "&lt;=" &amp; DV$1, DataRegularSeason20242025!$E$3:$E$1315, $A32)</f>
        <v>14</v>
      </c>
      <c r="DW32">
        <f>SUMIFS(DataRegularSeason20242025!$AA$3:$AA$1315,DataRegularSeason20242025!$B$3:$B$1315, "&lt;=" &amp; DW$1, DataRegularSeason20242025!$D$3:$D$1315, $A32)+SUMIFS(DataRegularSeason20242025!$AB$3:$AB$1315,DataRegularSeason20242025!$B$3:$B$1315, "&lt;=" &amp; DW$1, DataRegularSeason20242025!$E$3:$E$1315, $A32)</f>
        <v>14</v>
      </c>
      <c r="DX32">
        <f>SUMIFS(DataRegularSeason20242025!$AA$3:$AA$1315,DataRegularSeason20242025!$B$3:$B$1315, "&lt;=" &amp; DX$1, DataRegularSeason20242025!$D$3:$D$1315, $A32)+SUMIFS(DataRegularSeason20242025!$AB$3:$AB$1315,DataRegularSeason20242025!$B$3:$B$1315, "&lt;=" &amp; DX$1, DataRegularSeason20242025!$E$3:$E$1315, $A32)</f>
        <v>14</v>
      </c>
      <c r="DY32">
        <f>SUMIFS(DataRegularSeason20242025!$AA$3:$AA$1315,DataRegularSeason20242025!$B$3:$B$1315, "&lt;=" &amp; DY$1, DataRegularSeason20242025!$D$3:$D$1315, $A32)+SUMIFS(DataRegularSeason20242025!$AB$3:$AB$1315,DataRegularSeason20242025!$B$3:$B$1315, "&lt;=" &amp; DY$1, DataRegularSeason20242025!$E$3:$E$1315, $A32)</f>
        <v>14</v>
      </c>
      <c r="DZ32">
        <f>SUMIFS(DataRegularSeason20242025!$AA$3:$AA$1315,DataRegularSeason20242025!$B$3:$B$1315, "&lt;=" &amp; DZ$1, DataRegularSeason20242025!$D$3:$D$1315, $A32)+SUMIFS(DataRegularSeason20242025!$AB$3:$AB$1315,DataRegularSeason20242025!$B$3:$B$1315, "&lt;=" &amp; DZ$1, DataRegularSeason20242025!$E$3:$E$1315, $A32)</f>
        <v>14</v>
      </c>
      <c r="EA32">
        <f>SUMIFS(DataRegularSeason20242025!$AA$3:$AA$1315,DataRegularSeason20242025!$B$3:$B$1315, "&lt;=" &amp; EA$1, DataRegularSeason20242025!$D$3:$D$1315, $A32)+SUMIFS(DataRegularSeason20242025!$AB$3:$AB$1315,DataRegularSeason20242025!$B$3:$B$1315, "&lt;=" &amp; EA$1, DataRegularSeason20242025!$E$3:$E$1315, $A32)</f>
        <v>14</v>
      </c>
      <c r="EB32">
        <f>SUMIFS(DataRegularSeason20242025!$AA$3:$AA$1315,DataRegularSeason20242025!$B$3:$B$1315, "&lt;=" &amp; EB$1, DataRegularSeason20242025!$D$3:$D$1315, $A32)+SUMIFS(DataRegularSeason20242025!$AB$3:$AB$1315,DataRegularSeason20242025!$B$3:$B$1315, "&lt;=" &amp; EB$1, DataRegularSeason20242025!$E$3:$E$1315, $A32)</f>
        <v>14</v>
      </c>
      <c r="EC32">
        <f>SUMIFS(DataRegularSeason20242025!$AA$3:$AA$1315,DataRegularSeason20242025!$B$3:$B$1315, "&lt;=" &amp; EC$1, DataRegularSeason20242025!$D$3:$D$1315, $A32)+SUMIFS(DataRegularSeason20242025!$AB$3:$AB$1315,DataRegularSeason20242025!$B$3:$B$1315, "&lt;=" &amp; EC$1, DataRegularSeason20242025!$E$3:$E$1315, $A32)</f>
        <v>14</v>
      </c>
      <c r="ED32">
        <f>SUMIFS(DataRegularSeason20242025!$AA$3:$AA$1315,DataRegularSeason20242025!$B$3:$B$1315, "&lt;=" &amp; ED$1, DataRegularSeason20242025!$D$3:$D$1315, $A32)+SUMIFS(DataRegularSeason20242025!$AB$3:$AB$1315,DataRegularSeason20242025!$B$3:$B$1315, "&lt;=" &amp; ED$1, DataRegularSeason20242025!$E$3:$E$1315, $A32)</f>
        <v>14</v>
      </c>
      <c r="EE32">
        <f>SUMIFS(DataRegularSeason20242025!$AA$3:$AA$1315,DataRegularSeason20242025!$B$3:$B$1315, "&lt;=" &amp; EE$1, DataRegularSeason20242025!$D$3:$D$1315, $A32)+SUMIFS(DataRegularSeason20242025!$AB$3:$AB$1315,DataRegularSeason20242025!$B$3:$B$1315, "&lt;=" &amp; EE$1, DataRegularSeason20242025!$E$3:$E$1315, $A32)</f>
        <v>14</v>
      </c>
      <c r="EF32">
        <f>SUMIFS(DataRegularSeason20242025!$AA$3:$AA$1315,DataRegularSeason20242025!$B$3:$B$1315, "&lt;=" &amp; EF$1, DataRegularSeason20242025!$D$3:$D$1315, $A32)+SUMIFS(DataRegularSeason20242025!$AB$3:$AB$1315,DataRegularSeason20242025!$B$3:$B$1315, "&lt;=" &amp; EF$1, DataRegularSeason20242025!$E$3:$E$1315, $A32)</f>
        <v>14</v>
      </c>
      <c r="EG32">
        <f>SUMIFS(DataRegularSeason20242025!$AA$3:$AA$1315,DataRegularSeason20242025!$B$3:$B$1315, "&lt;=" &amp; EG$1, DataRegularSeason20242025!$D$3:$D$1315, $A32)+SUMIFS(DataRegularSeason20242025!$AB$3:$AB$1315,DataRegularSeason20242025!$B$3:$B$1315, "&lt;=" &amp; EG$1, DataRegularSeason20242025!$E$3:$E$1315, $A32)</f>
        <v>14</v>
      </c>
      <c r="EH32">
        <f>SUMIFS(DataRegularSeason20242025!$AA$3:$AA$1315,DataRegularSeason20242025!$B$3:$B$1315, "&lt;=" &amp; EH$1, DataRegularSeason20242025!$D$3:$D$1315, $A32)+SUMIFS(DataRegularSeason20242025!$AB$3:$AB$1315,DataRegularSeason20242025!$B$3:$B$1315, "&lt;=" &amp; EH$1, DataRegularSeason20242025!$E$3:$E$1315, $A32)</f>
        <v>14</v>
      </c>
      <c r="EI32">
        <f>SUMIFS(DataRegularSeason20242025!$AA$3:$AA$1315,DataRegularSeason20242025!$B$3:$B$1315, "&lt;=" &amp; EI$1, DataRegularSeason20242025!$D$3:$D$1315, $A32)+SUMIFS(DataRegularSeason20242025!$AB$3:$AB$1315,DataRegularSeason20242025!$B$3:$B$1315, "&lt;=" &amp; EI$1, DataRegularSeason20242025!$E$3:$E$1315, $A32)</f>
        <v>14</v>
      </c>
      <c r="EJ32">
        <f>SUMIFS(DataRegularSeason20242025!$AA$3:$AA$1315,DataRegularSeason20242025!$B$3:$B$1315, "&lt;=" &amp; EJ$1, DataRegularSeason20242025!$D$3:$D$1315, $A32)+SUMIFS(DataRegularSeason20242025!$AB$3:$AB$1315,DataRegularSeason20242025!$B$3:$B$1315, "&lt;=" &amp; EJ$1, DataRegularSeason20242025!$E$3:$E$1315, $A32)</f>
        <v>14</v>
      </c>
      <c r="EK32">
        <f>SUMIFS(DataRegularSeason20242025!$AA$3:$AA$1315,DataRegularSeason20242025!$B$3:$B$1315, "&lt;=" &amp; EK$1, DataRegularSeason20242025!$D$3:$D$1315, $A32)+SUMIFS(DataRegularSeason20242025!$AB$3:$AB$1315,DataRegularSeason20242025!$B$3:$B$1315, "&lt;=" &amp; EK$1, DataRegularSeason20242025!$E$3:$E$1315, $A32)</f>
        <v>14</v>
      </c>
      <c r="EL32">
        <f>SUMIFS(DataRegularSeason20242025!$AA$3:$AA$1315,DataRegularSeason20242025!$B$3:$B$1315, "&lt;=" &amp; EL$1, DataRegularSeason20242025!$D$3:$D$1315, $A32)+SUMIFS(DataRegularSeason20242025!$AB$3:$AB$1315,DataRegularSeason20242025!$B$3:$B$1315, "&lt;=" &amp; EL$1, DataRegularSeason20242025!$E$3:$E$1315, $A32)</f>
        <v>14</v>
      </c>
      <c r="EM32">
        <f>SUMIFS(DataRegularSeason20242025!$AA$3:$AA$1315,DataRegularSeason20242025!$B$3:$B$1315, "&lt;=" &amp; EM$1, DataRegularSeason20242025!$D$3:$D$1315, $A32)+SUMIFS(DataRegularSeason20242025!$AB$3:$AB$1315,DataRegularSeason20242025!$B$3:$B$1315, "&lt;=" &amp; EM$1, DataRegularSeason20242025!$E$3:$E$1315, $A32)</f>
        <v>14</v>
      </c>
      <c r="EN32">
        <f>SUMIFS(DataRegularSeason20242025!$AA$3:$AA$1315,DataRegularSeason20242025!$B$3:$B$1315, "&lt;=" &amp; EN$1, DataRegularSeason20242025!$D$3:$D$1315, $A32)+SUMIFS(DataRegularSeason20242025!$AB$3:$AB$1315,DataRegularSeason20242025!$B$3:$B$1315, "&lt;=" &amp; EN$1, DataRegularSeason20242025!$E$3:$E$1315, $A32)</f>
        <v>14</v>
      </c>
      <c r="EO32">
        <f>SUMIFS(DataRegularSeason20242025!$AA$3:$AA$1315,DataRegularSeason20242025!$B$3:$B$1315, "&lt;=" &amp; EO$1, DataRegularSeason20242025!$D$3:$D$1315, $A32)+SUMIFS(DataRegularSeason20242025!$AB$3:$AB$1315,DataRegularSeason20242025!$B$3:$B$1315, "&lt;=" &amp; EO$1, DataRegularSeason20242025!$E$3:$E$1315, $A32)</f>
        <v>14</v>
      </c>
      <c r="EP32">
        <f>SUMIFS(DataRegularSeason20242025!$AA$3:$AA$1315,DataRegularSeason20242025!$B$3:$B$1315, "&lt;=" &amp; EP$1, DataRegularSeason20242025!$D$3:$D$1315, $A32)+SUMIFS(DataRegularSeason20242025!$AB$3:$AB$1315,DataRegularSeason20242025!$B$3:$B$1315, "&lt;=" &amp; EP$1, DataRegularSeason20242025!$E$3:$E$1315, $A32)</f>
        <v>14</v>
      </c>
      <c r="EQ32">
        <f>SUMIFS(DataRegularSeason20242025!$AA$3:$AA$1315,DataRegularSeason20242025!$B$3:$B$1315, "&lt;=" &amp; EQ$1, DataRegularSeason20242025!$D$3:$D$1315, $A32)+SUMIFS(DataRegularSeason20242025!$AB$3:$AB$1315,DataRegularSeason20242025!$B$3:$B$1315, "&lt;=" &amp; EQ$1, DataRegularSeason20242025!$E$3:$E$1315, $A32)</f>
        <v>14</v>
      </c>
      <c r="ER32">
        <f>SUMIFS(DataRegularSeason20242025!$AA$3:$AA$1315,DataRegularSeason20242025!$B$3:$B$1315, "&lt;=" &amp; ER$1, DataRegularSeason20242025!$D$3:$D$1315, $A32)+SUMIFS(DataRegularSeason20242025!$AB$3:$AB$1315,DataRegularSeason20242025!$B$3:$B$1315, "&lt;=" &amp; ER$1, DataRegularSeason20242025!$E$3:$E$1315, $A32)</f>
        <v>14</v>
      </c>
      <c r="ES32">
        <f>SUMIFS(DataRegularSeason20242025!$AA$3:$AA$1315,DataRegularSeason20242025!$B$3:$B$1315, "&lt;=" &amp; ES$1, DataRegularSeason20242025!$D$3:$D$1315, $A32)+SUMIFS(DataRegularSeason20242025!$AB$3:$AB$1315,DataRegularSeason20242025!$B$3:$B$1315, "&lt;=" &amp; ES$1, DataRegularSeason20242025!$E$3:$E$1315, $A32)</f>
        <v>14</v>
      </c>
      <c r="ET32">
        <f>SUMIFS(DataRegularSeason20242025!$AA$3:$AA$1315,DataRegularSeason20242025!$B$3:$B$1315, "&lt;=" &amp; ET$1, DataRegularSeason20242025!$D$3:$D$1315, $A32)+SUMIFS(DataRegularSeason20242025!$AB$3:$AB$1315,DataRegularSeason20242025!$B$3:$B$1315, "&lt;=" &amp; ET$1, DataRegularSeason20242025!$E$3:$E$1315, $A32)</f>
        <v>14</v>
      </c>
      <c r="EU32">
        <f>SUMIFS(DataRegularSeason20242025!$AA$3:$AA$1315,DataRegularSeason20242025!$B$3:$B$1315, "&lt;=" &amp; EU$1, DataRegularSeason20242025!$D$3:$D$1315, $A32)+SUMIFS(DataRegularSeason20242025!$AB$3:$AB$1315,DataRegularSeason20242025!$B$3:$B$1315, "&lt;=" &amp; EU$1, DataRegularSeason20242025!$E$3:$E$1315, $A32)</f>
        <v>14</v>
      </c>
      <c r="EV32">
        <f>SUMIFS(DataRegularSeason20242025!$AA$3:$AA$1315,DataRegularSeason20242025!$B$3:$B$1315, "&lt;=" &amp; EV$1, DataRegularSeason20242025!$D$3:$D$1315, $A32)+SUMIFS(DataRegularSeason20242025!$AB$3:$AB$1315,DataRegularSeason20242025!$B$3:$B$1315, "&lt;=" &amp; EV$1, DataRegularSeason20242025!$E$3:$E$1315, $A32)</f>
        <v>14</v>
      </c>
      <c r="EW32">
        <f>SUMIFS(DataRegularSeason20242025!$AA$3:$AA$1315,DataRegularSeason20242025!$B$3:$B$1315, "&lt;=" &amp; EW$1, DataRegularSeason20242025!$D$3:$D$1315, $A32)+SUMIFS(DataRegularSeason20242025!$AB$3:$AB$1315,DataRegularSeason20242025!$B$3:$B$1315, "&lt;=" &amp; EW$1, DataRegularSeason20242025!$E$3:$E$1315, $A32)</f>
        <v>14</v>
      </c>
      <c r="EX32">
        <f>SUMIFS(DataRegularSeason20242025!$AA$3:$AA$1315,DataRegularSeason20242025!$B$3:$B$1315, "&lt;=" &amp; EX$1, DataRegularSeason20242025!$D$3:$D$1315, $A32)+SUMIFS(DataRegularSeason20242025!$AB$3:$AB$1315,DataRegularSeason20242025!$B$3:$B$1315, "&lt;=" &amp; EX$1, DataRegularSeason20242025!$E$3:$E$1315, $A32)</f>
        <v>14</v>
      </c>
      <c r="EY32">
        <f>SUMIFS(DataRegularSeason20242025!$AA$3:$AA$1315,DataRegularSeason20242025!$B$3:$B$1315, "&lt;=" &amp; EY$1, DataRegularSeason20242025!$D$3:$D$1315, $A32)+SUMIFS(DataRegularSeason20242025!$AB$3:$AB$1315,DataRegularSeason20242025!$B$3:$B$1315, "&lt;=" &amp; EY$1, DataRegularSeason20242025!$E$3:$E$1315, $A32)</f>
        <v>14</v>
      </c>
      <c r="EZ32">
        <f>SUMIFS(DataRegularSeason20242025!$AA$3:$AA$1315,DataRegularSeason20242025!$B$3:$B$1315, "&lt;=" &amp; EZ$1, DataRegularSeason20242025!$D$3:$D$1315, $A32)+SUMIFS(DataRegularSeason20242025!$AB$3:$AB$1315,DataRegularSeason20242025!$B$3:$B$1315, "&lt;=" &amp; EZ$1, DataRegularSeason20242025!$E$3:$E$1315, $A32)</f>
        <v>14</v>
      </c>
      <c r="FA32">
        <f>SUMIFS(DataRegularSeason20242025!$AA$3:$AA$1315,DataRegularSeason20242025!$B$3:$B$1315, "&lt;=" &amp; FA$1, DataRegularSeason20242025!$D$3:$D$1315, $A32)+SUMIFS(DataRegularSeason20242025!$AB$3:$AB$1315,DataRegularSeason20242025!$B$3:$B$1315, "&lt;=" &amp; FA$1, DataRegularSeason20242025!$E$3:$E$1315, $A32)</f>
        <v>14</v>
      </c>
      <c r="FB32">
        <f>SUMIFS(DataRegularSeason20242025!$AA$3:$AA$1315,DataRegularSeason20242025!$B$3:$B$1315, "&lt;=" &amp; FB$1, DataRegularSeason20242025!$D$3:$D$1315, $A32)+SUMIFS(DataRegularSeason20242025!$AB$3:$AB$1315,DataRegularSeason20242025!$B$3:$B$1315, "&lt;=" &amp; FB$1, DataRegularSeason20242025!$E$3:$E$1315, $A32)</f>
        <v>14</v>
      </c>
      <c r="FC32">
        <f>SUMIFS(DataRegularSeason20242025!$AA$3:$AA$1315,DataRegularSeason20242025!$B$3:$B$1315, "&lt;=" &amp; FC$1, DataRegularSeason20242025!$D$3:$D$1315, $A32)+SUMIFS(DataRegularSeason20242025!$AB$3:$AB$1315,DataRegularSeason20242025!$B$3:$B$1315, "&lt;=" &amp; FC$1, DataRegularSeason20242025!$E$3:$E$1315, $A32)</f>
        <v>14</v>
      </c>
      <c r="FD32">
        <f>SUMIFS(DataRegularSeason20242025!$AA$3:$AA$1315,DataRegularSeason20242025!$B$3:$B$1315, "&lt;=" &amp; FD$1, DataRegularSeason20242025!$D$3:$D$1315, $A32)+SUMIFS(DataRegularSeason20242025!$AB$3:$AB$1315,DataRegularSeason20242025!$B$3:$B$1315, "&lt;=" &amp; FD$1, DataRegularSeason20242025!$E$3:$E$1315, $A32)</f>
        <v>14</v>
      </c>
      <c r="FE32">
        <f>SUMIFS(DataRegularSeason20242025!$AA$3:$AA$1315,DataRegularSeason20242025!$B$3:$B$1315, "&lt;=" &amp; FE$1, DataRegularSeason20242025!$D$3:$D$1315, $A32)+SUMIFS(DataRegularSeason20242025!$AB$3:$AB$1315,DataRegularSeason20242025!$B$3:$B$1315, "&lt;=" &amp; FE$1, DataRegularSeason20242025!$E$3:$E$1315, $A32)</f>
        <v>14</v>
      </c>
      <c r="FF32">
        <f>SUMIFS(DataRegularSeason20242025!$AA$3:$AA$1315,DataRegularSeason20242025!$B$3:$B$1315, "&lt;=" &amp; FF$1, DataRegularSeason20242025!$D$3:$D$1315, $A32)+SUMIFS(DataRegularSeason20242025!$AB$3:$AB$1315,DataRegularSeason20242025!$B$3:$B$1315, "&lt;=" &amp; FF$1, DataRegularSeason20242025!$E$3:$E$1315, $A32)</f>
        <v>14</v>
      </c>
      <c r="FG32">
        <f>SUMIFS(DataRegularSeason20242025!$AA$3:$AA$1315,DataRegularSeason20242025!$B$3:$B$1315, "&lt;=" &amp; FG$1, DataRegularSeason20242025!$D$3:$D$1315, $A32)+SUMIFS(DataRegularSeason20242025!$AB$3:$AB$1315,DataRegularSeason20242025!$B$3:$B$1315, "&lt;=" &amp; FG$1, DataRegularSeason20242025!$E$3:$E$1315, $A32)</f>
        <v>14</v>
      </c>
      <c r="FH32">
        <f>SUMIFS(DataRegularSeason20242025!$AA$3:$AA$1315,DataRegularSeason20242025!$B$3:$B$1315, "&lt;=" &amp; FH$1, DataRegularSeason20242025!$D$3:$D$1315, $A32)+SUMIFS(DataRegularSeason20242025!$AB$3:$AB$1315,DataRegularSeason20242025!$B$3:$B$1315, "&lt;=" &amp; FH$1, DataRegularSeason20242025!$E$3:$E$1315, $A32)</f>
        <v>14</v>
      </c>
      <c r="FI32">
        <f>SUMIFS(DataRegularSeason20242025!$AA$3:$AA$1315,DataRegularSeason20242025!$B$3:$B$1315, "&lt;=" &amp; FI$1, DataRegularSeason20242025!$D$3:$D$1315, $A32)+SUMIFS(DataRegularSeason20242025!$AB$3:$AB$1315,DataRegularSeason20242025!$B$3:$B$1315, "&lt;=" &amp; FI$1, DataRegularSeason20242025!$E$3:$E$1315, $A32)</f>
        <v>14</v>
      </c>
      <c r="FJ32">
        <f>SUMIFS(DataRegularSeason20242025!$AA$3:$AA$1315,DataRegularSeason20242025!$B$3:$B$1315, "&lt;=" &amp; FJ$1, DataRegularSeason20242025!$D$3:$D$1315, $A32)+SUMIFS(DataRegularSeason20242025!$AB$3:$AB$1315,DataRegularSeason20242025!$B$3:$B$1315, "&lt;=" &amp; FJ$1, DataRegularSeason20242025!$E$3:$E$1315, $A32)</f>
        <v>14</v>
      </c>
      <c r="FK32">
        <f>SUMIFS(DataRegularSeason20242025!$AA$3:$AA$1315,DataRegularSeason20242025!$B$3:$B$1315, "&lt;=" &amp; FK$1, DataRegularSeason20242025!$D$3:$D$1315, $A32)+SUMIFS(DataRegularSeason20242025!$AB$3:$AB$1315,DataRegularSeason20242025!$B$3:$B$1315, "&lt;=" &amp; FK$1, DataRegularSeason20242025!$E$3:$E$1315, $A32)</f>
        <v>14</v>
      </c>
      <c r="FL32">
        <f>SUMIFS(DataRegularSeason20242025!$AA$3:$AA$1315,DataRegularSeason20242025!$B$3:$B$1315, "&lt;=" &amp; FL$1, DataRegularSeason20242025!$D$3:$D$1315, $A32)+SUMIFS(DataRegularSeason20242025!$AB$3:$AB$1315,DataRegularSeason20242025!$B$3:$B$1315, "&lt;=" &amp; FL$1, DataRegularSeason20242025!$E$3:$E$1315, $A32)</f>
        <v>14</v>
      </c>
      <c r="FM32">
        <f>SUMIFS(DataRegularSeason20242025!$AA$3:$AA$1315,DataRegularSeason20242025!$B$3:$B$1315, "&lt;=" &amp; FM$1, DataRegularSeason20242025!$D$3:$D$1315, $A32)+SUMIFS(DataRegularSeason20242025!$AB$3:$AB$1315,DataRegularSeason20242025!$B$3:$B$1315, "&lt;=" &amp; FM$1, DataRegularSeason20242025!$E$3:$E$1315, $A32)</f>
        <v>14</v>
      </c>
      <c r="FN32">
        <f>SUMIFS(DataRegularSeason20242025!$AA$3:$AA$1315,DataRegularSeason20242025!$B$3:$B$1315, "&lt;=" &amp; FN$1, DataRegularSeason20242025!$D$3:$D$1315, $A32)+SUMIFS(DataRegularSeason20242025!$AB$3:$AB$1315,DataRegularSeason20242025!$B$3:$B$1315, "&lt;=" &amp; FN$1, DataRegularSeason20242025!$E$3:$E$1315, $A32)</f>
        <v>14</v>
      </c>
      <c r="FO32">
        <f>SUMIFS(DataRegularSeason20242025!$AA$3:$AA$1315,DataRegularSeason20242025!$B$3:$B$1315, "&lt;=" &amp; FO$1, DataRegularSeason20242025!$D$3:$D$1315, $A32)+SUMIFS(DataRegularSeason20242025!$AB$3:$AB$1315,DataRegularSeason20242025!$B$3:$B$1315, "&lt;=" &amp; FO$1, DataRegularSeason20242025!$E$3:$E$1315, $A32)</f>
        <v>14</v>
      </c>
      <c r="FP32">
        <f>SUMIFS(DataRegularSeason20242025!$AA$3:$AA$1315,DataRegularSeason20242025!$B$3:$B$1315, "&lt;=" &amp; FP$1, DataRegularSeason20242025!$D$3:$D$1315, $A32)+SUMIFS(DataRegularSeason20242025!$AB$3:$AB$1315,DataRegularSeason20242025!$B$3:$B$1315, "&lt;=" &amp; FP$1, DataRegularSeason20242025!$E$3:$E$1315, $A32)</f>
        <v>14</v>
      </c>
      <c r="FQ32">
        <f>SUMIFS(DataRegularSeason20242025!$AA$3:$AA$1315,DataRegularSeason20242025!$B$3:$B$1315, "&lt;=" &amp; FQ$1, DataRegularSeason20242025!$D$3:$D$1315, $A32)+SUMIFS(DataRegularSeason20242025!$AB$3:$AB$1315,DataRegularSeason20242025!$B$3:$B$1315, "&lt;=" &amp; FQ$1, DataRegularSeason20242025!$E$3:$E$1315, $A32)</f>
        <v>14</v>
      </c>
      <c r="FR32">
        <f>SUMIFS(DataRegularSeason20242025!$AA$3:$AA$1315,DataRegularSeason20242025!$B$3:$B$1315, "&lt;=" &amp; FR$1, DataRegularSeason20242025!$D$3:$D$1315, $A32)+SUMIFS(DataRegularSeason20242025!$AB$3:$AB$1315,DataRegularSeason20242025!$B$3:$B$1315, "&lt;=" &amp; FR$1, DataRegularSeason20242025!$E$3:$E$1315, $A32)</f>
        <v>14</v>
      </c>
      <c r="FS32">
        <f>SUMIFS(DataRegularSeason20242025!$AA$3:$AA$1315,DataRegularSeason20242025!$B$3:$B$1315, "&lt;=" &amp; FS$1, DataRegularSeason20242025!$D$3:$D$1315, $A32)+SUMIFS(DataRegularSeason20242025!$AB$3:$AB$1315,DataRegularSeason20242025!$B$3:$B$1315, "&lt;=" &amp; FS$1, DataRegularSeason20242025!$E$3:$E$1315, $A32)</f>
        <v>14</v>
      </c>
      <c r="FT32">
        <f>SUMIFS(DataRegularSeason20242025!$AA$3:$AA$1315,DataRegularSeason20242025!$B$3:$B$1315, "&lt;=" &amp; FT$1, DataRegularSeason20242025!$D$3:$D$1315, $A32)+SUMIFS(DataRegularSeason20242025!$AB$3:$AB$1315,DataRegularSeason20242025!$B$3:$B$1315, "&lt;=" &amp; FT$1, DataRegularSeason20242025!$E$3:$E$1315, $A32)</f>
        <v>14</v>
      </c>
      <c r="FU32">
        <f>SUMIFS(DataRegularSeason20242025!$AA$3:$AA$1315,DataRegularSeason20242025!$B$3:$B$1315, "&lt;=" &amp; FU$1, DataRegularSeason20242025!$D$3:$D$1315, $A32)+SUMIFS(DataRegularSeason20242025!$AB$3:$AB$1315,DataRegularSeason20242025!$B$3:$B$1315, "&lt;=" &amp; FU$1, DataRegularSeason20242025!$E$3:$E$1315, $A32)</f>
        <v>14</v>
      </c>
      <c r="FV32">
        <f>SUMIFS(DataRegularSeason20242025!$AA$3:$AA$1315,DataRegularSeason20242025!$B$3:$B$1315, "&lt;=" &amp; FV$1, DataRegularSeason20242025!$D$3:$D$1315, $A32)+SUMIFS(DataRegularSeason20242025!$AB$3:$AB$1315,DataRegularSeason20242025!$B$3:$B$1315, "&lt;=" &amp; FV$1, DataRegularSeason20242025!$E$3:$E$1315, $A32)</f>
        <v>14</v>
      </c>
      <c r="FW32">
        <f>SUMIFS(DataRegularSeason20242025!$AA$3:$AA$1315,DataRegularSeason20242025!$B$3:$B$1315, "&lt;=" &amp; FW$1, DataRegularSeason20242025!$D$3:$D$1315, $A32)+SUMIFS(DataRegularSeason20242025!$AB$3:$AB$1315,DataRegularSeason20242025!$B$3:$B$1315, "&lt;=" &amp; FW$1, DataRegularSeason20242025!$E$3:$E$1315, $A32)</f>
        <v>14</v>
      </c>
      <c r="FX32">
        <f>SUMIFS(DataRegularSeason20242025!$AA$3:$AA$1315,DataRegularSeason20242025!$B$3:$B$1315, "&lt;=" &amp; FX$1, DataRegularSeason20242025!$D$3:$D$1315, $A32)+SUMIFS(DataRegularSeason20242025!$AB$3:$AB$1315,DataRegularSeason20242025!$B$3:$B$1315, "&lt;=" &amp; FX$1, DataRegularSeason20242025!$E$3:$E$1315, $A32)</f>
        <v>14</v>
      </c>
      <c r="FY32">
        <f>SUMIFS(DataRegularSeason20242025!$AA$3:$AA$1315,DataRegularSeason20242025!$B$3:$B$1315, "&lt;=" &amp; FY$1, DataRegularSeason20242025!$D$3:$D$1315, $A32)+SUMIFS(DataRegularSeason20242025!$AB$3:$AB$1315,DataRegularSeason20242025!$B$3:$B$1315, "&lt;=" &amp; FY$1, DataRegularSeason20242025!$E$3:$E$1315, $A32)</f>
        <v>14</v>
      </c>
      <c r="FZ32">
        <f>SUMIFS(DataRegularSeason20242025!$AA$3:$AA$1315,DataRegularSeason20242025!$B$3:$B$1315, "&lt;=" &amp; FZ$1, DataRegularSeason20242025!$D$3:$D$1315, $A32)+SUMIFS(DataRegularSeason20242025!$AB$3:$AB$1315,DataRegularSeason20242025!$B$3:$B$1315, "&lt;=" &amp; FZ$1, DataRegularSeason20242025!$E$3:$E$1315, $A32)</f>
        <v>14</v>
      </c>
      <c r="GA32">
        <f>SUMIFS(DataRegularSeason20242025!$AA$3:$AA$1315,DataRegularSeason20242025!$B$3:$B$1315, "&lt;=" &amp; GA$1, DataRegularSeason20242025!$D$3:$D$1315, $A32)+SUMIFS(DataRegularSeason20242025!$AB$3:$AB$1315,DataRegularSeason20242025!$B$3:$B$1315, "&lt;=" &amp; GA$1, DataRegularSeason20242025!$E$3:$E$1315, $A32)</f>
        <v>14</v>
      </c>
      <c r="GB32">
        <f>SUMIFS(DataRegularSeason20242025!$AA$3:$AA$1315,DataRegularSeason20242025!$B$3:$B$1315, "&lt;=" &amp; GB$1, DataRegularSeason20242025!$D$3:$D$1315, $A32)+SUMIFS(DataRegularSeason20242025!$AB$3:$AB$1315,DataRegularSeason20242025!$B$3:$B$1315, "&lt;=" &amp; GB$1, DataRegularSeason20242025!$E$3:$E$1315, $A32)</f>
        <v>14</v>
      </c>
      <c r="GC32">
        <f>SUMIFS(DataRegularSeason20242025!$AA$3:$AA$1315,DataRegularSeason20242025!$B$3:$B$1315, "&lt;=" &amp; GC$1, DataRegularSeason20242025!$D$3:$D$1315, $A32)+SUMIFS(DataRegularSeason20242025!$AB$3:$AB$1315,DataRegularSeason20242025!$B$3:$B$1315, "&lt;=" &amp; GC$1, DataRegularSeason20242025!$E$3:$E$1315, $A32)</f>
        <v>14</v>
      </c>
      <c r="GD32">
        <f>SUMIFS(DataRegularSeason20242025!$AA$3:$AA$1315,DataRegularSeason20242025!$B$3:$B$1315, "&lt;=" &amp; GD$1, DataRegularSeason20242025!$D$3:$D$1315, $A32)+SUMIFS(DataRegularSeason20242025!$AB$3:$AB$1315,DataRegularSeason20242025!$B$3:$B$1315, "&lt;=" &amp; GD$1, DataRegularSeason20242025!$E$3:$E$1315, $A32)</f>
        <v>14</v>
      </c>
      <c r="GE32">
        <f>SUMIFS(DataRegularSeason20242025!$AA$3:$AA$1315,DataRegularSeason20242025!$B$3:$B$1315, "&lt;=" &amp; GE$1, DataRegularSeason20242025!$D$3:$D$1315, $A32)+SUMIFS(DataRegularSeason20242025!$AB$3:$AB$1315,DataRegularSeason20242025!$B$3:$B$1315, "&lt;=" &amp; GE$1, DataRegularSeason20242025!$E$3:$E$1315, $A32)</f>
        <v>14</v>
      </c>
      <c r="GF32">
        <f>SUMIFS(DataRegularSeason20242025!$AA$3:$AA$1315,DataRegularSeason20242025!$B$3:$B$1315, "&lt;=" &amp; GF$1, DataRegularSeason20242025!$D$3:$D$1315, $A32)+SUMIFS(DataRegularSeason20242025!$AB$3:$AB$1315,DataRegularSeason20242025!$B$3:$B$1315, "&lt;=" &amp; GF$1, DataRegularSeason20242025!$E$3:$E$1315, $A32)</f>
        <v>14</v>
      </c>
      <c r="GG32">
        <f>SUMIFS(DataRegularSeason20242025!$AA$3:$AA$1315,DataRegularSeason20242025!$B$3:$B$1315, "&lt;=" &amp; GG$1, DataRegularSeason20242025!$D$3:$D$1315, $A32)+SUMIFS(DataRegularSeason20242025!$AB$3:$AB$1315,DataRegularSeason20242025!$B$3:$B$1315, "&lt;=" &amp; GG$1, DataRegularSeason20242025!$E$3:$E$1315, $A32)</f>
        <v>14</v>
      </c>
      <c r="GH32">
        <f>SUMIFS(DataRegularSeason20242025!$AA$3:$AA$1315,DataRegularSeason20242025!$B$3:$B$1315, "&lt;=" &amp; GH$1, DataRegularSeason20242025!$D$3:$D$1315, $A32)+SUMIFS(DataRegularSeason20242025!$AB$3:$AB$1315,DataRegularSeason20242025!$B$3:$B$1315, "&lt;=" &amp; GH$1, DataRegularSeason20242025!$E$3:$E$1315, $A32)</f>
        <v>14</v>
      </c>
      <c r="GI32">
        <f>SUMIFS(DataRegularSeason20242025!$AA$3:$AA$1315,DataRegularSeason20242025!$B$3:$B$1315, "&lt;=" &amp; GI$1, DataRegularSeason20242025!$D$3:$D$1315, $A32)+SUMIFS(DataRegularSeason20242025!$AB$3:$AB$1315,DataRegularSeason20242025!$B$3:$B$1315, "&lt;=" &amp; GI$1, DataRegularSeason20242025!$E$3:$E$1315, $A32)</f>
        <v>14</v>
      </c>
      <c r="GJ32">
        <f>SUMIFS(DataRegularSeason20242025!$AA$3:$AA$1315,DataRegularSeason20242025!$B$3:$B$1315, "&lt;=" &amp; GJ$1, DataRegularSeason20242025!$D$3:$D$1315, $A32)+SUMIFS(DataRegularSeason20242025!$AB$3:$AB$1315,DataRegularSeason20242025!$B$3:$B$1315, "&lt;=" &amp; GJ$1, DataRegularSeason20242025!$E$3:$E$1315, $A32)</f>
        <v>14</v>
      </c>
      <c r="GK32">
        <f>SUMIFS(DataRegularSeason20242025!$AA$3:$AA$1315,DataRegularSeason20242025!$B$3:$B$1315, "&lt;=" &amp; GK$1, DataRegularSeason20242025!$D$3:$D$1315, $A32)+SUMIFS(DataRegularSeason20242025!$AB$3:$AB$1315,DataRegularSeason20242025!$B$3:$B$1315, "&lt;=" &amp; GK$1, DataRegularSeason20242025!$E$3:$E$1315, $A32)</f>
        <v>14</v>
      </c>
      <c r="GL32">
        <f>SUMIFS(DataRegularSeason20242025!$AA$3:$AA$1315,DataRegularSeason20242025!$B$3:$B$1315, "&lt;=" &amp; GL$1, DataRegularSeason20242025!$D$3:$D$1315, $A32)+SUMIFS(DataRegularSeason20242025!$AB$3:$AB$1315,DataRegularSeason20242025!$B$3:$B$1315, "&lt;=" &amp; GL$1, DataRegularSeason20242025!$E$3:$E$1315, $A32)</f>
        <v>14</v>
      </c>
      <c r="GM32">
        <f>SUMIFS(DataRegularSeason20242025!$AA$3:$AA$1315,DataRegularSeason20242025!$B$3:$B$1315, "&lt;=" &amp; GM$1, DataRegularSeason20242025!$D$3:$D$1315, $A32)+SUMIFS(DataRegularSeason20242025!$AB$3:$AB$1315,DataRegularSeason20242025!$B$3:$B$1315, "&lt;=" &amp; GM$1, DataRegularSeason20242025!$E$3:$E$1315, $A32)</f>
        <v>14</v>
      </c>
      <c r="GN32">
        <f>SUMIFS(DataRegularSeason20242025!$AA$3:$AA$1315,DataRegularSeason20242025!$B$3:$B$1315, "&lt;=" &amp; GN$1, DataRegularSeason20242025!$D$3:$D$1315, $A32)+SUMIFS(DataRegularSeason20242025!$AB$3:$AB$1315,DataRegularSeason20242025!$B$3:$B$1315, "&lt;=" &amp; GN$1, DataRegularSeason20242025!$E$3:$E$1315, $A32)</f>
        <v>14</v>
      </c>
      <c r="GO32">
        <f>SUMIFS(DataRegularSeason20242025!$AA$3:$AA$1315,DataRegularSeason20242025!$B$3:$B$1315, "&lt;=" &amp; GO$1, DataRegularSeason20242025!$D$3:$D$1315, $A32)+SUMIFS(DataRegularSeason20242025!$AB$3:$AB$1315,DataRegularSeason20242025!$B$3:$B$1315, "&lt;=" &amp; GO$1, DataRegularSeason20242025!$E$3:$E$1315, $A32)</f>
        <v>14</v>
      </c>
      <c r="GP32">
        <f>SUMIFS(DataRegularSeason20242025!$AA$3:$AA$1315,DataRegularSeason20242025!$B$3:$B$1315, "&lt;=" &amp; GP$1, DataRegularSeason20242025!$D$3:$D$1315, $A32)+SUMIFS(DataRegularSeason20242025!$AB$3:$AB$1315,DataRegularSeason20242025!$B$3:$B$1315, "&lt;=" &amp; GP$1, DataRegularSeason20242025!$E$3:$E$1315, $A32)</f>
        <v>14</v>
      </c>
      <c r="GQ32">
        <f>SUMIFS(DataRegularSeason20242025!$AA$3:$AA$1315,DataRegularSeason20242025!$B$3:$B$1315, "&lt;=" &amp; GQ$1, DataRegularSeason20242025!$D$3:$D$1315, $A32)+SUMIFS(DataRegularSeason20242025!$AB$3:$AB$1315,DataRegularSeason20242025!$B$3:$B$1315, "&lt;=" &amp; GQ$1, DataRegularSeason20242025!$E$3:$E$1315, $A32)</f>
        <v>14</v>
      </c>
      <c r="GR32">
        <f>SUMIFS(DataRegularSeason20242025!$AA$3:$AA$1315,DataRegularSeason20242025!$B$3:$B$1315, "&lt;=" &amp; GR$1, DataRegularSeason20242025!$D$3:$D$1315, $A32)+SUMIFS(DataRegularSeason20242025!$AB$3:$AB$1315,DataRegularSeason20242025!$B$3:$B$1315, "&lt;=" &amp; GR$1, DataRegularSeason20242025!$E$3:$E$1315, $A32)</f>
        <v>14</v>
      </c>
      <c r="GS32">
        <f>SUMIFS(DataRegularSeason20242025!$AA$3:$AA$1315,DataRegularSeason20242025!$B$3:$B$1315, "&lt;=" &amp; GS$1, DataRegularSeason20242025!$D$3:$D$1315, $A32)+SUMIFS(DataRegularSeason20242025!$AB$3:$AB$1315,DataRegularSeason20242025!$B$3:$B$1315, "&lt;=" &amp; GS$1, DataRegularSeason20242025!$E$3:$E$1315, $A32)</f>
        <v>14</v>
      </c>
      <c r="GT32">
        <f>SUMIFS(DataRegularSeason20242025!$AA$3:$AA$1315,DataRegularSeason20242025!$B$3:$B$1315, "&lt;=" &amp; GT$1, DataRegularSeason20242025!$D$3:$D$1315, $A32)+SUMIFS(DataRegularSeason20242025!$AB$3:$AB$1315,DataRegularSeason20242025!$B$3:$B$1315, "&lt;=" &amp; GT$1, DataRegularSeason20242025!$E$3:$E$1315, $A32)</f>
        <v>14</v>
      </c>
      <c r="GU32">
        <f>SUMIFS(DataRegularSeason20242025!$AA$3:$AA$1315,DataRegularSeason20242025!$B$3:$B$1315, "&lt;=" &amp; GU$1, DataRegularSeason20242025!$D$3:$D$1315, $A32)+SUMIFS(DataRegularSeason20242025!$AB$3:$AB$1315,DataRegularSeason20242025!$B$3:$B$1315, "&lt;=" &amp; GU$1, DataRegularSeason20242025!$E$3:$E$1315, $A32)</f>
        <v>14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14</v>
      </c>
      <c r="AY33">
        <f>SUMIFS(DataRegularSeason20242025!$AA$3:$AA$1315,DataRegularSeason20242025!$B$3:$B$1315, "&lt;=" &amp; AY$1, DataRegularSeason20242025!$D$3:$D$1315, $A33)+SUMIFS(DataRegularSeason20242025!$AB$3:$AB$1315,DataRegularSeason20242025!$B$3:$B$1315, "&lt;=" &amp; AY$1, DataRegularSeason20242025!$E$3:$E$1315, $A33)</f>
        <v>14</v>
      </c>
      <c r="AZ33">
        <f>SUMIFS(DataRegularSeason20242025!$AA$3:$AA$1315,DataRegularSeason20242025!$B$3:$B$1315, "&lt;=" &amp; AZ$1, DataRegularSeason20242025!$D$3:$D$1315, $A33)+SUMIFS(DataRegularSeason20242025!$AB$3:$AB$1315,DataRegularSeason20242025!$B$3:$B$1315, "&lt;=" &amp; AZ$1, DataRegularSeason20242025!$E$3:$E$1315, $A33)</f>
        <v>14</v>
      </c>
      <c r="BA33">
        <f>SUMIFS(DataRegularSeason20242025!$AA$3:$AA$1315,DataRegularSeason20242025!$B$3:$B$1315, "&lt;=" &amp; BA$1, DataRegularSeason20242025!$D$3:$D$1315, $A33)+SUMIFS(DataRegularSeason20242025!$AB$3:$AB$1315,DataRegularSeason20242025!$B$3:$B$1315, "&lt;=" &amp; BA$1, DataRegularSeason20242025!$E$3:$E$1315, $A33)</f>
        <v>14</v>
      </c>
      <c r="BB33">
        <f>SUMIFS(DataRegularSeason20242025!$AA$3:$AA$1315,DataRegularSeason20242025!$B$3:$B$1315, "&lt;=" &amp; BB$1, DataRegularSeason20242025!$D$3:$D$1315, $A33)+SUMIFS(DataRegularSeason20242025!$AB$3:$AB$1315,DataRegularSeason20242025!$B$3:$B$1315, "&lt;=" &amp; BB$1, DataRegularSeason20242025!$E$3:$E$1315, $A33)</f>
        <v>14</v>
      </c>
      <c r="BC33">
        <f>SUMIFS(DataRegularSeason20242025!$AA$3:$AA$1315,DataRegularSeason20242025!$B$3:$B$1315, "&lt;=" &amp; BC$1, DataRegularSeason20242025!$D$3:$D$1315, $A33)+SUMIFS(DataRegularSeason20242025!$AB$3:$AB$1315,DataRegularSeason20242025!$B$3:$B$1315, "&lt;=" &amp; BC$1, DataRegularSeason20242025!$E$3:$E$1315, $A33)</f>
        <v>14</v>
      </c>
      <c r="BD33">
        <f>SUMIFS(DataRegularSeason20242025!$AA$3:$AA$1315,DataRegularSeason20242025!$B$3:$B$1315, "&lt;=" &amp; BD$1, DataRegularSeason20242025!$D$3:$D$1315, $A33)+SUMIFS(DataRegularSeason20242025!$AB$3:$AB$1315,DataRegularSeason20242025!$B$3:$B$1315, "&lt;=" &amp; BD$1, DataRegularSeason20242025!$E$3:$E$1315, $A33)</f>
        <v>14</v>
      </c>
      <c r="BE33">
        <f>SUMIFS(DataRegularSeason20242025!$AA$3:$AA$1315,DataRegularSeason20242025!$B$3:$B$1315, "&lt;=" &amp; BE$1, DataRegularSeason20242025!$D$3:$D$1315, $A33)+SUMIFS(DataRegularSeason20242025!$AB$3:$AB$1315,DataRegularSeason20242025!$B$3:$B$1315, "&lt;=" &amp; BE$1, DataRegularSeason20242025!$E$3:$E$1315, $A33)</f>
        <v>14</v>
      </c>
      <c r="BF33">
        <f>SUMIFS(DataRegularSeason20242025!$AA$3:$AA$1315,DataRegularSeason20242025!$B$3:$B$1315, "&lt;=" &amp; BF$1, DataRegularSeason20242025!$D$3:$D$1315, $A33)+SUMIFS(DataRegularSeason20242025!$AB$3:$AB$1315,DataRegularSeason20242025!$B$3:$B$1315, "&lt;=" &amp; BF$1, DataRegularSeason20242025!$E$3:$E$1315, $A33)</f>
        <v>14</v>
      </c>
      <c r="BG33">
        <f>SUMIFS(DataRegularSeason20242025!$AA$3:$AA$1315,DataRegularSeason20242025!$B$3:$B$1315, "&lt;=" &amp; BG$1, DataRegularSeason20242025!$D$3:$D$1315, $A33)+SUMIFS(DataRegularSeason20242025!$AB$3:$AB$1315,DataRegularSeason20242025!$B$3:$B$1315, "&lt;=" &amp; BG$1, DataRegularSeason20242025!$E$3:$E$1315, $A33)</f>
        <v>14</v>
      </c>
      <c r="BH33">
        <f>SUMIFS(DataRegularSeason20242025!$AA$3:$AA$1315,DataRegularSeason20242025!$B$3:$B$1315, "&lt;=" &amp; BH$1, DataRegularSeason20242025!$D$3:$D$1315, $A33)+SUMIFS(DataRegularSeason20242025!$AB$3:$AB$1315,DataRegularSeason20242025!$B$3:$B$1315, "&lt;=" &amp; BH$1, DataRegularSeason20242025!$E$3:$E$1315, $A33)</f>
        <v>14</v>
      </c>
      <c r="BI33">
        <f>SUMIFS(DataRegularSeason20242025!$AA$3:$AA$1315,DataRegularSeason20242025!$B$3:$B$1315, "&lt;=" &amp; BI$1, DataRegularSeason20242025!$D$3:$D$1315, $A33)+SUMIFS(DataRegularSeason20242025!$AB$3:$AB$1315,DataRegularSeason20242025!$B$3:$B$1315, "&lt;=" &amp; BI$1, DataRegularSeason20242025!$E$3:$E$1315, $A33)</f>
        <v>14</v>
      </c>
      <c r="BJ33">
        <f>SUMIFS(DataRegularSeason20242025!$AA$3:$AA$1315,DataRegularSeason20242025!$B$3:$B$1315, "&lt;=" &amp; BJ$1, DataRegularSeason20242025!$D$3:$D$1315, $A33)+SUMIFS(DataRegularSeason20242025!$AB$3:$AB$1315,DataRegularSeason20242025!$B$3:$B$1315, "&lt;=" &amp; BJ$1, DataRegularSeason20242025!$E$3:$E$1315, $A33)</f>
        <v>14</v>
      </c>
      <c r="BK33">
        <f>SUMIFS(DataRegularSeason20242025!$AA$3:$AA$1315,DataRegularSeason20242025!$B$3:$B$1315, "&lt;=" &amp; BK$1, DataRegularSeason20242025!$D$3:$D$1315, $A33)+SUMIFS(DataRegularSeason20242025!$AB$3:$AB$1315,DataRegularSeason20242025!$B$3:$B$1315, "&lt;=" &amp; BK$1, DataRegularSeason20242025!$E$3:$E$1315, $A33)</f>
        <v>14</v>
      </c>
      <c r="BL33">
        <f>SUMIFS(DataRegularSeason20242025!$AA$3:$AA$1315,DataRegularSeason20242025!$B$3:$B$1315, "&lt;=" &amp; BL$1, DataRegularSeason20242025!$D$3:$D$1315, $A33)+SUMIFS(DataRegularSeason20242025!$AB$3:$AB$1315,DataRegularSeason20242025!$B$3:$B$1315, "&lt;=" &amp; BL$1, DataRegularSeason20242025!$E$3:$E$1315, $A33)</f>
        <v>14</v>
      </c>
      <c r="BM33">
        <f>SUMIFS(DataRegularSeason20242025!$AA$3:$AA$1315,DataRegularSeason20242025!$B$3:$B$1315, "&lt;=" &amp; BM$1, DataRegularSeason20242025!$D$3:$D$1315, $A33)+SUMIFS(DataRegularSeason20242025!$AB$3:$AB$1315,DataRegularSeason20242025!$B$3:$B$1315, "&lt;=" &amp; BM$1, DataRegularSeason20242025!$E$3:$E$1315, $A33)</f>
        <v>14</v>
      </c>
      <c r="BN33">
        <f>SUMIFS(DataRegularSeason20242025!$AA$3:$AA$1315,DataRegularSeason20242025!$B$3:$B$1315, "&lt;=" &amp; BN$1, DataRegularSeason20242025!$D$3:$D$1315, $A33)+SUMIFS(DataRegularSeason20242025!$AB$3:$AB$1315,DataRegularSeason20242025!$B$3:$B$1315, "&lt;=" &amp; BN$1, DataRegularSeason20242025!$E$3:$E$1315, $A33)</f>
        <v>14</v>
      </c>
      <c r="BO33">
        <f>SUMIFS(DataRegularSeason20242025!$AA$3:$AA$1315,DataRegularSeason20242025!$B$3:$B$1315, "&lt;=" &amp; BO$1, DataRegularSeason20242025!$D$3:$D$1315, $A33)+SUMIFS(DataRegularSeason20242025!$AB$3:$AB$1315,DataRegularSeason20242025!$B$3:$B$1315, "&lt;=" &amp; BO$1, DataRegularSeason20242025!$E$3:$E$1315, $A33)</f>
        <v>14</v>
      </c>
      <c r="BP33">
        <f>SUMIFS(DataRegularSeason20242025!$AA$3:$AA$1315,DataRegularSeason20242025!$B$3:$B$1315, "&lt;=" &amp; BP$1, DataRegularSeason20242025!$D$3:$D$1315, $A33)+SUMIFS(DataRegularSeason20242025!$AB$3:$AB$1315,DataRegularSeason20242025!$B$3:$B$1315, "&lt;=" &amp; BP$1, DataRegularSeason20242025!$E$3:$E$1315, $A33)</f>
        <v>14</v>
      </c>
      <c r="BQ33">
        <f>SUMIFS(DataRegularSeason20242025!$AA$3:$AA$1315,DataRegularSeason20242025!$B$3:$B$1315, "&lt;=" &amp; BQ$1, DataRegularSeason20242025!$D$3:$D$1315, $A33)+SUMIFS(DataRegularSeason20242025!$AB$3:$AB$1315,DataRegularSeason20242025!$B$3:$B$1315, "&lt;=" &amp; BQ$1, DataRegularSeason20242025!$E$3:$E$1315, $A33)</f>
        <v>14</v>
      </c>
      <c r="BR33">
        <f>SUMIFS(DataRegularSeason20242025!$AA$3:$AA$1315,DataRegularSeason20242025!$B$3:$B$1315, "&lt;=" &amp; BR$1, DataRegularSeason20242025!$D$3:$D$1315, $A33)+SUMIFS(DataRegularSeason20242025!$AB$3:$AB$1315,DataRegularSeason20242025!$B$3:$B$1315, "&lt;=" &amp; BR$1, DataRegularSeason20242025!$E$3:$E$1315, $A33)</f>
        <v>14</v>
      </c>
      <c r="BS33">
        <f>SUMIFS(DataRegularSeason20242025!$AA$3:$AA$1315,DataRegularSeason20242025!$B$3:$B$1315, "&lt;=" &amp; BS$1, DataRegularSeason20242025!$D$3:$D$1315, $A33)+SUMIFS(DataRegularSeason20242025!$AB$3:$AB$1315,DataRegularSeason20242025!$B$3:$B$1315, "&lt;=" &amp; BS$1, DataRegularSeason20242025!$E$3:$E$1315, $A33)</f>
        <v>14</v>
      </c>
      <c r="BT33">
        <f>SUMIFS(DataRegularSeason20242025!$AA$3:$AA$1315,DataRegularSeason20242025!$B$3:$B$1315, "&lt;=" &amp; BT$1, DataRegularSeason20242025!$D$3:$D$1315, $A33)+SUMIFS(DataRegularSeason20242025!$AB$3:$AB$1315,DataRegularSeason20242025!$B$3:$B$1315, "&lt;=" &amp; BT$1, DataRegularSeason20242025!$E$3:$E$1315, $A33)</f>
        <v>14</v>
      </c>
      <c r="BU33">
        <f>SUMIFS(DataRegularSeason20242025!$AA$3:$AA$1315,DataRegularSeason20242025!$B$3:$B$1315, "&lt;=" &amp; BU$1, DataRegularSeason20242025!$D$3:$D$1315, $A33)+SUMIFS(DataRegularSeason20242025!$AB$3:$AB$1315,DataRegularSeason20242025!$B$3:$B$1315, "&lt;=" &amp; BU$1, DataRegularSeason20242025!$E$3:$E$1315, $A33)</f>
        <v>14</v>
      </c>
      <c r="BV33">
        <f>SUMIFS(DataRegularSeason20242025!$AA$3:$AA$1315,DataRegularSeason20242025!$B$3:$B$1315, "&lt;=" &amp; BV$1, DataRegularSeason20242025!$D$3:$D$1315, $A33)+SUMIFS(DataRegularSeason20242025!$AB$3:$AB$1315,DataRegularSeason20242025!$B$3:$B$1315, "&lt;=" &amp; BV$1, DataRegularSeason20242025!$E$3:$E$1315, $A33)</f>
        <v>14</v>
      </c>
      <c r="BW33">
        <f>SUMIFS(DataRegularSeason20242025!$AA$3:$AA$1315,DataRegularSeason20242025!$B$3:$B$1315, "&lt;=" &amp; BW$1, DataRegularSeason20242025!$D$3:$D$1315, $A33)+SUMIFS(DataRegularSeason20242025!$AB$3:$AB$1315,DataRegularSeason20242025!$B$3:$B$1315, "&lt;=" &amp; BW$1, DataRegularSeason20242025!$E$3:$E$1315, $A33)</f>
        <v>14</v>
      </c>
      <c r="BX33">
        <f>SUMIFS(DataRegularSeason20242025!$AA$3:$AA$1315,DataRegularSeason20242025!$B$3:$B$1315, "&lt;=" &amp; BX$1, DataRegularSeason20242025!$D$3:$D$1315, $A33)+SUMIFS(DataRegularSeason20242025!$AB$3:$AB$1315,DataRegularSeason20242025!$B$3:$B$1315, "&lt;=" &amp; BX$1, DataRegularSeason20242025!$E$3:$E$1315, $A33)</f>
        <v>14</v>
      </c>
      <c r="BY33">
        <f>SUMIFS(DataRegularSeason20242025!$AA$3:$AA$1315,DataRegularSeason20242025!$B$3:$B$1315, "&lt;=" &amp; BY$1, DataRegularSeason20242025!$D$3:$D$1315, $A33)+SUMIFS(DataRegularSeason20242025!$AB$3:$AB$1315,DataRegularSeason20242025!$B$3:$B$1315, "&lt;=" &amp; BY$1, DataRegularSeason20242025!$E$3:$E$1315, $A33)</f>
        <v>14</v>
      </c>
      <c r="BZ33">
        <f>SUMIFS(DataRegularSeason20242025!$AA$3:$AA$1315,DataRegularSeason20242025!$B$3:$B$1315, "&lt;=" &amp; BZ$1, DataRegularSeason20242025!$D$3:$D$1315, $A33)+SUMIFS(DataRegularSeason20242025!$AB$3:$AB$1315,DataRegularSeason20242025!$B$3:$B$1315, "&lt;=" &amp; BZ$1, DataRegularSeason20242025!$E$3:$E$1315, $A33)</f>
        <v>14</v>
      </c>
      <c r="CA33">
        <f>SUMIFS(DataRegularSeason20242025!$AA$3:$AA$1315,DataRegularSeason20242025!$B$3:$B$1315, "&lt;=" &amp; CA$1, DataRegularSeason20242025!$D$3:$D$1315, $A33)+SUMIFS(DataRegularSeason20242025!$AB$3:$AB$1315,DataRegularSeason20242025!$B$3:$B$1315, "&lt;=" &amp; CA$1, DataRegularSeason20242025!$E$3:$E$1315, $A33)</f>
        <v>14</v>
      </c>
      <c r="CB33">
        <f>SUMIFS(DataRegularSeason20242025!$AA$3:$AA$1315,DataRegularSeason20242025!$B$3:$B$1315, "&lt;=" &amp; CB$1, DataRegularSeason20242025!$D$3:$D$1315, $A33)+SUMIFS(DataRegularSeason20242025!$AB$3:$AB$1315,DataRegularSeason20242025!$B$3:$B$1315, "&lt;=" &amp; CB$1, DataRegularSeason20242025!$E$3:$E$1315, $A33)</f>
        <v>14</v>
      </c>
      <c r="CC33">
        <f>SUMIFS(DataRegularSeason20242025!$AA$3:$AA$1315,DataRegularSeason20242025!$B$3:$B$1315, "&lt;=" &amp; CC$1, DataRegularSeason20242025!$D$3:$D$1315, $A33)+SUMIFS(DataRegularSeason20242025!$AB$3:$AB$1315,DataRegularSeason20242025!$B$3:$B$1315, "&lt;=" &amp; CC$1, DataRegularSeason20242025!$E$3:$E$1315, $A33)</f>
        <v>14</v>
      </c>
      <c r="CD33">
        <f>SUMIFS(DataRegularSeason20242025!$AA$3:$AA$1315,DataRegularSeason20242025!$B$3:$B$1315, "&lt;=" &amp; CD$1, DataRegularSeason20242025!$D$3:$D$1315, $A33)+SUMIFS(DataRegularSeason20242025!$AB$3:$AB$1315,DataRegularSeason20242025!$B$3:$B$1315, "&lt;=" &amp; CD$1, DataRegularSeason20242025!$E$3:$E$1315, $A33)</f>
        <v>14</v>
      </c>
      <c r="CE33">
        <f>SUMIFS(DataRegularSeason20242025!$AA$3:$AA$1315,DataRegularSeason20242025!$B$3:$B$1315, "&lt;=" &amp; CE$1, DataRegularSeason20242025!$D$3:$D$1315, $A33)+SUMIFS(DataRegularSeason20242025!$AB$3:$AB$1315,DataRegularSeason20242025!$B$3:$B$1315, "&lt;=" &amp; CE$1, DataRegularSeason20242025!$E$3:$E$1315, $A33)</f>
        <v>14</v>
      </c>
      <c r="CF33">
        <f>SUMIFS(DataRegularSeason20242025!$AA$3:$AA$1315,DataRegularSeason20242025!$B$3:$B$1315, "&lt;=" &amp; CF$1, DataRegularSeason20242025!$D$3:$D$1315, $A33)+SUMIFS(DataRegularSeason20242025!$AB$3:$AB$1315,DataRegularSeason20242025!$B$3:$B$1315, "&lt;=" &amp; CF$1, DataRegularSeason20242025!$E$3:$E$1315, $A33)</f>
        <v>14</v>
      </c>
      <c r="CG33">
        <f>SUMIFS(DataRegularSeason20242025!$AA$3:$AA$1315,DataRegularSeason20242025!$B$3:$B$1315, "&lt;=" &amp; CG$1, DataRegularSeason20242025!$D$3:$D$1315, $A33)+SUMIFS(DataRegularSeason20242025!$AB$3:$AB$1315,DataRegularSeason20242025!$B$3:$B$1315, "&lt;=" &amp; CG$1, DataRegularSeason20242025!$E$3:$E$1315, $A33)</f>
        <v>14</v>
      </c>
      <c r="CH33">
        <f>SUMIFS(DataRegularSeason20242025!$AA$3:$AA$1315,DataRegularSeason20242025!$B$3:$B$1315, "&lt;=" &amp; CH$1, DataRegularSeason20242025!$D$3:$D$1315, $A33)+SUMIFS(DataRegularSeason20242025!$AB$3:$AB$1315,DataRegularSeason20242025!$B$3:$B$1315, "&lt;=" &amp; CH$1, DataRegularSeason20242025!$E$3:$E$1315, $A33)</f>
        <v>14</v>
      </c>
      <c r="CI33">
        <f>SUMIFS(DataRegularSeason20242025!$AA$3:$AA$1315,DataRegularSeason20242025!$B$3:$B$1315, "&lt;=" &amp; CI$1, DataRegularSeason20242025!$D$3:$D$1315, $A33)+SUMIFS(DataRegularSeason20242025!$AB$3:$AB$1315,DataRegularSeason20242025!$B$3:$B$1315, "&lt;=" &amp; CI$1, DataRegularSeason20242025!$E$3:$E$1315, $A33)</f>
        <v>14</v>
      </c>
      <c r="CJ33">
        <f>SUMIFS(DataRegularSeason20242025!$AA$3:$AA$1315,DataRegularSeason20242025!$B$3:$B$1315, "&lt;=" &amp; CJ$1, DataRegularSeason20242025!$D$3:$D$1315, $A33)+SUMIFS(DataRegularSeason20242025!$AB$3:$AB$1315,DataRegularSeason20242025!$B$3:$B$1315, "&lt;=" &amp; CJ$1, DataRegularSeason20242025!$E$3:$E$1315, $A33)</f>
        <v>14</v>
      </c>
      <c r="CK33">
        <f>SUMIFS(DataRegularSeason20242025!$AA$3:$AA$1315,DataRegularSeason20242025!$B$3:$B$1315, "&lt;=" &amp; CK$1, DataRegularSeason20242025!$D$3:$D$1315, $A33)+SUMIFS(DataRegularSeason20242025!$AB$3:$AB$1315,DataRegularSeason20242025!$B$3:$B$1315, "&lt;=" &amp; CK$1, DataRegularSeason20242025!$E$3:$E$1315, $A33)</f>
        <v>14</v>
      </c>
      <c r="CL33">
        <f>SUMIFS(DataRegularSeason20242025!$AA$3:$AA$1315,DataRegularSeason20242025!$B$3:$B$1315, "&lt;=" &amp; CL$1, DataRegularSeason20242025!$D$3:$D$1315, $A33)+SUMIFS(DataRegularSeason20242025!$AB$3:$AB$1315,DataRegularSeason20242025!$B$3:$B$1315, "&lt;=" &amp; CL$1, DataRegularSeason20242025!$E$3:$E$1315, $A33)</f>
        <v>14</v>
      </c>
      <c r="CM33">
        <f>SUMIFS(DataRegularSeason20242025!$AA$3:$AA$1315,DataRegularSeason20242025!$B$3:$B$1315, "&lt;=" &amp; CM$1, DataRegularSeason20242025!$D$3:$D$1315, $A33)+SUMIFS(DataRegularSeason20242025!$AB$3:$AB$1315,DataRegularSeason20242025!$B$3:$B$1315, "&lt;=" &amp; CM$1, DataRegularSeason20242025!$E$3:$E$1315, $A33)</f>
        <v>14</v>
      </c>
      <c r="CN33">
        <f>SUMIFS(DataRegularSeason20242025!$AA$3:$AA$1315,DataRegularSeason20242025!$B$3:$B$1315, "&lt;=" &amp; CN$1, DataRegularSeason20242025!$D$3:$D$1315, $A33)+SUMIFS(DataRegularSeason20242025!$AB$3:$AB$1315,DataRegularSeason20242025!$B$3:$B$1315, "&lt;=" &amp; CN$1, DataRegularSeason20242025!$E$3:$E$1315, $A33)</f>
        <v>14</v>
      </c>
      <c r="CO33">
        <f>SUMIFS(DataRegularSeason20242025!$AA$3:$AA$1315,DataRegularSeason20242025!$B$3:$B$1315, "&lt;=" &amp; CO$1, DataRegularSeason20242025!$D$3:$D$1315, $A33)+SUMIFS(DataRegularSeason20242025!$AB$3:$AB$1315,DataRegularSeason20242025!$B$3:$B$1315, "&lt;=" &amp; CO$1, DataRegularSeason20242025!$E$3:$E$1315, $A33)</f>
        <v>14</v>
      </c>
      <c r="CP33">
        <f>SUMIFS(DataRegularSeason20242025!$AA$3:$AA$1315,DataRegularSeason20242025!$B$3:$B$1315, "&lt;=" &amp; CP$1, DataRegularSeason20242025!$D$3:$D$1315, $A33)+SUMIFS(DataRegularSeason20242025!$AB$3:$AB$1315,DataRegularSeason20242025!$B$3:$B$1315, "&lt;=" &amp; CP$1, DataRegularSeason20242025!$E$3:$E$1315, $A33)</f>
        <v>14</v>
      </c>
      <c r="CQ33">
        <f>SUMIFS(DataRegularSeason20242025!$AA$3:$AA$1315,DataRegularSeason20242025!$B$3:$B$1315, "&lt;=" &amp; CQ$1, DataRegularSeason20242025!$D$3:$D$1315, $A33)+SUMIFS(DataRegularSeason20242025!$AB$3:$AB$1315,DataRegularSeason20242025!$B$3:$B$1315, "&lt;=" &amp; CQ$1, DataRegularSeason20242025!$E$3:$E$1315, $A33)</f>
        <v>14</v>
      </c>
      <c r="CR33">
        <f>SUMIFS(DataRegularSeason20242025!$AA$3:$AA$1315,DataRegularSeason20242025!$B$3:$B$1315, "&lt;=" &amp; CR$1, DataRegularSeason20242025!$D$3:$D$1315, $A33)+SUMIFS(DataRegularSeason20242025!$AB$3:$AB$1315,DataRegularSeason20242025!$B$3:$B$1315, "&lt;=" &amp; CR$1, DataRegularSeason20242025!$E$3:$E$1315, $A33)</f>
        <v>14</v>
      </c>
      <c r="CS33">
        <f>SUMIFS(DataRegularSeason20242025!$AA$3:$AA$1315,DataRegularSeason20242025!$B$3:$B$1315, "&lt;=" &amp; CS$1, DataRegularSeason20242025!$D$3:$D$1315, $A33)+SUMIFS(DataRegularSeason20242025!$AB$3:$AB$1315,DataRegularSeason20242025!$B$3:$B$1315, "&lt;=" &amp; CS$1, DataRegularSeason20242025!$E$3:$E$1315, $A33)</f>
        <v>14</v>
      </c>
      <c r="CT33">
        <f>SUMIFS(DataRegularSeason20242025!$AA$3:$AA$1315,DataRegularSeason20242025!$B$3:$B$1315, "&lt;=" &amp; CT$1, DataRegularSeason20242025!$D$3:$D$1315, $A33)+SUMIFS(DataRegularSeason20242025!$AB$3:$AB$1315,DataRegularSeason20242025!$B$3:$B$1315, "&lt;=" &amp; CT$1, DataRegularSeason20242025!$E$3:$E$1315, $A33)</f>
        <v>14</v>
      </c>
      <c r="CU33">
        <f>SUMIFS(DataRegularSeason20242025!$AA$3:$AA$1315,DataRegularSeason20242025!$B$3:$B$1315, "&lt;=" &amp; CU$1, DataRegularSeason20242025!$D$3:$D$1315, $A33)+SUMIFS(DataRegularSeason20242025!$AB$3:$AB$1315,DataRegularSeason20242025!$B$3:$B$1315, "&lt;=" &amp; CU$1, DataRegularSeason20242025!$E$3:$E$1315, $A33)</f>
        <v>14</v>
      </c>
      <c r="CV33">
        <f>SUMIFS(DataRegularSeason20242025!$AA$3:$AA$1315,DataRegularSeason20242025!$B$3:$B$1315, "&lt;=" &amp; CV$1, DataRegularSeason20242025!$D$3:$D$1315, $A33)+SUMIFS(DataRegularSeason20242025!$AB$3:$AB$1315,DataRegularSeason20242025!$B$3:$B$1315, "&lt;=" &amp; CV$1, DataRegularSeason20242025!$E$3:$E$1315, $A33)</f>
        <v>14</v>
      </c>
      <c r="CW33">
        <f>SUMIFS(DataRegularSeason20242025!$AA$3:$AA$1315,DataRegularSeason20242025!$B$3:$B$1315, "&lt;=" &amp; CW$1, DataRegularSeason20242025!$D$3:$D$1315, $A33)+SUMIFS(DataRegularSeason20242025!$AB$3:$AB$1315,DataRegularSeason20242025!$B$3:$B$1315, "&lt;=" &amp; CW$1, DataRegularSeason20242025!$E$3:$E$1315, $A33)</f>
        <v>14</v>
      </c>
      <c r="CX33">
        <f>SUMIFS(DataRegularSeason20242025!$AA$3:$AA$1315,DataRegularSeason20242025!$B$3:$B$1315, "&lt;=" &amp; CX$1, DataRegularSeason20242025!$D$3:$D$1315, $A33)+SUMIFS(DataRegularSeason20242025!$AB$3:$AB$1315,DataRegularSeason20242025!$B$3:$B$1315, "&lt;=" &amp; CX$1, DataRegularSeason20242025!$E$3:$E$1315, $A33)</f>
        <v>14</v>
      </c>
      <c r="CY33">
        <f>SUMIFS(DataRegularSeason20242025!$AA$3:$AA$1315,DataRegularSeason20242025!$B$3:$B$1315, "&lt;=" &amp; CY$1, DataRegularSeason20242025!$D$3:$D$1315, $A33)+SUMIFS(DataRegularSeason20242025!$AB$3:$AB$1315,DataRegularSeason20242025!$B$3:$B$1315, "&lt;=" &amp; CY$1, DataRegularSeason20242025!$E$3:$E$1315, $A33)</f>
        <v>14</v>
      </c>
      <c r="CZ33">
        <f>SUMIFS(DataRegularSeason20242025!$AA$3:$AA$1315,DataRegularSeason20242025!$B$3:$B$1315, "&lt;=" &amp; CZ$1, DataRegularSeason20242025!$D$3:$D$1315, $A33)+SUMIFS(DataRegularSeason20242025!$AB$3:$AB$1315,DataRegularSeason20242025!$B$3:$B$1315, "&lt;=" &amp; CZ$1, DataRegularSeason20242025!$E$3:$E$1315, $A33)</f>
        <v>14</v>
      </c>
      <c r="DA33">
        <f>SUMIFS(DataRegularSeason20242025!$AA$3:$AA$1315,DataRegularSeason20242025!$B$3:$B$1315, "&lt;=" &amp; DA$1, DataRegularSeason20242025!$D$3:$D$1315, $A33)+SUMIFS(DataRegularSeason20242025!$AB$3:$AB$1315,DataRegularSeason20242025!$B$3:$B$1315, "&lt;=" &amp; DA$1, DataRegularSeason20242025!$E$3:$E$1315, $A33)</f>
        <v>14</v>
      </c>
      <c r="DB33">
        <f>SUMIFS(DataRegularSeason20242025!$AA$3:$AA$1315,DataRegularSeason20242025!$B$3:$B$1315, "&lt;=" &amp; DB$1, DataRegularSeason20242025!$D$3:$D$1315, $A33)+SUMIFS(DataRegularSeason20242025!$AB$3:$AB$1315,DataRegularSeason20242025!$B$3:$B$1315, "&lt;=" &amp; DB$1, DataRegularSeason20242025!$E$3:$E$1315, $A33)</f>
        <v>14</v>
      </c>
      <c r="DC33">
        <f>SUMIFS(DataRegularSeason20242025!$AA$3:$AA$1315,DataRegularSeason20242025!$B$3:$B$1315, "&lt;=" &amp; DC$1, DataRegularSeason20242025!$D$3:$D$1315, $A33)+SUMIFS(DataRegularSeason20242025!$AB$3:$AB$1315,DataRegularSeason20242025!$B$3:$B$1315, "&lt;=" &amp; DC$1, DataRegularSeason20242025!$E$3:$E$1315, $A33)</f>
        <v>14</v>
      </c>
      <c r="DD33">
        <f>SUMIFS(DataRegularSeason20242025!$AA$3:$AA$1315,DataRegularSeason20242025!$B$3:$B$1315, "&lt;=" &amp; DD$1, DataRegularSeason20242025!$D$3:$D$1315, $A33)+SUMIFS(DataRegularSeason20242025!$AB$3:$AB$1315,DataRegularSeason20242025!$B$3:$B$1315, "&lt;=" &amp; DD$1, DataRegularSeason20242025!$E$3:$E$1315, $A33)</f>
        <v>14</v>
      </c>
      <c r="DE33">
        <f>SUMIFS(DataRegularSeason20242025!$AA$3:$AA$1315,DataRegularSeason20242025!$B$3:$B$1315, "&lt;=" &amp; DE$1, DataRegularSeason20242025!$D$3:$D$1315, $A33)+SUMIFS(DataRegularSeason20242025!$AB$3:$AB$1315,DataRegularSeason20242025!$B$3:$B$1315, "&lt;=" &amp; DE$1, DataRegularSeason20242025!$E$3:$E$1315, $A33)</f>
        <v>14</v>
      </c>
      <c r="DF33">
        <f>SUMIFS(DataRegularSeason20242025!$AA$3:$AA$1315,DataRegularSeason20242025!$B$3:$B$1315, "&lt;=" &amp; DF$1, DataRegularSeason20242025!$D$3:$D$1315, $A33)+SUMIFS(DataRegularSeason20242025!$AB$3:$AB$1315,DataRegularSeason20242025!$B$3:$B$1315, "&lt;=" &amp; DF$1, DataRegularSeason20242025!$E$3:$E$1315, $A33)</f>
        <v>14</v>
      </c>
      <c r="DG33">
        <f>SUMIFS(DataRegularSeason20242025!$AA$3:$AA$1315,DataRegularSeason20242025!$B$3:$B$1315, "&lt;=" &amp; DG$1, DataRegularSeason20242025!$D$3:$D$1315, $A33)+SUMIFS(DataRegularSeason20242025!$AB$3:$AB$1315,DataRegularSeason20242025!$B$3:$B$1315, "&lt;=" &amp; DG$1, DataRegularSeason20242025!$E$3:$E$1315, $A33)</f>
        <v>14</v>
      </c>
      <c r="DH33">
        <f>SUMIFS(DataRegularSeason20242025!$AA$3:$AA$1315,DataRegularSeason20242025!$B$3:$B$1315, "&lt;=" &amp; DH$1, DataRegularSeason20242025!$D$3:$D$1315, $A33)+SUMIFS(DataRegularSeason20242025!$AB$3:$AB$1315,DataRegularSeason20242025!$B$3:$B$1315, "&lt;=" &amp; DH$1, DataRegularSeason20242025!$E$3:$E$1315, $A33)</f>
        <v>14</v>
      </c>
      <c r="DI33">
        <f>SUMIFS(DataRegularSeason20242025!$AA$3:$AA$1315,DataRegularSeason20242025!$B$3:$B$1315, "&lt;=" &amp; DI$1, DataRegularSeason20242025!$D$3:$D$1315, $A33)+SUMIFS(DataRegularSeason20242025!$AB$3:$AB$1315,DataRegularSeason20242025!$B$3:$B$1315, "&lt;=" &amp; DI$1, DataRegularSeason20242025!$E$3:$E$1315, $A33)</f>
        <v>14</v>
      </c>
      <c r="DJ33">
        <f>SUMIFS(DataRegularSeason20242025!$AA$3:$AA$1315,DataRegularSeason20242025!$B$3:$B$1315, "&lt;=" &amp; DJ$1, DataRegularSeason20242025!$D$3:$D$1315, $A33)+SUMIFS(DataRegularSeason20242025!$AB$3:$AB$1315,DataRegularSeason20242025!$B$3:$B$1315, "&lt;=" &amp; DJ$1, DataRegularSeason20242025!$E$3:$E$1315, $A33)</f>
        <v>14</v>
      </c>
      <c r="DK33">
        <f>SUMIFS(DataRegularSeason20242025!$AA$3:$AA$1315,DataRegularSeason20242025!$B$3:$B$1315, "&lt;=" &amp; DK$1, DataRegularSeason20242025!$D$3:$D$1315, $A33)+SUMIFS(DataRegularSeason20242025!$AB$3:$AB$1315,DataRegularSeason20242025!$B$3:$B$1315, "&lt;=" &amp; DK$1, DataRegularSeason20242025!$E$3:$E$1315, $A33)</f>
        <v>14</v>
      </c>
      <c r="DL33">
        <f>SUMIFS(DataRegularSeason20242025!$AA$3:$AA$1315,DataRegularSeason20242025!$B$3:$B$1315, "&lt;=" &amp; DL$1, DataRegularSeason20242025!$D$3:$D$1315, $A33)+SUMIFS(DataRegularSeason20242025!$AB$3:$AB$1315,DataRegularSeason20242025!$B$3:$B$1315, "&lt;=" &amp; DL$1, DataRegularSeason20242025!$E$3:$E$1315, $A33)</f>
        <v>14</v>
      </c>
      <c r="DM33">
        <f>SUMIFS(DataRegularSeason20242025!$AA$3:$AA$1315,DataRegularSeason20242025!$B$3:$B$1315, "&lt;=" &amp; DM$1, DataRegularSeason20242025!$D$3:$D$1315, $A33)+SUMIFS(DataRegularSeason20242025!$AB$3:$AB$1315,DataRegularSeason20242025!$B$3:$B$1315, "&lt;=" &amp; DM$1, DataRegularSeason20242025!$E$3:$E$1315, $A33)</f>
        <v>14</v>
      </c>
      <c r="DN33">
        <f>SUMIFS(DataRegularSeason20242025!$AA$3:$AA$1315,DataRegularSeason20242025!$B$3:$B$1315, "&lt;=" &amp; DN$1, DataRegularSeason20242025!$D$3:$D$1315, $A33)+SUMIFS(DataRegularSeason20242025!$AB$3:$AB$1315,DataRegularSeason20242025!$B$3:$B$1315, "&lt;=" &amp; DN$1, DataRegularSeason20242025!$E$3:$E$1315, $A33)</f>
        <v>14</v>
      </c>
      <c r="DO33">
        <f>SUMIFS(DataRegularSeason20242025!$AA$3:$AA$1315,DataRegularSeason20242025!$B$3:$B$1315, "&lt;=" &amp; DO$1, DataRegularSeason20242025!$D$3:$D$1315, $A33)+SUMIFS(DataRegularSeason20242025!$AB$3:$AB$1315,DataRegularSeason20242025!$B$3:$B$1315, "&lt;=" &amp; DO$1, DataRegularSeason20242025!$E$3:$E$1315, $A33)</f>
        <v>14</v>
      </c>
      <c r="DP33">
        <f>SUMIFS(DataRegularSeason20242025!$AA$3:$AA$1315,DataRegularSeason20242025!$B$3:$B$1315, "&lt;=" &amp; DP$1, DataRegularSeason20242025!$D$3:$D$1315, $A33)+SUMIFS(DataRegularSeason20242025!$AB$3:$AB$1315,DataRegularSeason20242025!$B$3:$B$1315, "&lt;=" &amp; DP$1, DataRegularSeason20242025!$E$3:$E$1315, $A33)</f>
        <v>14</v>
      </c>
      <c r="DQ33">
        <f>SUMIFS(DataRegularSeason20242025!$AA$3:$AA$1315,DataRegularSeason20242025!$B$3:$B$1315, "&lt;=" &amp; DQ$1, DataRegularSeason20242025!$D$3:$D$1315, $A33)+SUMIFS(DataRegularSeason20242025!$AB$3:$AB$1315,DataRegularSeason20242025!$B$3:$B$1315, "&lt;=" &amp; DQ$1, DataRegularSeason20242025!$E$3:$E$1315, $A33)</f>
        <v>14</v>
      </c>
      <c r="DR33">
        <f>SUMIFS(DataRegularSeason20242025!$AA$3:$AA$1315,DataRegularSeason20242025!$B$3:$B$1315, "&lt;=" &amp; DR$1, DataRegularSeason20242025!$D$3:$D$1315, $A33)+SUMIFS(DataRegularSeason20242025!$AB$3:$AB$1315,DataRegularSeason20242025!$B$3:$B$1315, "&lt;=" &amp; DR$1, DataRegularSeason20242025!$E$3:$E$1315, $A33)</f>
        <v>14</v>
      </c>
      <c r="DS33">
        <f>SUMIFS(DataRegularSeason20242025!$AA$3:$AA$1315,DataRegularSeason20242025!$B$3:$B$1315, "&lt;=" &amp; DS$1, DataRegularSeason20242025!$D$3:$D$1315, $A33)+SUMIFS(DataRegularSeason20242025!$AB$3:$AB$1315,DataRegularSeason20242025!$B$3:$B$1315, "&lt;=" &amp; DS$1, DataRegularSeason20242025!$E$3:$E$1315, $A33)</f>
        <v>14</v>
      </c>
      <c r="DT33">
        <f>SUMIFS(DataRegularSeason20242025!$AA$3:$AA$1315,DataRegularSeason20242025!$B$3:$B$1315, "&lt;=" &amp; DT$1, DataRegularSeason20242025!$D$3:$D$1315, $A33)+SUMIFS(DataRegularSeason20242025!$AB$3:$AB$1315,DataRegularSeason20242025!$B$3:$B$1315, "&lt;=" &amp; DT$1, DataRegularSeason20242025!$E$3:$E$1315, $A33)</f>
        <v>14</v>
      </c>
      <c r="DU33">
        <f>SUMIFS(DataRegularSeason20242025!$AA$3:$AA$1315,DataRegularSeason20242025!$B$3:$B$1315, "&lt;=" &amp; DU$1, DataRegularSeason20242025!$D$3:$D$1315, $A33)+SUMIFS(DataRegularSeason20242025!$AB$3:$AB$1315,DataRegularSeason20242025!$B$3:$B$1315, "&lt;=" &amp; DU$1, DataRegularSeason20242025!$E$3:$E$1315, $A33)</f>
        <v>14</v>
      </c>
      <c r="DV33">
        <f>SUMIFS(DataRegularSeason20242025!$AA$3:$AA$1315,DataRegularSeason20242025!$B$3:$B$1315, "&lt;=" &amp; DV$1, DataRegularSeason20242025!$D$3:$D$1315, $A33)+SUMIFS(DataRegularSeason20242025!$AB$3:$AB$1315,DataRegularSeason20242025!$B$3:$B$1315, "&lt;=" &amp; DV$1, DataRegularSeason20242025!$E$3:$E$1315, $A33)</f>
        <v>14</v>
      </c>
      <c r="DW33">
        <f>SUMIFS(DataRegularSeason20242025!$AA$3:$AA$1315,DataRegularSeason20242025!$B$3:$B$1315, "&lt;=" &amp; DW$1, DataRegularSeason20242025!$D$3:$D$1315, $A33)+SUMIFS(DataRegularSeason20242025!$AB$3:$AB$1315,DataRegularSeason20242025!$B$3:$B$1315, "&lt;=" &amp; DW$1, DataRegularSeason20242025!$E$3:$E$1315, $A33)</f>
        <v>14</v>
      </c>
      <c r="DX33">
        <f>SUMIFS(DataRegularSeason20242025!$AA$3:$AA$1315,DataRegularSeason20242025!$B$3:$B$1315, "&lt;=" &amp; DX$1, DataRegularSeason20242025!$D$3:$D$1315, $A33)+SUMIFS(DataRegularSeason20242025!$AB$3:$AB$1315,DataRegularSeason20242025!$B$3:$B$1315, "&lt;=" &amp; DX$1, DataRegularSeason20242025!$E$3:$E$1315, $A33)</f>
        <v>14</v>
      </c>
      <c r="DY33">
        <f>SUMIFS(DataRegularSeason20242025!$AA$3:$AA$1315,DataRegularSeason20242025!$B$3:$B$1315, "&lt;=" &amp; DY$1, DataRegularSeason20242025!$D$3:$D$1315, $A33)+SUMIFS(DataRegularSeason20242025!$AB$3:$AB$1315,DataRegularSeason20242025!$B$3:$B$1315, "&lt;=" &amp; DY$1, DataRegularSeason20242025!$E$3:$E$1315, $A33)</f>
        <v>14</v>
      </c>
      <c r="DZ33">
        <f>SUMIFS(DataRegularSeason20242025!$AA$3:$AA$1315,DataRegularSeason20242025!$B$3:$B$1315, "&lt;=" &amp; DZ$1, DataRegularSeason20242025!$D$3:$D$1315, $A33)+SUMIFS(DataRegularSeason20242025!$AB$3:$AB$1315,DataRegularSeason20242025!$B$3:$B$1315, "&lt;=" &amp; DZ$1, DataRegularSeason20242025!$E$3:$E$1315, $A33)</f>
        <v>14</v>
      </c>
      <c r="EA33">
        <f>SUMIFS(DataRegularSeason20242025!$AA$3:$AA$1315,DataRegularSeason20242025!$B$3:$B$1315, "&lt;=" &amp; EA$1, DataRegularSeason20242025!$D$3:$D$1315, $A33)+SUMIFS(DataRegularSeason20242025!$AB$3:$AB$1315,DataRegularSeason20242025!$B$3:$B$1315, "&lt;=" &amp; EA$1, DataRegularSeason20242025!$E$3:$E$1315, $A33)</f>
        <v>14</v>
      </c>
      <c r="EB33">
        <f>SUMIFS(DataRegularSeason20242025!$AA$3:$AA$1315,DataRegularSeason20242025!$B$3:$B$1315, "&lt;=" &amp; EB$1, DataRegularSeason20242025!$D$3:$D$1315, $A33)+SUMIFS(DataRegularSeason20242025!$AB$3:$AB$1315,DataRegularSeason20242025!$B$3:$B$1315, "&lt;=" &amp; EB$1, DataRegularSeason20242025!$E$3:$E$1315, $A33)</f>
        <v>14</v>
      </c>
      <c r="EC33">
        <f>SUMIFS(DataRegularSeason20242025!$AA$3:$AA$1315,DataRegularSeason20242025!$B$3:$B$1315, "&lt;=" &amp; EC$1, DataRegularSeason20242025!$D$3:$D$1315, $A33)+SUMIFS(DataRegularSeason20242025!$AB$3:$AB$1315,DataRegularSeason20242025!$B$3:$B$1315, "&lt;=" &amp; EC$1, DataRegularSeason20242025!$E$3:$E$1315, $A33)</f>
        <v>14</v>
      </c>
      <c r="ED33">
        <f>SUMIFS(DataRegularSeason20242025!$AA$3:$AA$1315,DataRegularSeason20242025!$B$3:$B$1315, "&lt;=" &amp; ED$1, DataRegularSeason20242025!$D$3:$D$1315, $A33)+SUMIFS(DataRegularSeason20242025!$AB$3:$AB$1315,DataRegularSeason20242025!$B$3:$B$1315, "&lt;=" &amp; ED$1, DataRegularSeason20242025!$E$3:$E$1315, $A33)</f>
        <v>14</v>
      </c>
      <c r="EE33">
        <f>SUMIFS(DataRegularSeason20242025!$AA$3:$AA$1315,DataRegularSeason20242025!$B$3:$B$1315, "&lt;=" &amp; EE$1, DataRegularSeason20242025!$D$3:$D$1315, $A33)+SUMIFS(DataRegularSeason20242025!$AB$3:$AB$1315,DataRegularSeason20242025!$B$3:$B$1315, "&lt;=" &amp; EE$1, DataRegularSeason20242025!$E$3:$E$1315, $A33)</f>
        <v>14</v>
      </c>
      <c r="EF33">
        <f>SUMIFS(DataRegularSeason20242025!$AA$3:$AA$1315,DataRegularSeason20242025!$B$3:$B$1315, "&lt;=" &amp; EF$1, DataRegularSeason20242025!$D$3:$D$1315, $A33)+SUMIFS(DataRegularSeason20242025!$AB$3:$AB$1315,DataRegularSeason20242025!$B$3:$B$1315, "&lt;=" &amp; EF$1, DataRegularSeason20242025!$E$3:$E$1315, $A33)</f>
        <v>14</v>
      </c>
      <c r="EG33">
        <f>SUMIFS(DataRegularSeason20242025!$AA$3:$AA$1315,DataRegularSeason20242025!$B$3:$B$1315, "&lt;=" &amp; EG$1, DataRegularSeason20242025!$D$3:$D$1315, $A33)+SUMIFS(DataRegularSeason20242025!$AB$3:$AB$1315,DataRegularSeason20242025!$B$3:$B$1315, "&lt;=" &amp; EG$1, DataRegularSeason20242025!$E$3:$E$1315, $A33)</f>
        <v>14</v>
      </c>
      <c r="EH33">
        <f>SUMIFS(DataRegularSeason20242025!$AA$3:$AA$1315,DataRegularSeason20242025!$B$3:$B$1315, "&lt;=" &amp; EH$1, DataRegularSeason20242025!$D$3:$D$1315, $A33)+SUMIFS(DataRegularSeason20242025!$AB$3:$AB$1315,DataRegularSeason20242025!$B$3:$B$1315, "&lt;=" &amp; EH$1, DataRegularSeason20242025!$E$3:$E$1315, $A33)</f>
        <v>14</v>
      </c>
      <c r="EI33">
        <f>SUMIFS(DataRegularSeason20242025!$AA$3:$AA$1315,DataRegularSeason20242025!$B$3:$B$1315, "&lt;=" &amp; EI$1, DataRegularSeason20242025!$D$3:$D$1315, $A33)+SUMIFS(DataRegularSeason20242025!$AB$3:$AB$1315,DataRegularSeason20242025!$B$3:$B$1315, "&lt;=" &amp; EI$1, DataRegularSeason20242025!$E$3:$E$1315, $A33)</f>
        <v>14</v>
      </c>
      <c r="EJ33">
        <f>SUMIFS(DataRegularSeason20242025!$AA$3:$AA$1315,DataRegularSeason20242025!$B$3:$B$1315, "&lt;=" &amp; EJ$1, DataRegularSeason20242025!$D$3:$D$1315, $A33)+SUMIFS(DataRegularSeason20242025!$AB$3:$AB$1315,DataRegularSeason20242025!$B$3:$B$1315, "&lt;=" &amp; EJ$1, DataRegularSeason20242025!$E$3:$E$1315, $A33)</f>
        <v>14</v>
      </c>
      <c r="EK33">
        <f>SUMIFS(DataRegularSeason20242025!$AA$3:$AA$1315,DataRegularSeason20242025!$B$3:$B$1315, "&lt;=" &amp; EK$1, DataRegularSeason20242025!$D$3:$D$1315, $A33)+SUMIFS(DataRegularSeason20242025!$AB$3:$AB$1315,DataRegularSeason20242025!$B$3:$B$1315, "&lt;=" &amp; EK$1, DataRegularSeason20242025!$E$3:$E$1315, $A33)</f>
        <v>14</v>
      </c>
      <c r="EL33">
        <f>SUMIFS(DataRegularSeason20242025!$AA$3:$AA$1315,DataRegularSeason20242025!$B$3:$B$1315, "&lt;=" &amp; EL$1, DataRegularSeason20242025!$D$3:$D$1315, $A33)+SUMIFS(DataRegularSeason20242025!$AB$3:$AB$1315,DataRegularSeason20242025!$B$3:$B$1315, "&lt;=" &amp; EL$1, DataRegularSeason20242025!$E$3:$E$1315, $A33)</f>
        <v>14</v>
      </c>
      <c r="EM33">
        <f>SUMIFS(DataRegularSeason20242025!$AA$3:$AA$1315,DataRegularSeason20242025!$B$3:$B$1315, "&lt;=" &amp; EM$1, DataRegularSeason20242025!$D$3:$D$1315, $A33)+SUMIFS(DataRegularSeason20242025!$AB$3:$AB$1315,DataRegularSeason20242025!$B$3:$B$1315, "&lt;=" &amp; EM$1, DataRegularSeason20242025!$E$3:$E$1315, $A33)</f>
        <v>14</v>
      </c>
      <c r="EN33">
        <f>SUMIFS(DataRegularSeason20242025!$AA$3:$AA$1315,DataRegularSeason20242025!$B$3:$B$1315, "&lt;=" &amp; EN$1, DataRegularSeason20242025!$D$3:$D$1315, $A33)+SUMIFS(DataRegularSeason20242025!$AB$3:$AB$1315,DataRegularSeason20242025!$B$3:$B$1315, "&lt;=" &amp; EN$1, DataRegularSeason20242025!$E$3:$E$1315, $A33)</f>
        <v>14</v>
      </c>
      <c r="EO33">
        <f>SUMIFS(DataRegularSeason20242025!$AA$3:$AA$1315,DataRegularSeason20242025!$B$3:$B$1315, "&lt;=" &amp; EO$1, DataRegularSeason20242025!$D$3:$D$1315, $A33)+SUMIFS(DataRegularSeason20242025!$AB$3:$AB$1315,DataRegularSeason20242025!$B$3:$B$1315, "&lt;=" &amp; EO$1, DataRegularSeason20242025!$E$3:$E$1315, $A33)</f>
        <v>14</v>
      </c>
      <c r="EP33">
        <f>SUMIFS(DataRegularSeason20242025!$AA$3:$AA$1315,DataRegularSeason20242025!$B$3:$B$1315, "&lt;=" &amp; EP$1, DataRegularSeason20242025!$D$3:$D$1315, $A33)+SUMIFS(DataRegularSeason20242025!$AB$3:$AB$1315,DataRegularSeason20242025!$B$3:$B$1315, "&lt;=" &amp; EP$1, DataRegularSeason20242025!$E$3:$E$1315, $A33)</f>
        <v>14</v>
      </c>
      <c r="EQ33">
        <f>SUMIFS(DataRegularSeason20242025!$AA$3:$AA$1315,DataRegularSeason20242025!$B$3:$B$1315, "&lt;=" &amp; EQ$1, DataRegularSeason20242025!$D$3:$D$1315, $A33)+SUMIFS(DataRegularSeason20242025!$AB$3:$AB$1315,DataRegularSeason20242025!$B$3:$B$1315, "&lt;=" &amp; EQ$1, DataRegularSeason20242025!$E$3:$E$1315, $A33)</f>
        <v>14</v>
      </c>
      <c r="ER33">
        <f>SUMIFS(DataRegularSeason20242025!$AA$3:$AA$1315,DataRegularSeason20242025!$B$3:$B$1315, "&lt;=" &amp; ER$1, DataRegularSeason20242025!$D$3:$D$1315, $A33)+SUMIFS(DataRegularSeason20242025!$AB$3:$AB$1315,DataRegularSeason20242025!$B$3:$B$1315, "&lt;=" &amp; ER$1, DataRegularSeason20242025!$E$3:$E$1315, $A33)</f>
        <v>14</v>
      </c>
      <c r="ES33">
        <f>SUMIFS(DataRegularSeason20242025!$AA$3:$AA$1315,DataRegularSeason20242025!$B$3:$B$1315, "&lt;=" &amp; ES$1, DataRegularSeason20242025!$D$3:$D$1315, $A33)+SUMIFS(DataRegularSeason20242025!$AB$3:$AB$1315,DataRegularSeason20242025!$B$3:$B$1315, "&lt;=" &amp; ES$1, DataRegularSeason20242025!$E$3:$E$1315, $A33)</f>
        <v>14</v>
      </c>
      <c r="ET33">
        <f>SUMIFS(DataRegularSeason20242025!$AA$3:$AA$1315,DataRegularSeason20242025!$B$3:$B$1315, "&lt;=" &amp; ET$1, DataRegularSeason20242025!$D$3:$D$1315, $A33)+SUMIFS(DataRegularSeason20242025!$AB$3:$AB$1315,DataRegularSeason20242025!$B$3:$B$1315, "&lt;=" &amp; ET$1, DataRegularSeason20242025!$E$3:$E$1315, $A33)</f>
        <v>14</v>
      </c>
      <c r="EU33">
        <f>SUMIFS(DataRegularSeason20242025!$AA$3:$AA$1315,DataRegularSeason20242025!$B$3:$B$1315, "&lt;=" &amp; EU$1, DataRegularSeason20242025!$D$3:$D$1315, $A33)+SUMIFS(DataRegularSeason20242025!$AB$3:$AB$1315,DataRegularSeason20242025!$B$3:$B$1315, "&lt;=" &amp; EU$1, DataRegularSeason20242025!$E$3:$E$1315, $A33)</f>
        <v>14</v>
      </c>
      <c r="EV33">
        <f>SUMIFS(DataRegularSeason20242025!$AA$3:$AA$1315,DataRegularSeason20242025!$B$3:$B$1315, "&lt;=" &amp; EV$1, DataRegularSeason20242025!$D$3:$D$1315, $A33)+SUMIFS(DataRegularSeason20242025!$AB$3:$AB$1315,DataRegularSeason20242025!$B$3:$B$1315, "&lt;=" &amp; EV$1, DataRegularSeason20242025!$E$3:$E$1315, $A33)</f>
        <v>14</v>
      </c>
      <c r="EW33">
        <f>SUMIFS(DataRegularSeason20242025!$AA$3:$AA$1315,DataRegularSeason20242025!$B$3:$B$1315, "&lt;=" &amp; EW$1, DataRegularSeason20242025!$D$3:$D$1315, $A33)+SUMIFS(DataRegularSeason20242025!$AB$3:$AB$1315,DataRegularSeason20242025!$B$3:$B$1315, "&lt;=" &amp; EW$1, DataRegularSeason20242025!$E$3:$E$1315, $A33)</f>
        <v>14</v>
      </c>
      <c r="EX33">
        <f>SUMIFS(DataRegularSeason20242025!$AA$3:$AA$1315,DataRegularSeason20242025!$B$3:$B$1315, "&lt;=" &amp; EX$1, DataRegularSeason20242025!$D$3:$D$1315, $A33)+SUMIFS(DataRegularSeason20242025!$AB$3:$AB$1315,DataRegularSeason20242025!$B$3:$B$1315, "&lt;=" &amp; EX$1, DataRegularSeason20242025!$E$3:$E$1315, $A33)</f>
        <v>14</v>
      </c>
      <c r="EY33">
        <f>SUMIFS(DataRegularSeason20242025!$AA$3:$AA$1315,DataRegularSeason20242025!$B$3:$B$1315, "&lt;=" &amp; EY$1, DataRegularSeason20242025!$D$3:$D$1315, $A33)+SUMIFS(DataRegularSeason20242025!$AB$3:$AB$1315,DataRegularSeason20242025!$B$3:$B$1315, "&lt;=" &amp; EY$1, DataRegularSeason20242025!$E$3:$E$1315, $A33)</f>
        <v>14</v>
      </c>
      <c r="EZ33">
        <f>SUMIFS(DataRegularSeason20242025!$AA$3:$AA$1315,DataRegularSeason20242025!$B$3:$B$1315, "&lt;=" &amp; EZ$1, DataRegularSeason20242025!$D$3:$D$1315, $A33)+SUMIFS(DataRegularSeason20242025!$AB$3:$AB$1315,DataRegularSeason20242025!$B$3:$B$1315, "&lt;=" &amp; EZ$1, DataRegularSeason20242025!$E$3:$E$1315, $A33)</f>
        <v>14</v>
      </c>
      <c r="FA33">
        <f>SUMIFS(DataRegularSeason20242025!$AA$3:$AA$1315,DataRegularSeason20242025!$B$3:$B$1315, "&lt;=" &amp; FA$1, DataRegularSeason20242025!$D$3:$D$1315, $A33)+SUMIFS(DataRegularSeason20242025!$AB$3:$AB$1315,DataRegularSeason20242025!$B$3:$B$1315, "&lt;=" &amp; FA$1, DataRegularSeason20242025!$E$3:$E$1315, $A33)</f>
        <v>14</v>
      </c>
      <c r="FB33">
        <f>SUMIFS(DataRegularSeason20242025!$AA$3:$AA$1315,DataRegularSeason20242025!$B$3:$B$1315, "&lt;=" &amp; FB$1, DataRegularSeason20242025!$D$3:$D$1315, $A33)+SUMIFS(DataRegularSeason20242025!$AB$3:$AB$1315,DataRegularSeason20242025!$B$3:$B$1315, "&lt;=" &amp; FB$1, DataRegularSeason20242025!$E$3:$E$1315, $A33)</f>
        <v>14</v>
      </c>
      <c r="FC33">
        <f>SUMIFS(DataRegularSeason20242025!$AA$3:$AA$1315,DataRegularSeason20242025!$B$3:$B$1315, "&lt;=" &amp; FC$1, DataRegularSeason20242025!$D$3:$D$1315, $A33)+SUMIFS(DataRegularSeason20242025!$AB$3:$AB$1315,DataRegularSeason20242025!$B$3:$B$1315, "&lt;=" &amp; FC$1, DataRegularSeason20242025!$E$3:$E$1315, $A33)</f>
        <v>14</v>
      </c>
      <c r="FD33">
        <f>SUMIFS(DataRegularSeason20242025!$AA$3:$AA$1315,DataRegularSeason20242025!$B$3:$B$1315, "&lt;=" &amp; FD$1, DataRegularSeason20242025!$D$3:$D$1315, $A33)+SUMIFS(DataRegularSeason20242025!$AB$3:$AB$1315,DataRegularSeason20242025!$B$3:$B$1315, "&lt;=" &amp; FD$1, DataRegularSeason20242025!$E$3:$E$1315, $A33)</f>
        <v>14</v>
      </c>
      <c r="FE33">
        <f>SUMIFS(DataRegularSeason20242025!$AA$3:$AA$1315,DataRegularSeason20242025!$B$3:$B$1315, "&lt;=" &amp; FE$1, DataRegularSeason20242025!$D$3:$D$1315, $A33)+SUMIFS(DataRegularSeason20242025!$AB$3:$AB$1315,DataRegularSeason20242025!$B$3:$B$1315, "&lt;=" &amp; FE$1, DataRegularSeason20242025!$E$3:$E$1315, $A33)</f>
        <v>14</v>
      </c>
      <c r="FF33">
        <f>SUMIFS(DataRegularSeason20242025!$AA$3:$AA$1315,DataRegularSeason20242025!$B$3:$B$1315, "&lt;=" &amp; FF$1, DataRegularSeason20242025!$D$3:$D$1315, $A33)+SUMIFS(DataRegularSeason20242025!$AB$3:$AB$1315,DataRegularSeason20242025!$B$3:$B$1315, "&lt;=" &amp; FF$1, DataRegularSeason20242025!$E$3:$E$1315, $A33)</f>
        <v>14</v>
      </c>
      <c r="FG33">
        <f>SUMIFS(DataRegularSeason20242025!$AA$3:$AA$1315,DataRegularSeason20242025!$B$3:$B$1315, "&lt;=" &amp; FG$1, DataRegularSeason20242025!$D$3:$D$1315, $A33)+SUMIFS(DataRegularSeason20242025!$AB$3:$AB$1315,DataRegularSeason20242025!$B$3:$B$1315, "&lt;=" &amp; FG$1, DataRegularSeason20242025!$E$3:$E$1315, $A33)</f>
        <v>14</v>
      </c>
      <c r="FH33">
        <f>SUMIFS(DataRegularSeason20242025!$AA$3:$AA$1315,DataRegularSeason20242025!$B$3:$B$1315, "&lt;=" &amp; FH$1, DataRegularSeason20242025!$D$3:$D$1315, $A33)+SUMIFS(DataRegularSeason20242025!$AB$3:$AB$1315,DataRegularSeason20242025!$B$3:$B$1315, "&lt;=" &amp; FH$1, DataRegularSeason20242025!$E$3:$E$1315, $A33)</f>
        <v>14</v>
      </c>
      <c r="FI33">
        <f>SUMIFS(DataRegularSeason20242025!$AA$3:$AA$1315,DataRegularSeason20242025!$B$3:$B$1315, "&lt;=" &amp; FI$1, DataRegularSeason20242025!$D$3:$D$1315, $A33)+SUMIFS(DataRegularSeason20242025!$AB$3:$AB$1315,DataRegularSeason20242025!$B$3:$B$1315, "&lt;=" &amp; FI$1, DataRegularSeason20242025!$E$3:$E$1315, $A33)</f>
        <v>14</v>
      </c>
      <c r="FJ33">
        <f>SUMIFS(DataRegularSeason20242025!$AA$3:$AA$1315,DataRegularSeason20242025!$B$3:$B$1315, "&lt;=" &amp; FJ$1, DataRegularSeason20242025!$D$3:$D$1315, $A33)+SUMIFS(DataRegularSeason20242025!$AB$3:$AB$1315,DataRegularSeason20242025!$B$3:$B$1315, "&lt;=" &amp; FJ$1, DataRegularSeason20242025!$E$3:$E$1315, $A33)</f>
        <v>14</v>
      </c>
      <c r="FK33">
        <f>SUMIFS(DataRegularSeason20242025!$AA$3:$AA$1315,DataRegularSeason20242025!$B$3:$B$1315, "&lt;=" &amp; FK$1, DataRegularSeason20242025!$D$3:$D$1315, $A33)+SUMIFS(DataRegularSeason20242025!$AB$3:$AB$1315,DataRegularSeason20242025!$B$3:$B$1315, "&lt;=" &amp; FK$1, DataRegularSeason20242025!$E$3:$E$1315, $A33)</f>
        <v>14</v>
      </c>
      <c r="FL33">
        <f>SUMIFS(DataRegularSeason20242025!$AA$3:$AA$1315,DataRegularSeason20242025!$B$3:$B$1315, "&lt;=" &amp; FL$1, DataRegularSeason20242025!$D$3:$D$1315, $A33)+SUMIFS(DataRegularSeason20242025!$AB$3:$AB$1315,DataRegularSeason20242025!$B$3:$B$1315, "&lt;=" &amp; FL$1, DataRegularSeason20242025!$E$3:$E$1315, $A33)</f>
        <v>14</v>
      </c>
      <c r="FM33">
        <f>SUMIFS(DataRegularSeason20242025!$AA$3:$AA$1315,DataRegularSeason20242025!$B$3:$B$1315, "&lt;=" &amp; FM$1, DataRegularSeason20242025!$D$3:$D$1315, $A33)+SUMIFS(DataRegularSeason20242025!$AB$3:$AB$1315,DataRegularSeason20242025!$B$3:$B$1315, "&lt;=" &amp; FM$1, DataRegularSeason20242025!$E$3:$E$1315, $A33)</f>
        <v>14</v>
      </c>
      <c r="FN33">
        <f>SUMIFS(DataRegularSeason20242025!$AA$3:$AA$1315,DataRegularSeason20242025!$B$3:$B$1315, "&lt;=" &amp; FN$1, DataRegularSeason20242025!$D$3:$D$1315, $A33)+SUMIFS(DataRegularSeason20242025!$AB$3:$AB$1315,DataRegularSeason20242025!$B$3:$B$1315, "&lt;=" &amp; FN$1, DataRegularSeason20242025!$E$3:$E$1315, $A33)</f>
        <v>14</v>
      </c>
      <c r="FO33">
        <f>SUMIFS(DataRegularSeason20242025!$AA$3:$AA$1315,DataRegularSeason20242025!$B$3:$B$1315, "&lt;=" &amp; FO$1, DataRegularSeason20242025!$D$3:$D$1315, $A33)+SUMIFS(DataRegularSeason20242025!$AB$3:$AB$1315,DataRegularSeason20242025!$B$3:$B$1315, "&lt;=" &amp; FO$1, DataRegularSeason20242025!$E$3:$E$1315, $A33)</f>
        <v>14</v>
      </c>
      <c r="FP33">
        <f>SUMIFS(DataRegularSeason20242025!$AA$3:$AA$1315,DataRegularSeason20242025!$B$3:$B$1315, "&lt;=" &amp; FP$1, DataRegularSeason20242025!$D$3:$D$1315, $A33)+SUMIFS(DataRegularSeason20242025!$AB$3:$AB$1315,DataRegularSeason20242025!$B$3:$B$1315, "&lt;=" &amp; FP$1, DataRegularSeason20242025!$E$3:$E$1315, $A33)</f>
        <v>14</v>
      </c>
      <c r="FQ33">
        <f>SUMIFS(DataRegularSeason20242025!$AA$3:$AA$1315,DataRegularSeason20242025!$B$3:$B$1315, "&lt;=" &amp; FQ$1, DataRegularSeason20242025!$D$3:$D$1315, $A33)+SUMIFS(DataRegularSeason20242025!$AB$3:$AB$1315,DataRegularSeason20242025!$B$3:$B$1315, "&lt;=" &amp; FQ$1, DataRegularSeason20242025!$E$3:$E$1315, $A33)</f>
        <v>14</v>
      </c>
      <c r="FR33">
        <f>SUMIFS(DataRegularSeason20242025!$AA$3:$AA$1315,DataRegularSeason20242025!$B$3:$B$1315, "&lt;=" &amp; FR$1, DataRegularSeason20242025!$D$3:$D$1315, $A33)+SUMIFS(DataRegularSeason20242025!$AB$3:$AB$1315,DataRegularSeason20242025!$B$3:$B$1315, "&lt;=" &amp; FR$1, DataRegularSeason20242025!$E$3:$E$1315, $A33)</f>
        <v>14</v>
      </c>
      <c r="FS33">
        <f>SUMIFS(DataRegularSeason20242025!$AA$3:$AA$1315,DataRegularSeason20242025!$B$3:$B$1315, "&lt;=" &amp; FS$1, DataRegularSeason20242025!$D$3:$D$1315, $A33)+SUMIFS(DataRegularSeason20242025!$AB$3:$AB$1315,DataRegularSeason20242025!$B$3:$B$1315, "&lt;=" &amp; FS$1, DataRegularSeason20242025!$E$3:$E$1315, $A33)</f>
        <v>14</v>
      </c>
      <c r="FT33">
        <f>SUMIFS(DataRegularSeason20242025!$AA$3:$AA$1315,DataRegularSeason20242025!$B$3:$B$1315, "&lt;=" &amp; FT$1, DataRegularSeason20242025!$D$3:$D$1315, $A33)+SUMIFS(DataRegularSeason20242025!$AB$3:$AB$1315,DataRegularSeason20242025!$B$3:$B$1315, "&lt;=" &amp; FT$1, DataRegularSeason20242025!$E$3:$E$1315, $A33)</f>
        <v>14</v>
      </c>
      <c r="FU33">
        <f>SUMIFS(DataRegularSeason20242025!$AA$3:$AA$1315,DataRegularSeason20242025!$B$3:$B$1315, "&lt;=" &amp; FU$1, DataRegularSeason20242025!$D$3:$D$1315, $A33)+SUMIFS(DataRegularSeason20242025!$AB$3:$AB$1315,DataRegularSeason20242025!$B$3:$B$1315, "&lt;=" &amp; FU$1, DataRegularSeason20242025!$E$3:$E$1315, $A33)</f>
        <v>14</v>
      </c>
      <c r="FV33">
        <f>SUMIFS(DataRegularSeason20242025!$AA$3:$AA$1315,DataRegularSeason20242025!$B$3:$B$1315, "&lt;=" &amp; FV$1, DataRegularSeason20242025!$D$3:$D$1315, $A33)+SUMIFS(DataRegularSeason20242025!$AB$3:$AB$1315,DataRegularSeason20242025!$B$3:$B$1315, "&lt;=" &amp; FV$1, DataRegularSeason20242025!$E$3:$E$1315, $A33)</f>
        <v>14</v>
      </c>
      <c r="FW33">
        <f>SUMIFS(DataRegularSeason20242025!$AA$3:$AA$1315,DataRegularSeason20242025!$B$3:$B$1315, "&lt;=" &amp; FW$1, DataRegularSeason20242025!$D$3:$D$1315, $A33)+SUMIFS(DataRegularSeason20242025!$AB$3:$AB$1315,DataRegularSeason20242025!$B$3:$B$1315, "&lt;=" &amp; FW$1, DataRegularSeason20242025!$E$3:$E$1315, $A33)</f>
        <v>14</v>
      </c>
      <c r="FX33">
        <f>SUMIFS(DataRegularSeason20242025!$AA$3:$AA$1315,DataRegularSeason20242025!$B$3:$B$1315, "&lt;=" &amp; FX$1, DataRegularSeason20242025!$D$3:$D$1315, $A33)+SUMIFS(DataRegularSeason20242025!$AB$3:$AB$1315,DataRegularSeason20242025!$B$3:$B$1315, "&lt;=" &amp; FX$1, DataRegularSeason20242025!$E$3:$E$1315, $A33)</f>
        <v>14</v>
      </c>
      <c r="FY33">
        <f>SUMIFS(DataRegularSeason20242025!$AA$3:$AA$1315,DataRegularSeason20242025!$B$3:$B$1315, "&lt;=" &amp; FY$1, DataRegularSeason20242025!$D$3:$D$1315, $A33)+SUMIFS(DataRegularSeason20242025!$AB$3:$AB$1315,DataRegularSeason20242025!$B$3:$B$1315, "&lt;=" &amp; FY$1, DataRegularSeason20242025!$E$3:$E$1315, $A33)</f>
        <v>14</v>
      </c>
      <c r="FZ33">
        <f>SUMIFS(DataRegularSeason20242025!$AA$3:$AA$1315,DataRegularSeason20242025!$B$3:$B$1315, "&lt;=" &amp; FZ$1, DataRegularSeason20242025!$D$3:$D$1315, $A33)+SUMIFS(DataRegularSeason20242025!$AB$3:$AB$1315,DataRegularSeason20242025!$B$3:$B$1315, "&lt;=" &amp; FZ$1, DataRegularSeason20242025!$E$3:$E$1315, $A33)</f>
        <v>14</v>
      </c>
      <c r="GA33">
        <f>SUMIFS(DataRegularSeason20242025!$AA$3:$AA$1315,DataRegularSeason20242025!$B$3:$B$1315, "&lt;=" &amp; GA$1, DataRegularSeason20242025!$D$3:$D$1315, $A33)+SUMIFS(DataRegularSeason20242025!$AB$3:$AB$1315,DataRegularSeason20242025!$B$3:$B$1315, "&lt;=" &amp; GA$1, DataRegularSeason20242025!$E$3:$E$1315, $A33)</f>
        <v>14</v>
      </c>
      <c r="GB33">
        <f>SUMIFS(DataRegularSeason20242025!$AA$3:$AA$1315,DataRegularSeason20242025!$B$3:$B$1315, "&lt;=" &amp; GB$1, DataRegularSeason20242025!$D$3:$D$1315, $A33)+SUMIFS(DataRegularSeason20242025!$AB$3:$AB$1315,DataRegularSeason20242025!$B$3:$B$1315, "&lt;=" &amp; GB$1, DataRegularSeason20242025!$E$3:$E$1315, $A33)</f>
        <v>14</v>
      </c>
      <c r="GC33">
        <f>SUMIFS(DataRegularSeason20242025!$AA$3:$AA$1315,DataRegularSeason20242025!$B$3:$B$1315, "&lt;=" &amp; GC$1, DataRegularSeason20242025!$D$3:$D$1315, $A33)+SUMIFS(DataRegularSeason20242025!$AB$3:$AB$1315,DataRegularSeason20242025!$B$3:$B$1315, "&lt;=" &amp; GC$1, DataRegularSeason20242025!$E$3:$E$1315, $A33)</f>
        <v>14</v>
      </c>
      <c r="GD33">
        <f>SUMIFS(DataRegularSeason20242025!$AA$3:$AA$1315,DataRegularSeason20242025!$B$3:$B$1315, "&lt;=" &amp; GD$1, DataRegularSeason20242025!$D$3:$D$1315, $A33)+SUMIFS(DataRegularSeason20242025!$AB$3:$AB$1315,DataRegularSeason20242025!$B$3:$B$1315, "&lt;=" &amp; GD$1, DataRegularSeason20242025!$E$3:$E$1315, $A33)</f>
        <v>14</v>
      </c>
      <c r="GE33">
        <f>SUMIFS(DataRegularSeason20242025!$AA$3:$AA$1315,DataRegularSeason20242025!$B$3:$B$1315, "&lt;=" &amp; GE$1, DataRegularSeason20242025!$D$3:$D$1315, $A33)+SUMIFS(DataRegularSeason20242025!$AB$3:$AB$1315,DataRegularSeason20242025!$B$3:$B$1315, "&lt;=" &amp; GE$1, DataRegularSeason20242025!$E$3:$E$1315, $A33)</f>
        <v>14</v>
      </c>
      <c r="GF33">
        <f>SUMIFS(DataRegularSeason20242025!$AA$3:$AA$1315,DataRegularSeason20242025!$B$3:$B$1315, "&lt;=" &amp; GF$1, DataRegularSeason20242025!$D$3:$D$1315, $A33)+SUMIFS(DataRegularSeason20242025!$AB$3:$AB$1315,DataRegularSeason20242025!$B$3:$B$1315, "&lt;=" &amp; GF$1, DataRegularSeason20242025!$E$3:$E$1315, $A33)</f>
        <v>14</v>
      </c>
      <c r="GG33">
        <f>SUMIFS(DataRegularSeason20242025!$AA$3:$AA$1315,DataRegularSeason20242025!$B$3:$B$1315, "&lt;=" &amp; GG$1, DataRegularSeason20242025!$D$3:$D$1315, $A33)+SUMIFS(DataRegularSeason20242025!$AB$3:$AB$1315,DataRegularSeason20242025!$B$3:$B$1315, "&lt;=" &amp; GG$1, DataRegularSeason20242025!$E$3:$E$1315, $A33)</f>
        <v>14</v>
      </c>
      <c r="GH33">
        <f>SUMIFS(DataRegularSeason20242025!$AA$3:$AA$1315,DataRegularSeason20242025!$B$3:$B$1315, "&lt;=" &amp; GH$1, DataRegularSeason20242025!$D$3:$D$1315, $A33)+SUMIFS(DataRegularSeason20242025!$AB$3:$AB$1315,DataRegularSeason20242025!$B$3:$B$1315, "&lt;=" &amp; GH$1, DataRegularSeason20242025!$E$3:$E$1315, $A33)</f>
        <v>14</v>
      </c>
      <c r="GI33">
        <f>SUMIFS(DataRegularSeason20242025!$AA$3:$AA$1315,DataRegularSeason20242025!$B$3:$B$1315, "&lt;=" &amp; GI$1, DataRegularSeason20242025!$D$3:$D$1315, $A33)+SUMIFS(DataRegularSeason20242025!$AB$3:$AB$1315,DataRegularSeason20242025!$B$3:$B$1315, "&lt;=" &amp; GI$1, DataRegularSeason20242025!$E$3:$E$1315, $A33)</f>
        <v>14</v>
      </c>
      <c r="GJ33">
        <f>SUMIFS(DataRegularSeason20242025!$AA$3:$AA$1315,DataRegularSeason20242025!$B$3:$B$1315, "&lt;=" &amp; GJ$1, DataRegularSeason20242025!$D$3:$D$1315, $A33)+SUMIFS(DataRegularSeason20242025!$AB$3:$AB$1315,DataRegularSeason20242025!$B$3:$B$1315, "&lt;=" &amp; GJ$1, DataRegularSeason20242025!$E$3:$E$1315, $A33)</f>
        <v>14</v>
      </c>
      <c r="GK33">
        <f>SUMIFS(DataRegularSeason20242025!$AA$3:$AA$1315,DataRegularSeason20242025!$B$3:$B$1315, "&lt;=" &amp; GK$1, DataRegularSeason20242025!$D$3:$D$1315, $A33)+SUMIFS(DataRegularSeason20242025!$AB$3:$AB$1315,DataRegularSeason20242025!$B$3:$B$1315, "&lt;=" &amp; GK$1, DataRegularSeason20242025!$E$3:$E$1315, $A33)</f>
        <v>14</v>
      </c>
      <c r="GL33">
        <f>SUMIFS(DataRegularSeason20242025!$AA$3:$AA$1315,DataRegularSeason20242025!$B$3:$B$1315, "&lt;=" &amp; GL$1, DataRegularSeason20242025!$D$3:$D$1315, $A33)+SUMIFS(DataRegularSeason20242025!$AB$3:$AB$1315,DataRegularSeason20242025!$B$3:$B$1315, "&lt;=" &amp; GL$1, DataRegularSeason20242025!$E$3:$E$1315, $A33)</f>
        <v>14</v>
      </c>
      <c r="GM33">
        <f>SUMIFS(DataRegularSeason20242025!$AA$3:$AA$1315,DataRegularSeason20242025!$B$3:$B$1315, "&lt;=" &amp; GM$1, DataRegularSeason20242025!$D$3:$D$1315, $A33)+SUMIFS(DataRegularSeason20242025!$AB$3:$AB$1315,DataRegularSeason20242025!$B$3:$B$1315, "&lt;=" &amp; GM$1, DataRegularSeason20242025!$E$3:$E$1315, $A33)</f>
        <v>14</v>
      </c>
      <c r="GN33">
        <f>SUMIFS(DataRegularSeason20242025!$AA$3:$AA$1315,DataRegularSeason20242025!$B$3:$B$1315, "&lt;=" &amp; GN$1, DataRegularSeason20242025!$D$3:$D$1315, $A33)+SUMIFS(DataRegularSeason20242025!$AB$3:$AB$1315,DataRegularSeason20242025!$B$3:$B$1315, "&lt;=" &amp; GN$1, DataRegularSeason20242025!$E$3:$E$1315, $A33)</f>
        <v>14</v>
      </c>
      <c r="GO33">
        <f>SUMIFS(DataRegularSeason20242025!$AA$3:$AA$1315,DataRegularSeason20242025!$B$3:$B$1315, "&lt;=" &amp; GO$1, DataRegularSeason20242025!$D$3:$D$1315, $A33)+SUMIFS(DataRegularSeason20242025!$AB$3:$AB$1315,DataRegularSeason20242025!$B$3:$B$1315, "&lt;=" &amp; GO$1, DataRegularSeason20242025!$E$3:$E$1315, $A33)</f>
        <v>14</v>
      </c>
      <c r="GP33">
        <f>SUMIFS(DataRegularSeason20242025!$AA$3:$AA$1315,DataRegularSeason20242025!$B$3:$B$1315, "&lt;=" &amp; GP$1, DataRegularSeason20242025!$D$3:$D$1315, $A33)+SUMIFS(DataRegularSeason20242025!$AB$3:$AB$1315,DataRegularSeason20242025!$B$3:$B$1315, "&lt;=" &amp; GP$1, DataRegularSeason20242025!$E$3:$E$1315, $A33)</f>
        <v>14</v>
      </c>
      <c r="GQ33">
        <f>SUMIFS(DataRegularSeason20242025!$AA$3:$AA$1315,DataRegularSeason20242025!$B$3:$B$1315, "&lt;=" &amp; GQ$1, DataRegularSeason20242025!$D$3:$D$1315, $A33)+SUMIFS(DataRegularSeason20242025!$AB$3:$AB$1315,DataRegularSeason20242025!$B$3:$B$1315, "&lt;=" &amp; GQ$1, DataRegularSeason20242025!$E$3:$E$1315, $A33)</f>
        <v>14</v>
      </c>
      <c r="GR33">
        <f>SUMIFS(DataRegularSeason20242025!$AA$3:$AA$1315,DataRegularSeason20242025!$B$3:$B$1315, "&lt;=" &amp; GR$1, DataRegularSeason20242025!$D$3:$D$1315, $A33)+SUMIFS(DataRegularSeason20242025!$AB$3:$AB$1315,DataRegularSeason20242025!$B$3:$B$1315, "&lt;=" &amp; GR$1, DataRegularSeason20242025!$E$3:$E$1315, $A33)</f>
        <v>14</v>
      </c>
      <c r="GS33">
        <f>SUMIFS(DataRegularSeason20242025!$AA$3:$AA$1315,DataRegularSeason20242025!$B$3:$B$1315, "&lt;=" &amp; GS$1, DataRegularSeason20242025!$D$3:$D$1315, $A33)+SUMIFS(DataRegularSeason20242025!$AB$3:$AB$1315,DataRegularSeason20242025!$B$3:$B$1315, "&lt;=" &amp; GS$1, DataRegularSeason20242025!$E$3:$E$1315, $A33)</f>
        <v>14</v>
      </c>
      <c r="GT33">
        <f>SUMIFS(DataRegularSeason20242025!$AA$3:$AA$1315,DataRegularSeason20242025!$B$3:$B$1315, "&lt;=" &amp; GT$1, DataRegularSeason20242025!$D$3:$D$1315, $A33)+SUMIFS(DataRegularSeason20242025!$AB$3:$AB$1315,DataRegularSeason20242025!$B$3:$B$1315, "&lt;=" &amp; GT$1, DataRegularSeason20242025!$E$3:$E$1315, $A33)</f>
        <v>14</v>
      </c>
      <c r="GU33">
        <f>SUMIFS(DataRegularSeason20242025!$AA$3:$AA$1315,DataRegularSeason20242025!$B$3:$B$1315, "&lt;=" &amp; GU$1, DataRegularSeason20242025!$D$3:$D$1315, $A33)+SUMIFS(DataRegularSeason20242025!$AB$3:$AB$1315,DataRegularSeason20242025!$B$3:$B$1315, "&lt;=" &amp; GU$1, DataRegularSeason20242025!$E$3:$E$1315, $A33)</f>
        <v>14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19.9375</v>
      </c>
      <c r="AY34">
        <f>SUBTOTAL(101,Table4[2024-11-19])</f>
        <v>19.9375</v>
      </c>
      <c r="AZ34">
        <f>SUBTOTAL(101,Table4[2024-11-20])</f>
        <v>19.9375</v>
      </c>
      <c r="BA34">
        <f>SUBTOTAL(101,Table4[2024-11-21])</f>
        <v>19.9375</v>
      </c>
      <c r="BB34">
        <f>SUBTOTAL(101,Table4[2024-11-22])</f>
        <v>19.9375</v>
      </c>
      <c r="BC34">
        <f>SUBTOTAL(101,Table4[2024-11-23])</f>
        <v>19.9375</v>
      </c>
      <c r="BD34">
        <f>SUBTOTAL(101,Table4[2024-11-24])</f>
        <v>19.9375</v>
      </c>
      <c r="BE34">
        <f>SUBTOTAL(101,Table4[2024-11-25])</f>
        <v>19.9375</v>
      </c>
      <c r="BF34">
        <f>SUBTOTAL(101,Table4[2024-11-26])</f>
        <v>19.9375</v>
      </c>
      <c r="BG34">
        <f>SUBTOTAL(101,Table4[2024-11-27])</f>
        <v>19.9375</v>
      </c>
      <c r="BH34">
        <f>SUBTOTAL(101,Table4[2024-11-28])</f>
        <v>19.9375</v>
      </c>
      <c r="BI34">
        <f>SUBTOTAL(101,Table4[2024-11-29])</f>
        <v>19.9375</v>
      </c>
      <c r="BJ34">
        <f>SUBTOTAL(101,Table4[2024-11-30])</f>
        <v>19.9375</v>
      </c>
      <c r="BK34">
        <f>SUBTOTAL(101,Table4[2024-12-01])</f>
        <v>19.9375</v>
      </c>
      <c r="BL34">
        <f>SUBTOTAL(101,Table4[2024-12-02])</f>
        <v>19.9375</v>
      </c>
      <c r="BM34">
        <f>SUBTOTAL(101,Table4[2024-12-03])</f>
        <v>19.9375</v>
      </c>
      <c r="BN34">
        <f>SUBTOTAL(101,Table4[2024-12-04])</f>
        <v>19.9375</v>
      </c>
      <c r="BO34">
        <f>SUBTOTAL(101,Table4[2024-12-05])</f>
        <v>19.9375</v>
      </c>
      <c r="BP34">
        <f>SUBTOTAL(101,Table4[2024-12-06])</f>
        <v>19.9375</v>
      </c>
      <c r="BQ34">
        <f>SUBTOTAL(101,Table4[2024-12-07])</f>
        <v>19.9375</v>
      </c>
      <c r="BR34">
        <f>SUBTOTAL(101,Table4[2024-12-08])</f>
        <v>19.9375</v>
      </c>
      <c r="BS34">
        <f>SUBTOTAL(101,Table4[2024-12-09])</f>
        <v>19.9375</v>
      </c>
      <c r="BT34">
        <f>SUBTOTAL(101,Table4[2024-12-10])</f>
        <v>19.9375</v>
      </c>
      <c r="BU34">
        <f>SUBTOTAL(101,Table4[2024-12-11])</f>
        <v>19.9375</v>
      </c>
      <c r="BV34">
        <f>SUBTOTAL(101,Table4[2024-12-12])</f>
        <v>19.9375</v>
      </c>
      <c r="BW34">
        <f>SUBTOTAL(101,Table4[2024-12-13])</f>
        <v>19.9375</v>
      </c>
      <c r="BX34">
        <f>SUBTOTAL(101,Table4[2024-12-14])</f>
        <v>19.9375</v>
      </c>
      <c r="BY34">
        <f>SUBTOTAL(101,Table4[2024-12-15])</f>
        <v>19.9375</v>
      </c>
      <c r="BZ34">
        <f>SUBTOTAL(101,Table4[2024-12-16])</f>
        <v>19.9375</v>
      </c>
      <c r="CA34">
        <f>SUBTOTAL(101,Table4[2024-12-17])</f>
        <v>19.9375</v>
      </c>
      <c r="CB34">
        <f>SUBTOTAL(101,Table4[2024-12-18])</f>
        <v>19.9375</v>
      </c>
      <c r="CC34">
        <f>SUBTOTAL(101,Table4[2024-12-19])</f>
        <v>19.9375</v>
      </c>
      <c r="CD34">
        <f>SUBTOTAL(101,Table4[2024-12-20])</f>
        <v>19.9375</v>
      </c>
      <c r="CE34">
        <f>SUBTOTAL(101,Table4[2024-12-21])</f>
        <v>19.9375</v>
      </c>
      <c r="CF34">
        <f>SUBTOTAL(101,Table4[2024-12-22])</f>
        <v>19.9375</v>
      </c>
      <c r="CG34">
        <f>SUBTOTAL(101,Table4[2024-12-23])</f>
        <v>19.9375</v>
      </c>
      <c r="CH34">
        <f>SUBTOTAL(101,Table4[2024-12-24])</f>
        <v>19.9375</v>
      </c>
      <c r="CI34">
        <f>SUBTOTAL(101,Table4[2024-12-25])</f>
        <v>19.9375</v>
      </c>
      <c r="CJ34">
        <f>SUBTOTAL(101,Table4[2024-12-26])</f>
        <v>19.9375</v>
      </c>
      <c r="CK34">
        <f>SUBTOTAL(101,Table4[2024-12-27])</f>
        <v>19.9375</v>
      </c>
      <c r="CL34">
        <f>SUBTOTAL(101,Table4[2024-12-28])</f>
        <v>19.9375</v>
      </c>
      <c r="CM34">
        <f>SUBTOTAL(101,Table4[2024-12-29])</f>
        <v>19.9375</v>
      </c>
      <c r="CN34">
        <f>SUBTOTAL(101,Table4[2024-12-30])</f>
        <v>19.9375</v>
      </c>
      <c r="CO34">
        <f>SUBTOTAL(101,Table4[2024-12-31])</f>
        <v>19.9375</v>
      </c>
      <c r="CP34">
        <f>SUBTOTAL(101,Table4[2025-01-01])</f>
        <v>19.9375</v>
      </c>
      <c r="CQ34">
        <f>SUBTOTAL(101,Table4[2025-01-02])</f>
        <v>19.9375</v>
      </c>
      <c r="CR34">
        <f>SUBTOTAL(101,Table4[2025-01-03])</f>
        <v>19.9375</v>
      </c>
      <c r="CS34">
        <f>SUBTOTAL(101,Table4[2025-01-04])</f>
        <v>19.9375</v>
      </c>
      <c r="CT34">
        <f>SUBTOTAL(101,Table4[2025-01-05])</f>
        <v>19.9375</v>
      </c>
      <c r="CU34">
        <f>SUBTOTAL(101,Table4[2025-01-06])</f>
        <v>19.9375</v>
      </c>
      <c r="CV34">
        <f>SUBTOTAL(101,Table4[2025-01-07])</f>
        <v>19.9375</v>
      </c>
      <c r="CW34">
        <f>SUBTOTAL(101,Table4[2025-01-08])</f>
        <v>19.9375</v>
      </c>
      <c r="CX34">
        <f>SUBTOTAL(101,Table4[2025-01-09])</f>
        <v>19.9375</v>
      </c>
      <c r="CY34">
        <f>SUBTOTAL(101,Table4[2025-01-10])</f>
        <v>19.9375</v>
      </c>
      <c r="CZ34">
        <f>SUBTOTAL(101,Table4[2025-01-11])</f>
        <v>19.9375</v>
      </c>
      <c r="DA34">
        <f>SUBTOTAL(101,Table4[2025-01-12])</f>
        <v>19.9375</v>
      </c>
      <c r="DB34">
        <f>SUBTOTAL(101,Table4[2025-01-13])</f>
        <v>19.9375</v>
      </c>
      <c r="DC34">
        <f>SUBTOTAL(101,Table4[2025-01-14])</f>
        <v>19.9375</v>
      </c>
      <c r="DD34">
        <f>SUBTOTAL(101,Table4[2025-01-15])</f>
        <v>19.9375</v>
      </c>
      <c r="DE34">
        <f>SUBTOTAL(101,Table4[2025-01-16])</f>
        <v>19.9375</v>
      </c>
      <c r="DF34">
        <f>SUBTOTAL(101,Table4[2025-01-17])</f>
        <v>19.9375</v>
      </c>
      <c r="DG34">
        <f>SUBTOTAL(101,Table4[2025-01-18])</f>
        <v>19.9375</v>
      </c>
      <c r="DH34">
        <f>SUBTOTAL(101,Table4[2025-01-19])</f>
        <v>19.9375</v>
      </c>
      <c r="DI34">
        <f>SUBTOTAL(101,Table4[2025-01-20])</f>
        <v>19.9375</v>
      </c>
      <c r="DJ34">
        <f>SUBTOTAL(101,Table4[2025-01-21])</f>
        <v>19.9375</v>
      </c>
      <c r="DK34">
        <f>SUBTOTAL(101,Table4[2025-01-22])</f>
        <v>19.9375</v>
      </c>
      <c r="DL34">
        <f>SUBTOTAL(101,Table4[2025-01-23])</f>
        <v>19.9375</v>
      </c>
      <c r="DM34">
        <f>SUBTOTAL(101,Table4[2025-01-24])</f>
        <v>19.9375</v>
      </c>
      <c r="DN34">
        <f>SUBTOTAL(101,Table4[2025-01-25])</f>
        <v>19.9375</v>
      </c>
      <c r="DO34">
        <f>SUBTOTAL(101,Table4[2025-01-26])</f>
        <v>19.9375</v>
      </c>
      <c r="DP34">
        <f>SUBTOTAL(101,Table4[2025-01-27])</f>
        <v>19.9375</v>
      </c>
      <c r="DQ34">
        <f>SUBTOTAL(101,Table4[2025-01-28])</f>
        <v>19.9375</v>
      </c>
      <c r="DR34">
        <f>SUBTOTAL(101,Table4[2025-01-29])</f>
        <v>19.9375</v>
      </c>
      <c r="DS34">
        <f>SUBTOTAL(101,Table4[2025-01-30])</f>
        <v>19.9375</v>
      </c>
      <c r="DT34">
        <f>SUBTOTAL(101,Table4[2025-01-31])</f>
        <v>19.9375</v>
      </c>
      <c r="DU34">
        <f>SUBTOTAL(101,Table4[2025-02-01])</f>
        <v>19.9375</v>
      </c>
      <c r="DV34">
        <f>SUBTOTAL(101,Table4[2025-02-02])</f>
        <v>19.9375</v>
      </c>
      <c r="DW34">
        <f>SUBTOTAL(101,Table4[2025-02-03])</f>
        <v>19.9375</v>
      </c>
      <c r="DX34">
        <f>SUBTOTAL(101,Table4[2025-02-04])</f>
        <v>19.9375</v>
      </c>
      <c r="DY34">
        <f>SUBTOTAL(101,Table4[2025-02-05])</f>
        <v>19.9375</v>
      </c>
      <c r="DZ34">
        <f>SUBTOTAL(101,Table4[2025-02-06])</f>
        <v>19.9375</v>
      </c>
      <c r="EA34">
        <f>SUBTOTAL(101,Table4[2025-02-07])</f>
        <v>19.9375</v>
      </c>
      <c r="EB34">
        <f>SUBTOTAL(101,Table4[2025-02-08])</f>
        <v>19.9375</v>
      </c>
      <c r="EC34">
        <f>SUBTOTAL(101,Table4[2025-02-09])</f>
        <v>19.9375</v>
      </c>
      <c r="ED34">
        <f>SUBTOTAL(101,Table4[2025-02-10])</f>
        <v>19.9375</v>
      </c>
      <c r="EE34">
        <f>SUBTOTAL(101,Table4[2025-02-11])</f>
        <v>19.9375</v>
      </c>
      <c r="EF34">
        <f>SUBTOTAL(101,Table4[2025-02-12])</f>
        <v>19.9375</v>
      </c>
      <c r="EG34">
        <f>SUBTOTAL(101,Table4[2025-02-13])</f>
        <v>19.9375</v>
      </c>
      <c r="EH34">
        <f>SUBTOTAL(101,Table4[2025-02-14])</f>
        <v>19.9375</v>
      </c>
      <c r="EI34">
        <f>SUBTOTAL(101,Table4[2025-02-15])</f>
        <v>19.9375</v>
      </c>
      <c r="EJ34">
        <f>SUBTOTAL(101,Table4[2025-02-16])</f>
        <v>19.9375</v>
      </c>
      <c r="EK34">
        <f>SUBTOTAL(101,Table4[2025-02-17])</f>
        <v>19.9375</v>
      </c>
      <c r="EL34">
        <f>SUBTOTAL(101,Table4[2025-02-18])</f>
        <v>19.9375</v>
      </c>
      <c r="EM34">
        <f>SUBTOTAL(101,Table4[2025-02-19])</f>
        <v>19.9375</v>
      </c>
      <c r="EN34">
        <f>SUBTOTAL(101,Table4[2025-02-20])</f>
        <v>19.9375</v>
      </c>
      <c r="EO34">
        <f>SUBTOTAL(101,Table4[2025-02-21])</f>
        <v>19.9375</v>
      </c>
      <c r="EP34">
        <f>SUBTOTAL(101,Table4[2025-02-22])</f>
        <v>19.9375</v>
      </c>
      <c r="EQ34">
        <f>SUBTOTAL(101,Table4[2025-02-23])</f>
        <v>19.9375</v>
      </c>
      <c r="ER34">
        <f>SUBTOTAL(101,Table4[2025-02-24])</f>
        <v>19.9375</v>
      </c>
      <c r="ES34">
        <f>SUBTOTAL(101,Table4[2025-02-25])</f>
        <v>19.9375</v>
      </c>
      <c r="ET34">
        <f>SUBTOTAL(101,Table4[2025-02-26])</f>
        <v>19.9375</v>
      </c>
      <c r="EU34">
        <f>SUBTOTAL(101,Table4[2025-02-27])</f>
        <v>19.9375</v>
      </c>
      <c r="EV34">
        <f>SUBTOTAL(101,Table4[2025-02-28])</f>
        <v>19.9375</v>
      </c>
      <c r="EW34">
        <f>SUBTOTAL(101,Table4[2025-03-01])</f>
        <v>19.9375</v>
      </c>
      <c r="EX34">
        <f>SUBTOTAL(101,Table4[2025-03-02])</f>
        <v>19.9375</v>
      </c>
      <c r="EY34">
        <f>SUBTOTAL(101,Table4[2025-03-03])</f>
        <v>19.9375</v>
      </c>
      <c r="EZ34">
        <f>SUBTOTAL(101,Table4[2025-03-04])</f>
        <v>19.9375</v>
      </c>
      <c r="FA34">
        <f>SUBTOTAL(101,Table4[2025-03-05])</f>
        <v>19.9375</v>
      </c>
      <c r="FB34">
        <f>SUBTOTAL(101,Table4[2025-03-06])</f>
        <v>19.9375</v>
      </c>
      <c r="FC34">
        <f>SUBTOTAL(101,Table4[2025-03-07])</f>
        <v>19.9375</v>
      </c>
      <c r="FD34">
        <f>SUBTOTAL(101,Table4[2025-03-08])</f>
        <v>19.9375</v>
      </c>
      <c r="FE34">
        <f>SUBTOTAL(101,Table4[2025-03-09])</f>
        <v>19.9375</v>
      </c>
      <c r="FF34">
        <f>SUBTOTAL(101,Table4[2025-03-10])</f>
        <v>19.9375</v>
      </c>
      <c r="FG34">
        <f>SUBTOTAL(101,Table4[2025-03-11])</f>
        <v>19.9375</v>
      </c>
      <c r="FH34">
        <f>SUBTOTAL(101,Table4[2025-03-12])</f>
        <v>19.9375</v>
      </c>
      <c r="FI34">
        <f>SUBTOTAL(101,Table4[2025-03-13])</f>
        <v>19.9375</v>
      </c>
      <c r="FJ34">
        <f>SUBTOTAL(101,Table4[2025-03-14])</f>
        <v>19.9375</v>
      </c>
      <c r="FK34">
        <f>SUBTOTAL(101,Table4[2025-03-15])</f>
        <v>19.9375</v>
      </c>
      <c r="FL34">
        <f>SUBTOTAL(101,Table4[2025-03-16])</f>
        <v>19.9375</v>
      </c>
      <c r="FM34">
        <f>SUBTOTAL(101,Table4[2025-03-17])</f>
        <v>19.9375</v>
      </c>
      <c r="FN34">
        <f>SUBTOTAL(101,Table4[2025-03-18])</f>
        <v>19.9375</v>
      </c>
      <c r="FO34">
        <f>SUBTOTAL(101,Table4[2025-03-19])</f>
        <v>19.9375</v>
      </c>
      <c r="FP34">
        <f>SUBTOTAL(101,Table4[2025-03-20])</f>
        <v>19.9375</v>
      </c>
      <c r="FQ34">
        <f>SUBTOTAL(101,Table4[2025-03-21])</f>
        <v>19.9375</v>
      </c>
      <c r="FR34">
        <f>SUBTOTAL(101,Table4[2025-03-22])</f>
        <v>19.9375</v>
      </c>
      <c r="FS34">
        <f>SUBTOTAL(101,Table4[2025-03-23])</f>
        <v>19.9375</v>
      </c>
      <c r="FT34">
        <f>SUBTOTAL(101,Table4[2025-03-24])</f>
        <v>19.9375</v>
      </c>
      <c r="FU34">
        <f>SUBTOTAL(101,Table4[2025-03-25])</f>
        <v>19.9375</v>
      </c>
      <c r="FV34">
        <f>SUBTOTAL(101,Table4[2025-03-26])</f>
        <v>19.9375</v>
      </c>
      <c r="FW34">
        <f>SUBTOTAL(101,Table4[2025-03-27])</f>
        <v>19.9375</v>
      </c>
      <c r="FX34">
        <f>SUBTOTAL(101,Table4[2025-03-28])</f>
        <v>19.9375</v>
      </c>
      <c r="FY34">
        <f>SUBTOTAL(101,Table4[2025-03-29])</f>
        <v>19.9375</v>
      </c>
      <c r="FZ34">
        <f>SUBTOTAL(101,Table4[2025-03-30])</f>
        <v>19.9375</v>
      </c>
      <c r="GA34">
        <f>SUBTOTAL(101,Table4[2025-03-31])</f>
        <v>19.9375</v>
      </c>
      <c r="GB34">
        <f>SUBTOTAL(101,Table4[2025-04-01])</f>
        <v>19.9375</v>
      </c>
      <c r="GC34">
        <f>SUBTOTAL(101,Table4[2025-04-02])</f>
        <v>19.9375</v>
      </c>
      <c r="GD34">
        <f>SUBTOTAL(101,Table4[2025-04-03])</f>
        <v>19.9375</v>
      </c>
      <c r="GE34">
        <f>SUBTOTAL(101,Table4[2025-04-04])</f>
        <v>19.9375</v>
      </c>
      <c r="GF34">
        <f>SUBTOTAL(101,Table4[2025-04-05])</f>
        <v>19.9375</v>
      </c>
      <c r="GG34">
        <f>SUBTOTAL(101,Table4[2025-04-06])</f>
        <v>19.9375</v>
      </c>
      <c r="GH34">
        <f>SUBTOTAL(101,Table4[2025-04-07])</f>
        <v>19.9375</v>
      </c>
      <c r="GI34">
        <f>SUBTOTAL(101,Table4[2025-04-08])</f>
        <v>19.9375</v>
      </c>
      <c r="GJ34">
        <f>SUBTOTAL(101,Table4[2025-04-09])</f>
        <v>19.9375</v>
      </c>
      <c r="GK34">
        <f>SUBTOTAL(101,Table4[2025-04-10])</f>
        <v>19.9375</v>
      </c>
      <c r="GL34">
        <f>SUBTOTAL(101,Table4[2025-04-11])</f>
        <v>19.9375</v>
      </c>
      <c r="GM34">
        <f>SUBTOTAL(101,Table4[2025-04-12])</f>
        <v>19.9375</v>
      </c>
      <c r="GN34">
        <f>SUBTOTAL(101,Table4[2025-04-13])</f>
        <v>19.9375</v>
      </c>
      <c r="GO34">
        <f>SUBTOTAL(101,Table4[2025-04-14])</f>
        <v>19.9375</v>
      </c>
      <c r="GP34">
        <f>SUBTOTAL(101,Table4[2025-04-15])</f>
        <v>19.9375</v>
      </c>
      <c r="GQ34">
        <f>SUBTOTAL(101,Table4[2025-04-16])</f>
        <v>19.9375</v>
      </c>
      <c r="GR34">
        <f>SUBTOTAL(101,Table4[2025-04-17])</f>
        <v>19.9375</v>
      </c>
      <c r="GS34">
        <f>SUBTOTAL(101,Table4[2025-04-18])</f>
        <v>19.9375</v>
      </c>
      <c r="GT34">
        <f>SUBTOTAL(101,Table4[2025-04-19])</f>
        <v>19.9375</v>
      </c>
      <c r="GU34">
        <f>SUBTOTAL(101,Table4[2025-04-20])</f>
        <v>19.9375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Q18" sqref="AQ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16</v>
      </c>
      <c r="BQ3" s="53">
        <f>82-BP3</f>
        <v>66</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2">
        <f t="shared" ref="BP5" si="1">BO5+BO6</f>
        <v>20</v>
      </c>
      <c r="BQ5" s="53">
        <f t="shared" ref="BQ5" si="2">82-BP5</f>
        <v>62</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2">
        <f t="shared" ref="BP7" si="3">BO7+BO8</f>
        <v>18</v>
      </c>
      <c r="BQ7" s="53">
        <f t="shared" ref="BQ7" si="4">82-BP7</f>
        <v>64</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2">
        <f t="shared" ref="BP9" si="5">BO9+BO10</f>
        <v>17</v>
      </c>
      <c r="BQ9" s="53">
        <f t="shared" ref="BQ9" si="6">82-BP9</f>
        <v>65</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2">
        <f t="shared" ref="BP11" si="7">BO11+BO12</f>
        <v>18</v>
      </c>
      <c r="BQ11" s="53">
        <f t="shared" ref="BQ11" si="8">82-BP11</f>
        <v>64</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2">
        <f t="shared" ref="BP13" si="9">BO13+BO14</f>
        <v>18</v>
      </c>
      <c r="BQ13" s="53">
        <f t="shared" ref="BQ13" si="10">82-BP13</f>
        <v>64</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9</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2">
        <f t="shared" ref="BP15" si="11">BO15+BO16</f>
        <v>18</v>
      </c>
      <c r="BQ15" s="53">
        <f t="shared" ref="BQ15" si="12">82-BP15</f>
        <v>64</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2">
        <f t="shared" ref="BP17" si="13">BO17+BO18</f>
        <v>19</v>
      </c>
      <c r="BQ17" s="53">
        <f t="shared" ref="BQ17" si="14">82-BP17</f>
        <v>63</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2">
        <f t="shared" ref="BP19" si="15">BO19+BO20</f>
        <v>16</v>
      </c>
      <c r="BQ19" s="53">
        <f t="shared" ref="BQ19" si="16">82-BP19</f>
        <v>66</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8</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9</v>
      </c>
      <c r="BP21" s="52">
        <f t="shared" ref="BP21" si="17">BO21+BO22</f>
        <v>17</v>
      </c>
      <c r="BQ21" s="53">
        <f t="shared" ref="BQ21" si="18">82-BP21</f>
        <v>65</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9</v>
      </c>
      <c r="BP23" s="52">
        <f t="shared" ref="BP23" si="19">BO23+BO24</f>
        <v>19</v>
      </c>
      <c r="BQ23" s="53">
        <f t="shared" ref="BQ23" si="20">82-BP23</f>
        <v>63</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18</v>
      </c>
      <c r="BQ25" s="53">
        <f t="shared" ref="BQ25" si="22">82-BP25</f>
        <v>64</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2">
        <f t="shared" ref="BP27" si="23">BO27+BO28</f>
        <v>19</v>
      </c>
      <c r="BQ27" s="53">
        <f t="shared" ref="BQ27" si="24">82-BP27</f>
        <v>63</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2">
        <f t="shared" ref="BP29" si="25">BO29+BO30</f>
        <v>17</v>
      </c>
      <c r="BQ29" s="53">
        <f t="shared" ref="BQ29" si="26">82-BP29</f>
        <v>65</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2">
        <f t="shared" ref="BP31" si="27">BO31+BO32</f>
        <v>19</v>
      </c>
      <c r="BQ31" s="53">
        <f t="shared" ref="BQ31" si="28">82-BP31</f>
        <v>63</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2">
        <f t="shared" ref="BP33" si="29">BO33+BO34</f>
        <v>21</v>
      </c>
      <c r="BQ33" s="53">
        <f t="shared" ref="BQ33" si="30">82-BP33</f>
        <v>61</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2">
        <f t="shared" ref="BP35" si="31">BO35+BO36</f>
        <v>19</v>
      </c>
      <c r="BQ35" s="53">
        <f t="shared" ref="BQ35" si="32">82-BP35</f>
        <v>63</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11</v>
      </c>
      <c r="BP37" s="52">
        <f t="shared" ref="BP37" si="33">BO37+BO38</f>
        <v>18</v>
      </c>
      <c r="BQ37" s="53">
        <f t="shared" ref="BQ37" si="34">82-BP37</f>
        <v>64</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7</v>
      </c>
      <c r="BP39" s="52">
        <f t="shared" ref="BP39" si="35">BO39+BO40</f>
        <v>16</v>
      </c>
      <c r="BQ39" s="53">
        <f t="shared" ref="BQ39" si="36">82-BP39</f>
        <v>66</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2">
        <f t="shared" ref="BP41" si="37">BO41+BO42</f>
        <v>17</v>
      </c>
      <c r="BQ41" s="53">
        <f t="shared" ref="BQ41" si="38">82-BP41</f>
        <v>65</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2">
        <f t="shared" ref="BP43" si="39">BO43+BO44</f>
        <v>19</v>
      </c>
      <c r="BQ43" s="53">
        <f t="shared" ref="BQ43" si="40">82-BP43</f>
        <v>63</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9</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2">
        <f t="shared" ref="BP45" si="41">BO45+BO46</f>
        <v>20</v>
      </c>
      <c r="BQ45" s="53">
        <f t="shared" ref="BQ45" si="42">82-BP45</f>
        <v>62</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9</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19</v>
      </c>
      <c r="BQ47" s="53">
        <f t="shared" ref="BQ47" si="44">82-BP47</f>
        <v>63</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2">
        <f t="shared" ref="BP49" si="45">BO49+BO50</f>
        <v>19</v>
      </c>
      <c r="BQ49" s="53">
        <f t="shared" ref="BQ49" si="46">82-BP49</f>
        <v>63</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2">
        <f t="shared" ref="BP51" si="47">BO51+BO52</f>
        <v>19</v>
      </c>
      <c r="BQ51" s="53">
        <f t="shared" ref="BQ51" si="48">82-BP51</f>
        <v>63</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16</v>
      </c>
      <c r="BQ53" s="53">
        <f t="shared" ref="BQ53" si="50">82-BP53</f>
        <v>66</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2">
        <f t="shared" ref="BP55" si="51">BO55+BO56</f>
        <v>19</v>
      </c>
      <c r="BQ55" s="53">
        <f t="shared" ref="BQ55" si="52">82-BP55</f>
        <v>63</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2">
        <f t="shared" ref="BP57" si="53">BO57+BO58</f>
        <v>18</v>
      </c>
      <c r="BQ57" s="53">
        <f t="shared" ref="BQ57" si="54">82-BP57</f>
        <v>64</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17</v>
      </c>
      <c r="BQ59" s="53">
        <f t="shared" ref="BQ59" si="56">82-BP59</f>
        <v>65</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10</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2">
        <f t="shared" ref="BP61" si="57">BO61+BO62</f>
        <v>18</v>
      </c>
      <c r="BQ61" s="53">
        <f t="shared" ref="BQ61" si="58">82-BP61</f>
        <v>64</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2">
        <f t="shared" ref="BP63" si="59">BO63+BO64</f>
        <v>18</v>
      </c>
      <c r="BQ63" s="53">
        <f t="shared" ref="BQ63" si="60">82-BP63</f>
        <v>64</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2">
        <f t="shared" ref="BP65" si="61">BO65+BO66</f>
        <v>18</v>
      </c>
      <c r="BQ65" s="53">
        <f t="shared" ref="BQ65" si="62">82-BP65</f>
        <v>64</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290</v>
      </c>
      <c r="BQ67" s="35">
        <f>SUM(BQ3:BQ66)/2</f>
        <v>1022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E15" sqref="BE1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9</v>
      </c>
      <c r="BQ3" s="53">
        <f>82-BP3</f>
        <v>73</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2">
        <f t="shared" ref="BP5" si="1">BO5+BO6</f>
        <v>17</v>
      </c>
      <c r="BQ5" s="53">
        <f t="shared" ref="BQ5" si="2">82-BP5</f>
        <v>65</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2">
        <f t="shared" ref="BP7" si="3">BO7+BO8</f>
        <v>9</v>
      </c>
      <c r="BQ7" s="53">
        <f t="shared" ref="BQ7" si="4">82-BP7</f>
        <v>73</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2">
        <f t="shared" ref="BP9" si="5">BO9+BO10</f>
        <v>13</v>
      </c>
      <c r="BQ9" s="53">
        <f t="shared" ref="BQ9" si="6">82-BP9</f>
        <v>69</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2">
        <f t="shared" ref="BP11" si="7">BO11+BO12</f>
        <v>10</v>
      </c>
      <c r="BQ11" s="53">
        <f t="shared" ref="BQ11" si="8">82-BP11</f>
        <v>72</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2">
        <f t="shared" ref="BP13" si="9">BO13+BO14</f>
        <v>17</v>
      </c>
      <c r="BQ13" s="53">
        <f t="shared" ref="BQ13" si="10">82-BP13</f>
        <v>65</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9</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2">
        <f t="shared" ref="BP15" si="11">BO15+BO16</f>
        <v>13</v>
      </c>
      <c r="BQ15" s="53">
        <f t="shared" ref="BQ15" si="12">82-BP15</f>
        <v>69</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2">
        <f t="shared" ref="BP17" si="13">BO17+BO18</f>
        <v>13</v>
      </c>
      <c r="BQ17" s="53">
        <f t="shared" ref="BQ17" si="14">82-BP17</f>
        <v>69</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2">
        <f t="shared" ref="BP19" si="15">BO19+BO20</f>
        <v>8</v>
      </c>
      <c r="BQ19" s="53">
        <f t="shared" ref="BQ19" si="16">82-BP19</f>
        <v>74</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4</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7</v>
      </c>
      <c r="BP21" s="52">
        <f t="shared" ref="BP21" si="17">BO21+BO22</f>
        <v>12</v>
      </c>
      <c r="BQ21" s="53">
        <f t="shared" ref="BQ21" si="18">82-BP21</f>
        <v>70</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2">
        <f t="shared" ref="BP23" si="19">BO23+BO24</f>
        <v>18</v>
      </c>
      <c r="BQ23" s="53">
        <f t="shared" ref="BQ23" si="20">82-BP23</f>
        <v>64</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17</v>
      </c>
      <c r="BQ25" s="53">
        <f t="shared" ref="BQ25" si="22">82-BP25</f>
        <v>65</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2">
        <f t="shared" ref="BP27" si="23">BO27+BO28</f>
        <v>13</v>
      </c>
      <c r="BQ27" s="53">
        <f t="shared" ref="BQ27" si="24">82-BP27</f>
        <v>69</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2">
        <f t="shared" ref="BP29" si="25">BO29+BO30</f>
        <v>12</v>
      </c>
      <c r="BQ29" s="53">
        <f t="shared" ref="BQ29" si="26">82-BP29</f>
        <v>70</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6</v>
      </c>
      <c r="BQ31" s="53">
        <f t="shared" ref="BQ31" si="28">82-BP31</f>
        <v>76</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2">
        <f t="shared" ref="BP33" si="29">BO33+BO34</f>
        <v>14</v>
      </c>
      <c r="BQ33" s="53">
        <f t="shared" ref="BQ33" si="30">82-BP33</f>
        <v>68</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2">
        <f t="shared" ref="BP35" si="31">BO35+BO36</f>
        <v>15</v>
      </c>
      <c r="BQ35" s="53">
        <f t="shared" ref="BQ35" si="32">82-BP35</f>
        <v>67</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6</v>
      </c>
      <c r="BP37" s="52">
        <f t="shared" ref="BP37" si="33">BO37+BO38</f>
        <v>11</v>
      </c>
      <c r="BQ37" s="53">
        <f t="shared" ref="BQ37" si="34">82-BP37</f>
        <v>71</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4</v>
      </c>
      <c r="BP39" s="52">
        <f t="shared" ref="BP39" si="35">BO39+BO40</f>
        <v>11</v>
      </c>
      <c r="BQ39" s="53">
        <f t="shared" ref="BQ39" si="36">82-BP39</f>
        <v>71</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2">
        <f t="shared" ref="BP41" si="37">BO41+BO42</f>
        <v>4</v>
      </c>
      <c r="BQ41" s="53">
        <f t="shared" ref="BQ41" si="38">82-BP41</f>
        <v>78</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13</v>
      </c>
      <c r="BQ43" s="53">
        <f t="shared" ref="BQ43" si="40">82-BP43</f>
        <v>69</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6</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2">
        <f t="shared" ref="BP45" si="41">BO45+BO46</f>
        <v>17</v>
      </c>
      <c r="BQ45" s="53">
        <f t="shared" ref="BQ45" si="42">82-BP45</f>
        <v>65</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8</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11</v>
      </c>
      <c r="BQ47" s="53">
        <f t="shared" ref="BQ47" si="44">82-BP47</f>
        <v>71</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2">
        <f t="shared" ref="BP49" si="45">BO49+BO50</f>
        <v>12</v>
      </c>
      <c r="BQ49" s="53">
        <f t="shared" ref="BQ49" si="46">82-BP49</f>
        <v>70</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2">
        <f t="shared" ref="BP51" si="47">BO51+BO52</f>
        <v>12</v>
      </c>
      <c r="BQ51" s="53">
        <f t="shared" ref="BQ51" si="48">82-BP51</f>
        <v>70</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13</v>
      </c>
      <c r="BQ53" s="53">
        <f t="shared" ref="BQ53" si="50">82-BP53</f>
        <v>69</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2">
        <f t="shared" ref="BP55" si="51">BO55+BO56</f>
        <v>12</v>
      </c>
      <c r="BQ55" s="53">
        <f t="shared" ref="BQ55" si="52">82-BP55</f>
        <v>70</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2">
        <f t="shared" ref="BP57" si="53">BO57+BO58</f>
        <v>14</v>
      </c>
      <c r="BQ57" s="53">
        <f t="shared" ref="BQ57" si="54">82-BP57</f>
        <v>68</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13</v>
      </c>
      <c r="BQ59" s="53">
        <f t="shared" ref="BQ59" si="56">82-BP59</f>
        <v>69</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8</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2">
        <f t="shared" ref="BP61" si="57">BO61+BO62</f>
        <v>12</v>
      </c>
      <c r="BQ61" s="53">
        <f t="shared" ref="BQ61" si="58">82-BP61</f>
        <v>70</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2">
        <f t="shared" ref="BP63" si="59">BO63+BO64</f>
        <v>17</v>
      </c>
      <c r="BQ63" s="53">
        <f t="shared" ref="BQ63" si="60">82-BP63</f>
        <v>65</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2">
        <f t="shared" ref="BP65" si="61">BO65+BO66</f>
        <v>12</v>
      </c>
      <c r="BQ65" s="53">
        <f t="shared" ref="BQ65" si="62">82-BP65</f>
        <v>70</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200</v>
      </c>
      <c r="BQ67" s="34">
        <f>SUM(BQ3:BQ66)/2</f>
        <v>1112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BH2" sqref="BH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17</v>
      </c>
      <c r="E2" s="15">
        <f>Table3[[#This Row],[Watched]]/Table3[[#This Row],[GP]]</f>
        <v>0.94444444444444442</v>
      </c>
      <c r="F2">
        <f>COUNTIFS(DataRegularSeason20242025!$N$3:$N$1315,1,DataRegularSeason20242025!$D$3:$D$1315,$A2)</f>
        <v>9</v>
      </c>
      <c r="G2">
        <f>41-Table3[[#This Row],[GP_A]]</f>
        <v>32</v>
      </c>
      <c r="H2">
        <f>COUNTIFS(DataRegularSeason20242025!$E$3:$E$1315,$A2,DataRegularSeason20242025!$N$3:$N$1315,1)</f>
        <v>9</v>
      </c>
      <c r="I2">
        <f>41-Table3[[#This Row],[GP_H]]</f>
        <v>32</v>
      </c>
      <c r="J2">
        <f>F2+H2</f>
        <v>18</v>
      </c>
      <c r="K2">
        <f>82-Table3[[#This Row],[GP]]</f>
        <v>64</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3</v>
      </c>
      <c r="AD2">
        <f>Table3[[#This Row],[RW_A]]+Table3[[#This Row],[RW_H]]</f>
        <v>12</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0.83333333333333337</v>
      </c>
      <c r="AM2" s="15">
        <f>Table3[[#This Row],[PTS2]]/(3*Table3[[#This Row],[GP]])</f>
        <v>0.77777777777777779</v>
      </c>
      <c r="AN2">
        <f>(2*Table3[[#This Row],[GR]])+Table3[[#This Row],[PTS]]</f>
        <v>158</v>
      </c>
      <c r="AO2">
        <f>(3*Table3[[#This Row],[GR]])+Table3[[#This Row],[PTS2]]</f>
        <v>234</v>
      </c>
      <c r="AP2" s="20" t="str">
        <f>_xlfn.CONCAT(TEXT(Table3[[#This Row],[W]], "0"), "-", TEXT(Table3[[#This Row],[RL]],"0"), "-", TEXT(Table3[[#This Row],[OTL]]+Table3[[#This Row],[SOL]], "0"))</f>
        <v>15-3-0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24</v>
      </c>
      <c r="AT2">
        <f>AR2-AS2</f>
        <v>13</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74</v>
      </c>
      <c r="AZ2">
        <f>AS2+AW2</f>
        <v>43</v>
      </c>
      <c r="BA2">
        <f>AY2-AZ2</f>
        <v>31</v>
      </c>
      <c r="BB2" s="17">
        <f>Table3[[#This Row],[GF]]/Table3[[#This Row],[GP]]</f>
        <v>4.1111111111111107</v>
      </c>
      <c r="BC2" s="17">
        <f>Table3[[#This Row],[GA]]/Table3[[#This Row],[GP]]</f>
        <v>2.3888888888888888</v>
      </c>
      <c r="BD2" s="17">
        <f>(Table3[[#This Row],[GF]]-Table3[[#This Row],[GA]])/Table3[[#This Row],[GP]]</f>
        <v>1.7222222222222223</v>
      </c>
      <c r="BE2" s="50" t="str">
        <f>_xlfn.CONCAT(TEXT(Table3[[#This Row],[W_H]], "0"), "-", TEXT(Table3[[#This Row],[RL_H]],"0"), "-", TEXT(Table3[[#This Row],[OTL_H]]+Table3[[#This Row],[SOL_H]], "0"))</f>
        <v>8-1-0</v>
      </c>
      <c r="BF2" s="50" t="str">
        <f>_xlfn.CONCAT(TEXT(Table3[[#This Row],[W_A]], "0"), "-", TEXT(Table3[[#This Row],[RL_A]],"0"), "-", TEXT(Table3[[#This Row],[OTL_A]]+Table3[[#This Row],[SOL_A]], "0"))</f>
        <v>7-2-0</v>
      </c>
      <c r="BG2">
        <f>COUNTIFS(DataRegularSeason20242025!$D$3:$D$1315,$A2,DataRegularSeason20242025!$H$3:$H$1315, $A2)</f>
        <v>6</v>
      </c>
      <c r="BH2">
        <f>COUNTIFS(DataRegularSeason20242025!$E$3:$E$1315,$A2,DataRegularSeason20242025!$H$3:$H$1315, $A2)</f>
        <v>9</v>
      </c>
      <c r="BI2">
        <f>BG2+BH2</f>
        <v>15</v>
      </c>
      <c r="BJ2">
        <f>F2-BG2</f>
        <v>3</v>
      </c>
      <c r="BK2">
        <f>H2-BH2</f>
        <v>0</v>
      </c>
      <c r="BL2">
        <f>BJ2+BK2</f>
        <v>3</v>
      </c>
      <c r="BQ2" t="s">
        <v>1462</v>
      </c>
      <c r="BR2">
        <f>SUM($J$2:$J$33)/2</f>
        <v>290</v>
      </c>
      <c r="BV2" t="s">
        <v>63</v>
      </c>
      <c r="BW2" s="19" t="s">
        <v>1473</v>
      </c>
      <c r="BX2">
        <f>INDEX($J$2:$J$33,MATCH("CGY",$A$2:$A$33,0),1)</f>
        <v>18</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13</v>
      </c>
      <c r="E3" s="15">
        <f>Table3[[#This Row],[Watched]]/Table3[[#This Row],[GP]]</f>
        <v>0.76470588235294112</v>
      </c>
      <c r="F3">
        <f>COUNTIFS(DataRegularSeason20242025!$N$3:$N$1315,1,DataRegularSeason20242025!$D$3:$D$1315,$A3)</f>
        <v>9</v>
      </c>
      <c r="G3">
        <f>41-Table3[[#This Row],[GP_A]]</f>
        <v>32</v>
      </c>
      <c r="H3">
        <f>COUNTIFS(DataRegularSeason20242025!$E$3:$E$1315,$A3,DataRegularSeason20242025!$N$3:$N$1315,1)</f>
        <v>8</v>
      </c>
      <c r="I3">
        <f>41-Table3[[#This Row],[GP_H]]</f>
        <v>33</v>
      </c>
      <c r="J3">
        <f>F3+H3</f>
        <v>17</v>
      </c>
      <c r="K3">
        <f>82-Table3[[#This Row],[GP]]</f>
        <v>65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13</v>
      </c>
      <c r="AC3">
        <f>Table3[[#This Row],[L_A]]+Table3[[#This Row],[L_H]]</f>
        <v>4</v>
      </c>
      <c r="AD3">
        <f>Table3[[#This Row],[RW_A]]+Table3[[#This Row],[RW_H]]</f>
        <v>11</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26</v>
      </c>
      <c r="AK3">
        <f>(3*(Table3[[#This Row],[RW_A]]+Table3[[#This Row],[RW_H]]))+(2*(Table3[[#This Row],[OTW_A]]+Table3[[#This Row],[SOW_A]]+Table3[[#This Row],[OTW_H]]+Table3[[#This Row],[SOW_H]]))+Table3[[#This Row],[OTL_A]]+Table3[[#This Row],[SOL_A]]+Table3[[#This Row],[OTL_H]]+Table3[[#This Row],[SOL_H]]</f>
        <v>37</v>
      </c>
      <c r="AL3" s="15">
        <f>Table3[[#This Row],[PTS]]/(2*Table3[[#This Row],[GP]])</f>
        <v>0.76470588235294112</v>
      </c>
      <c r="AM3" s="15">
        <f>Table3[[#This Row],[PTS2]]/(3*Table3[[#This Row],[GP]])</f>
        <v>0.72549019607843135</v>
      </c>
      <c r="AN3">
        <f>(2*Table3[[#This Row],[GR]])+Table3[[#This Row],[PTS]]</f>
        <v>156</v>
      </c>
      <c r="AO3">
        <f>(3*Table3[[#This Row],[GR]])+Table3[[#This Row],[PTS2]]</f>
        <v>232</v>
      </c>
      <c r="AP3" s="20" t="str">
        <f>_xlfn.CONCAT(TEXT(Table3[[#This Row],[W]], "0"), "-", TEXT(Table3[[#This Row],[RL]],"0"), "-", TEXT(Table3[[#This Row],[OTL]]+Table3[[#This Row],[SOL]], "0"))</f>
        <v>13-4-0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25</v>
      </c>
      <c r="AT3">
        <f>AR3-AS3</f>
        <v>7</v>
      </c>
      <c r="AU3">
        <f>COUNTIFS(DataRegularSeason20242025!$E$3:$E$1315,Table3[[#This Row],[Teams]],DataRegularSeason20242025!$J$3:$J$1315,0)</f>
        <v>1</v>
      </c>
      <c r="AV3">
        <f>SUMIF(DataRegularSeason20242025!$E$3:$E$1315,$A3,DataRegularSeason20242025!$K$3:$K$1315)</f>
        <v>36</v>
      </c>
      <c r="AW3">
        <f>SUMIF(DataRegularSeason20242025!$E$3:$E$1315,$A3,DataRegularSeason20242025!$J$3:$J$1315)</f>
        <v>16</v>
      </c>
      <c r="AX3">
        <f>AV3-AW3</f>
        <v>20</v>
      </c>
      <c r="AY3">
        <f>AR3+AV3</f>
        <v>68</v>
      </c>
      <c r="AZ3">
        <f>AS3+AW3</f>
        <v>41</v>
      </c>
      <c r="BA3">
        <f>AY3-AZ3</f>
        <v>27</v>
      </c>
      <c r="BB3" s="17">
        <f>Table3[[#This Row],[GF]]/Table3[[#This Row],[GP]]</f>
        <v>4</v>
      </c>
      <c r="BC3" s="17">
        <f>Table3[[#This Row],[GA]]/Table3[[#This Row],[GP]]</f>
        <v>2.4117647058823528</v>
      </c>
      <c r="BD3" s="17">
        <f>(Table3[[#This Row],[GF]]-Table3[[#This Row],[GA]])/Table3[[#This Row],[GP]]</f>
        <v>1.588235294117647</v>
      </c>
      <c r="BE3" s="50" t="str">
        <f>_xlfn.CONCAT(TEXT(Table3[[#This Row],[W_H]], "0"), "-", TEXT(Table3[[#This Row],[RL_H]],"0"), "-", TEXT(Table3[[#This Row],[OTL_H]]+Table3[[#This Row],[SOL_H]], "0"))</f>
        <v>7-1-0</v>
      </c>
      <c r="BF3" s="50" t="str">
        <f>_xlfn.CONCAT(TEXT(Table3[[#This Row],[W_A]], "0"), "-", TEXT(Table3[[#This Row],[RL_A]],"0"), "-", TEXT(Table3[[#This Row],[OTL_A]]+Table3[[#This Row],[SOL_A]], "0"))</f>
        <v>6-3-0</v>
      </c>
      <c r="BG3">
        <f>COUNTIFS(DataRegularSeason20242025!$D$3:$D$1315,$A3,DataRegularSeason20242025!$H$3:$H$1315, $A3)</f>
        <v>6</v>
      </c>
      <c r="BH3">
        <f>COUNTIFS(DataRegularSeason20242025!$E$3:$E$1315,$A3,DataRegularSeason20242025!$H$3:$H$1315, $A3)</f>
        <v>5</v>
      </c>
      <c r="BI3">
        <f>BG3+BH3</f>
        <v>11</v>
      </c>
      <c r="BJ3">
        <f>F3-BG3</f>
        <v>3</v>
      </c>
      <c r="BK3">
        <f>H3-BH3</f>
        <v>3</v>
      </c>
      <c r="BL3">
        <f>BJ3+BK3</f>
        <v>6</v>
      </c>
      <c r="BQ3" t="s">
        <v>1460</v>
      </c>
      <c r="BR3">
        <f>SUM($D$2:$D$33)/2</f>
        <v>200</v>
      </c>
      <c r="BV3" t="s">
        <v>97</v>
      </c>
      <c r="BW3" s="21">
        <v>0.5</v>
      </c>
      <c r="BX3">
        <f>INDEX($AB$2:$AB$33,MATCH("CGY",$A$2:$A$33,0),1)</f>
        <v>9</v>
      </c>
      <c r="BZ3" s="21">
        <f>BW3*BX3</f>
        <v>4.5</v>
      </c>
      <c r="CA3" s="15">
        <f>BZ3/$BZ$7</f>
        <v>0.22900763358778628</v>
      </c>
    </row>
    <row r="4" spans="1:79"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0.66666666666666663</v>
      </c>
      <c r="F4">
        <f>COUNTIFS(DataRegularSeason20242025!$N$3:$N$1315,1,DataRegularSeason20242025!$D$3:$D$1315,$A4)</f>
        <v>8</v>
      </c>
      <c r="G4">
        <f>41-Table3[[#This Row],[GP_A]]</f>
        <v>33</v>
      </c>
      <c r="H4">
        <f>COUNTIFS(DataRegularSeason20242025!$E$3:$E$1315,$A4,DataRegularSeason20242025!$N$3:$N$1315,1)</f>
        <v>10</v>
      </c>
      <c r="I4">
        <f>41-Table3[[#This Row],[GP_H]]</f>
        <v>31</v>
      </c>
      <c r="J4">
        <f>F4+H4</f>
        <v>18</v>
      </c>
      <c r="K4">
        <f>82-Table3[[#This Row],[GP]]</f>
        <v>64</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13</v>
      </c>
      <c r="AC4">
        <f>Table3[[#This Row],[L_A]]+Table3[[#This Row],[L_H]]</f>
        <v>5</v>
      </c>
      <c r="AD4">
        <f>Table3[[#This Row],[RW_A]]+Table3[[#This Row],[RW_H]]</f>
        <v>12</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27</v>
      </c>
      <c r="AK4">
        <f>(3*(Table3[[#This Row],[RW_A]]+Table3[[#This Row],[RW_H]]))+(2*(Table3[[#This Row],[OTW_A]]+Table3[[#This Row],[SOW_A]]+Table3[[#This Row],[OTW_H]]+Table3[[#This Row],[SOW_H]]))+Table3[[#This Row],[OTL_A]]+Table3[[#This Row],[SOL_A]]+Table3[[#This Row],[OTL_H]]+Table3[[#This Row],[SOL_H]]</f>
        <v>39</v>
      </c>
      <c r="AL4" s="15">
        <f>Table3[[#This Row],[PTS]]/(2*Table3[[#This Row],[GP]])</f>
        <v>0.75</v>
      </c>
      <c r="AM4" s="15">
        <f>Table3[[#This Row],[PTS2]]/(3*Table3[[#This Row],[GP]])</f>
        <v>0.72222222222222221</v>
      </c>
      <c r="AN4">
        <f>(2*Table3[[#This Row],[GR]])+Table3[[#This Row],[PTS]]</f>
        <v>155</v>
      </c>
      <c r="AO4">
        <f>(3*Table3[[#This Row],[GR]])+Table3[[#This Row],[PTS2]]</f>
        <v>231</v>
      </c>
      <c r="AP4" s="20" t="str">
        <f>_xlfn.CONCAT(TEXT(Table3[[#This Row],[W]], "0"), "-", TEXT(Table3[[#This Row],[RL]],"0"), "-", TEXT(Table3[[#This Row],[OTL]]+Table3[[#This Row],[SOL]], "0"))</f>
        <v>13-4-1</v>
      </c>
      <c r="AQ4">
        <f>COUNTIFS(DataRegularSeason20242025!$D$3:$D$1315,Table3[[#This Row],[Teams]],DataRegularSeason20242025!$K$3:$K$1315,0)</f>
        <v>0</v>
      </c>
      <c r="AR4">
        <f>SUMIF(DataRegularSeason20242025!$D$3:$D$1315,$A4, DataRegularSeason20242025!$J$3:$J$1315)</f>
        <v>36</v>
      </c>
      <c r="AS4">
        <f>SUMIF(DataRegularSeason20242025!$D$3:$D$1315,$A4, DataRegularSeason20242025!$K$3:$K$1315)</f>
        <v>20</v>
      </c>
      <c r="AT4">
        <f>AR4-AS4</f>
        <v>16</v>
      </c>
      <c r="AU4">
        <f>COUNTIFS(DataRegularSeason20242025!$E$3:$E$1315,Table3[[#This Row],[Teams]],DataRegularSeason20242025!$J$3:$J$1315,0)</f>
        <v>0</v>
      </c>
      <c r="AV4">
        <f>SUMIF(DataRegularSeason20242025!$E$3:$E$1315,$A4,DataRegularSeason20242025!$K$3:$K$1315)</f>
        <v>42</v>
      </c>
      <c r="AW4">
        <f>SUMIF(DataRegularSeason20242025!$E$3:$E$1315,$A4,DataRegularSeason20242025!$J$3:$J$1315)</f>
        <v>30</v>
      </c>
      <c r="AX4">
        <f>AV4-AW4</f>
        <v>12</v>
      </c>
      <c r="AY4">
        <f>AR4+AV4</f>
        <v>78</v>
      </c>
      <c r="AZ4">
        <f>AS4+AW4</f>
        <v>50</v>
      </c>
      <c r="BA4">
        <f>AY4-AZ4</f>
        <v>28</v>
      </c>
      <c r="BB4" s="17">
        <f>Table3[[#This Row],[GF]]/Table3[[#This Row],[GP]]</f>
        <v>4.333333333333333</v>
      </c>
      <c r="BC4" s="17">
        <f>Table3[[#This Row],[GA]]/Table3[[#This Row],[GP]]</f>
        <v>2.7777777777777777</v>
      </c>
      <c r="BD4" s="17">
        <f>(Table3[[#This Row],[GF]]-Table3[[#This Row],[GA]])/Table3[[#This Row],[GP]]</f>
        <v>1.5555555555555556</v>
      </c>
      <c r="BE4" s="50" t="str">
        <f>_xlfn.CONCAT(TEXT(Table3[[#This Row],[W_H]], "0"), "-", TEXT(Table3[[#This Row],[RL_H]],"0"), "-", TEXT(Table3[[#This Row],[OTL_H]]+Table3[[#This Row],[SOL_H]], "0"))</f>
        <v>7-2-1</v>
      </c>
      <c r="BF4" s="50" t="str">
        <f>_xlfn.CONCAT(TEXT(Table3[[#This Row],[W_A]], "0"), "-", TEXT(Table3[[#This Row],[RL_A]],"0"), "-", TEXT(Table3[[#This Row],[OTL_A]]+Table3[[#This Row],[SOL_A]], "0"))</f>
        <v>6-2-0</v>
      </c>
      <c r="BG4">
        <f>COUNTIFS(DataRegularSeason20242025!$D$3:$D$1315,$A4,DataRegularSeason20242025!$H$3:$H$1315, $A4)</f>
        <v>4</v>
      </c>
      <c r="BH4">
        <f>COUNTIFS(DataRegularSeason20242025!$E$3:$E$1315,$A4,DataRegularSeason20242025!$H$3:$H$1315, $A4)</f>
        <v>6</v>
      </c>
      <c r="BI4">
        <f>BG4+BH4</f>
        <v>10</v>
      </c>
      <c r="BJ4">
        <f>F4-BG4</f>
        <v>4</v>
      </c>
      <c r="BK4">
        <f>H4-BH4</f>
        <v>4</v>
      </c>
      <c r="BL4">
        <f>BJ4+BK4</f>
        <v>8</v>
      </c>
      <c r="BQ4" t="s">
        <v>1461</v>
      </c>
      <c r="BR4">
        <f>$BR$2-$BR$3</f>
        <v>90</v>
      </c>
      <c r="BV4" t="s">
        <v>1434</v>
      </c>
      <c r="BW4" s="21">
        <v>0.3</v>
      </c>
      <c r="BX4">
        <f>INDEX($AC$2:$AC$33,MATCH("CGY",$A$2:$A$33,0),1)</f>
        <v>9</v>
      </c>
      <c r="BZ4" s="21">
        <f>BW4*BX4</f>
        <v>2.6999999999999997</v>
      </c>
      <c r="CA4" s="15">
        <f>BZ4/$BZ$7</f>
        <v>0.13740458015267176</v>
      </c>
    </row>
    <row r="5" spans="1:79"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0.70588235294117652</v>
      </c>
      <c r="F5">
        <f>COUNTIFS(DataRegularSeason20242025!$N$3:$N$1315,1,DataRegularSeason20242025!$D$3:$D$1315,$A5)</f>
        <v>10</v>
      </c>
      <c r="G5">
        <f>41-Table3[[#This Row],[GP_A]]</f>
        <v>31</v>
      </c>
      <c r="H5">
        <f>COUNTIFS(DataRegularSeason20242025!$E$3:$E$1315,$A5,DataRegularSeason20242025!$N$3:$N$1315,1)</f>
        <v>7</v>
      </c>
      <c r="I5">
        <f>41-Table3[[#This Row],[GP_H]]</f>
        <v>34</v>
      </c>
      <c r="J5">
        <f>F5+H5</f>
        <v>17</v>
      </c>
      <c r="K5">
        <f>82-Table3[[#This Row],[GP]]</f>
        <v>65</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1</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11</v>
      </c>
      <c r="AC5">
        <f>Table3[[#This Row],[L_A]]+Table3[[#This Row],[L_H]]</f>
        <v>6</v>
      </c>
      <c r="AD5">
        <f>Table3[[#This Row],[RW_A]]+Table3[[#This Row],[RW_H]]</f>
        <v>10</v>
      </c>
      <c r="AE5">
        <f>Table3[[#This Row],[RL_A]]+Table3[[#This Row],[RL_H]]</f>
        <v>3</v>
      </c>
      <c r="AF5">
        <f>Table3[[#This Row],[OTW_A]]+Table3[[#This Row],[OTW_H]]</f>
        <v>1</v>
      </c>
      <c r="AG5">
        <f>Table3[[#This Row],[OTL_A]]+Table3[[#This Row],[OTL_H]]</f>
        <v>2</v>
      </c>
      <c r="AH5">
        <f>Table3[[#This Row],[SOW_A]]+Table3[[#This Row],[SOW_H]]</f>
        <v>0</v>
      </c>
      <c r="AI5">
        <f>Table3[[#This Row],[SOL_A]]+Table3[[#This Row],[SOL_H]]</f>
        <v>1</v>
      </c>
      <c r="AJ5">
        <f>(2*(Table3[[#This Row],[W_A]]+Table3[[#This Row],[W_H]]))+Table3[[#This Row],[OTL_A]]+Table3[[#This Row],[SOL_A]]+Table3[[#This Row],[OTL_H]]+Table3[[#This Row],[SOL_H]]</f>
        <v>25</v>
      </c>
      <c r="AK5">
        <f>(3*(Table3[[#This Row],[RW_A]]+Table3[[#This Row],[RW_H]]))+(2*(Table3[[#This Row],[OTW_A]]+Table3[[#This Row],[SOW_A]]+Table3[[#This Row],[OTW_H]]+Table3[[#This Row],[SOW_H]]))+Table3[[#This Row],[OTL_A]]+Table3[[#This Row],[SOL_A]]+Table3[[#This Row],[OTL_H]]+Table3[[#This Row],[SOL_H]]</f>
        <v>35</v>
      </c>
      <c r="AL5" s="15">
        <f>Table3[[#This Row],[PTS]]/(2*Table3[[#This Row],[GP]])</f>
        <v>0.73529411764705888</v>
      </c>
      <c r="AM5" s="15">
        <f>Table3[[#This Row],[PTS2]]/(3*Table3[[#This Row],[GP]])</f>
        <v>0.68627450980392157</v>
      </c>
      <c r="AN5">
        <f>(2*Table3[[#This Row],[GR]])+Table3[[#This Row],[PTS]]</f>
        <v>155</v>
      </c>
      <c r="AO5">
        <f>(3*Table3[[#This Row],[GR]])+Table3[[#This Row],[PTS2]]</f>
        <v>230</v>
      </c>
      <c r="AP5" s="20" t="str">
        <f>_xlfn.CONCAT(TEXT(Table3[[#This Row],[W]], "0"), "-", TEXT(Table3[[#This Row],[RL]],"0"), "-", TEXT(Table3[[#This Row],[OTL]]+Table3[[#This Row],[SOL]], "0"))</f>
        <v>11-3-3</v>
      </c>
      <c r="AQ5">
        <f>COUNTIFS(DataRegularSeason20242025!$D$3:$D$1315,Table3[[#This Row],[Teams]],DataRegularSeason20242025!$K$3:$K$1315,0)</f>
        <v>0</v>
      </c>
      <c r="AR5">
        <f>SUMIF(DataRegularSeason20242025!$D$3:$D$1315,$A5, DataRegularSeason20242025!$J$3:$J$1315)</f>
        <v>38</v>
      </c>
      <c r="AS5">
        <f>SUMIF(DataRegularSeason20242025!$D$3:$D$1315,$A5, DataRegularSeason20242025!$K$3:$K$1315)</f>
        <v>23</v>
      </c>
      <c r="AT5">
        <f>AR5-AS5</f>
        <v>15</v>
      </c>
      <c r="AU5">
        <f>COUNTIFS(DataRegularSeason20242025!$E$3:$E$1315,Table3[[#This Row],[Teams]],DataRegularSeason20242025!$J$3:$J$1315,0)</f>
        <v>1</v>
      </c>
      <c r="AV5">
        <f>SUMIF(DataRegularSeason20242025!$E$3:$E$1315,$A5,DataRegularSeason20242025!$K$3:$K$1315)</f>
        <v>19</v>
      </c>
      <c r="AW5">
        <f>SUMIF(DataRegularSeason20242025!$E$3:$E$1315,$A5,DataRegularSeason20242025!$J$3:$J$1315)</f>
        <v>18</v>
      </c>
      <c r="AX5">
        <f>AV5-AW5</f>
        <v>1</v>
      </c>
      <c r="AY5">
        <f>AR5+AV5</f>
        <v>57</v>
      </c>
      <c r="AZ5">
        <f>AS5+AW5</f>
        <v>41</v>
      </c>
      <c r="BA5">
        <f>AY5-AZ5</f>
        <v>16</v>
      </c>
      <c r="BB5" s="17">
        <f>Table3[[#This Row],[GF]]/Table3[[#This Row],[GP]]</f>
        <v>3.3529411764705883</v>
      </c>
      <c r="BC5" s="17">
        <f>Table3[[#This Row],[GA]]/Table3[[#This Row],[GP]]</f>
        <v>2.4117647058823528</v>
      </c>
      <c r="BD5" s="17">
        <f>(Table3[[#This Row],[GF]]-Table3[[#This Row],[GA]])/Table3[[#This Row],[GP]]</f>
        <v>0.94117647058823528</v>
      </c>
      <c r="BE5" s="50" t="str">
        <f>_xlfn.CONCAT(TEXT(Table3[[#This Row],[W_H]], "0"), "-", TEXT(Table3[[#This Row],[RL_H]],"0"), "-", TEXT(Table3[[#This Row],[OTL_H]]+Table3[[#This Row],[SOL_H]], "0"))</f>
        <v>4-2-1</v>
      </c>
      <c r="BF5" s="50" t="str">
        <f>_xlfn.CONCAT(TEXT(Table3[[#This Row],[W_A]], "0"), "-", TEXT(Table3[[#This Row],[RL_A]],"0"), "-", TEXT(Table3[[#This Row],[OTL_A]]+Table3[[#This Row],[SOL_A]], "0"))</f>
        <v>7-1-2</v>
      </c>
      <c r="BG5">
        <f>COUNTIFS(DataRegularSeason20242025!$D$3:$D$1315,$A5,DataRegularSeason20242025!$H$3:$H$1315, $A5)</f>
        <v>7</v>
      </c>
      <c r="BH5">
        <f>COUNTIFS(DataRegularSeason20242025!$E$3:$E$1315,$A5,DataRegularSeason20242025!$H$3:$H$1315, $A5)</f>
        <v>5</v>
      </c>
      <c r="BI5">
        <f>BG5+BH5</f>
        <v>12</v>
      </c>
      <c r="BJ5">
        <f>F5-BG5</f>
        <v>3</v>
      </c>
      <c r="BK5">
        <f>H5-BH5</f>
        <v>2</v>
      </c>
      <c r="BL5">
        <f>BJ5+BK5</f>
        <v>5</v>
      </c>
      <c r="BQ5" t="s">
        <v>1463</v>
      </c>
      <c r="BR5">
        <f>SUM($AY$2:$AY$33)</f>
        <v>1795</v>
      </c>
      <c r="BV5" t="s">
        <v>73</v>
      </c>
      <c r="BW5" s="21">
        <v>0.15</v>
      </c>
      <c r="BX5">
        <f>INDEX($AY$2:$AY$33,MATCH("CGY",$A$2:$A$33,0),1)</f>
        <v>49</v>
      </c>
      <c r="BY5">
        <f>BX5/BX2</f>
        <v>2.7222222222222223</v>
      </c>
      <c r="BZ5" s="21">
        <f>BW5*BX5</f>
        <v>7.35</v>
      </c>
      <c r="CA5" s="15">
        <f>BZ5/$BZ$7</f>
        <v>0.37404580152671757</v>
      </c>
    </row>
    <row r="6" spans="1:79"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11</v>
      </c>
      <c r="E6" s="15">
        <f>Table3[[#This Row],[Watched]]/Table3[[#This Row],[GP]]</f>
        <v>0.6875</v>
      </c>
      <c r="F6">
        <f>COUNTIFS(DataRegularSeason20242025!$N$3:$N$1315,1,DataRegularSeason20242025!$D$3:$D$1315,$A6)</f>
        <v>7</v>
      </c>
      <c r="G6">
        <f>41-Table3[[#This Row],[GP_A]]</f>
        <v>34</v>
      </c>
      <c r="H6">
        <f>COUNTIFS(DataRegularSeason20242025!$E$3:$E$1315,$A6,DataRegularSeason20242025!$N$3:$N$1315,1)</f>
        <v>9</v>
      </c>
      <c r="I6">
        <f>41-Table3[[#This Row],[GP_H]]</f>
        <v>32</v>
      </c>
      <c r="J6">
        <f>F6+H6</f>
        <v>16</v>
      </c>
      <c r="K6">
        <f>82-Table3[[#This Row],[GP]]</f>
        <v>66</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11</v>
      </c>
      <c r="AC6">
        <f>Table3[[#This Row],[L_A]]+Table3[[#This Row],[L_H]]</f>
        <v>5</v>
      </c>
      <c r="AD6">
        <f>Table3[[#This Row],[RW_A]]+Table3[[#This Row],[RW_H]]</f>
        <v>11</v>
      </c>
      <c r="AE6">
        <f>Table3[[#This Row],[RL_A]]+Table3[[#This Row],[RL_H]]</f>
        <v>4</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23</v>
      </c>
      <c r="AK6">
        <f>(3*(Table3[[#This Row],[RW_A]]+Table3[[#This Row],[RW_H]]))+(2*(Table3[[#This Row],[OTW_A]]+Table3[[#This Row],[SOW_A]]+Table3[[#This Row],[OTW_H]]+Table3[[#This Row],[SOW_H]]))+Table3[[#This Row],[OTL_A]]+Table3[[#This Row],[SOL_A]]+Table3[[#This Row],[OTL_H]]+Table3[[#This Row],[SOL_H]]</f>
        <v>34</v>
      </c>
      <c r="AL6" s="15">
        <f>Table3[[#This Row],[PTS]]/(2*Table3[[#This Row],[GP]])</f>
        <v>0.71875</v>
      </c>
      <c r="AM6" s="15">
        <f>Table3[[#This Row],[PTS2]]/(3*Table3[[#This Row],[GP]])</f>
        <v>0.70833333333333337</v>
      </c>
      <c r="AN6">
        <f>(2*Table3[[#This Row],[GR]])+Table3[[#This Row],[PTS]]</f>
        <v>155</v>
      </c>
      <c r="AO6">
        <f>(3*Table3[[#This Row],[GR]])+Table3[[#This Row],[PTS2]]</f>
        <v>232</v>
      </c>
      <c r="AP6" s="20" t="str">
        <f>_xlfn.CONCAT(TEXT(Table3[[#This Row],[W]], "0"), "-", TEXT(Table3[[#This Row],[RL]],"0"), "-", TEXT(Table3[[#This Row],[OTL]]+Table3[[#This Row],[SOL]], "0"))</f>
        <v>11-4-1</v>
      </c>
      <c r="AQ6">
        <f>COUNTIFS(DataRegularSeason20242025!$D$3:$D$1315,Table3[[#This Row],[Teams]],DataRegularSeason20242025!$K$3:$K$1315,0)</f>
        <v>3</v>
      </c>
      <c r="AR6">
        <f>SUMIF(DataRegularSeason20242025!$D$3:$D$1315,$A6, DataRegularSeason20242025!$J$3:$J$1315)</f>
        <v>31</v>
      </c>
      <c r="AS6">
        <f>SUMIF(DataRegularSeason20242025!$D$3:$D$1315,$A6, DataRegularSeason20242025!$K$3:$K$1315)</f>
        <v>10</v>
      </c>
      <c r="AT6">
        <f>AR6-AS6</f>
        <v>21</v>
      </c>
      <c r="AU6">
        <f>COUNTIFS(DataRegularSeason20242025!$E$3:$E$1315,Table3[[#This Row],[Teams]],DataRegularSeason20242025!$J$3:$J$1315,0)</f>
        <v>0</v>
      </c>
      <c r="AV6">
        <f>SUMIF(DataRegularSeason20242025!$E$3:$E$1315,$A6,DataRegularSeason20242025!$K$3:$K$1315)</f>
        <v>27</v>
      </c>
      <c r="AW6">
        <f>SUMIF(DataRegularSeason20242025!$E$3:$E$1315,$A6,DataRegularSeason20242025!$J$3:$J$1315)</f>
        <v>28</v>
      </c>
      <c r="AX6">
        <f>AV6-AW6</f>
        <v>-1</v>
      </c>
      <c r="AY6">
        <f>AR6+AV6</f>
        <v>58</v>
      </c>
      <c r="AZ6">
        <f>AS6+AW6</f>
        <v>38</v>
      </c>
      <c r="BA6">
        <f>AY6-AZ6</f>
        <v>20</v>
      </c>
      <c r="BB6" s="17">
        <f>Table3[[#This Row],[GF]]/Table3[[#This Row],[GP]]</f>
        <v>3.625</v>
      </c>
      <c r="BC6" s="17">
        <f>Table3[[#This Row],[GA]]/Table3[[#This Row],[GP]]</f>
        <v>2.375</v>
      </c>
      <c r="BD6" s="17">
        <f>(Table3[[#This Row],[GF]]-Table3[[#This Row],[GA]])/Table3[[#This Row],[GP]]</f>
        <v>1.25</v>
      </c>
      <c r="BE6" s="50" t="str">
        <f>_xlfn.CONCAT(TEXT(Table3[[#This Row],[W_H]], "0"), "-", TEXT(Table3[[#This Row],[RL_H]],"0"), "-", TEXT(Table3[[#This Row],[OTL_H]]+Table3[[#This Row],[SOL_H]], "0"))</f>
        <v>5-3-1</v>
      </c>
      <c r="BF6" s="50" t="str">
        <f>_xlfn.CONCAT(TEXT(Table3[[#This Row],[W_A]], "0"), "-", TEXT(Table3[[#This Row],[RL_A]],"0"), "-", TEXT(Table3[[#This Row],[OTL_A]]+Table3[[#This Row],[SOL_A]], "0"))</f>
        <v>6-1-0</v>
      </c>
      <c r="BG6">
        <f>COUNTIFS(DataRegularSeason20242025!$D$3:$D$1315,$A6,DataRegularSeason20242025!$H$3:$H$1315, $A6)</f>
        <v>5</v>
      </c>
      <c r="BH6">
        <f>COUNTIFS(DataRegularSeason20242025!$E$3:$E$1315,$A6,DataRegularSeason20242025!$H$3:$H$1315, $A6)</f>
        <v>8</v>
      </c>
      <c r="BI6">
        <f>BG6+BH6</f>
        <v>13</v>
      </c>
      <c r="BJ6">
        <f>F6-BG6</f>
        <v>2</v>
      </c>
      <c r="BK6">
        <f>H6-BH6</f>
        <v>1</v>
      </c>
      <c r="BL6">
        <f>BJ6+BK6</f>
        <v>3</v>
      </c>
      <c r="BQ6" t="s">
        <v>1464</v>
      </c>
      <c r="BR6">
        <f>SUM($AQ$2:$AQ$33)+SUM($AU$2:$AU$33)</f>
        <v>39</v>
      </c>
      <c r="BV6" t="s">
        <v>74</v>
      </c>
      <c r="BW6" s="21">
        <v>0.1</v>
      </c>
      <c r="BX6">
        <f>INDEX($AZ$2:$AZ$33,MATCH("CGY",$A$2:$A$33,0),1)</f>
        <v>51</v>
      </c>
      <c r="BY6">
        <f>BX6/BX2</f>
        <v>2.8333333333333335</v>
      </c>
      <c r="BZ6" s="21">
        <f>BW6*BX6</f>
        <v>5.1000000000000005</v>
      </c>
      <c r="CA6" s="15">
        <f>BZ6/$BZ$7</f>
        <v>0.25954198473282447</v>
      </c>
    </row>
    <row r="7" spans="1:79" ht="15.75" thickBot="1" x14ac:dyDescent="0.3">
      <c r="A7" t="s">
        <v>14</v>
      </c>
      <c r="B7" t="s">
        <v>98</v>
      </c>
      <c r="C7" t="s">
        <v>81</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0.94444444444444442</v>
      </c>
      <c r="F7">
        <f>COUNTIFS(DataRegularSeason20242025!$N$3:$N$1315,1,DataRegularSeason20242025!$D$3:$D$1315,$A7)</f>
        <v>8</v>
      </c>
      <c r="G7">
        <f>41-Table3[[#This Row],[GP_A]]</f>
        <v>33</v>
      </c>
      <c r="H7">
        <f>COUNTIFS(DataRegularSeason20242025!$E$3:$E$1315,$A7,DataRegularSeason20242025!$N$3:$N$1315,1)</f>
        <v>10</v>
      </c>
      <c r="I7">
        <f>41-Table3[[#This Row],[GP_H]]</f>
        <v>31</v>
      </c>
      <c r="J7">
        <f>F7+H7</f>
        <v>18</v>
      </c>
      <c r="K7">
        <f>82-Table3[[#This Row],[GP]]</f>
        <v>64</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1</v>
      </c>
      <c r="X7">
        <f>H7-T7</f>
        <v>4</v>
      </c>
      <c r="Y7">
        <f>COUNTIFS(DataRegularSeason20242025!$E$3:$E$1315,$A7, DataRegularSeason20242025!$S$3:$S$1315, $A7,DataRegularSeason20242025!$M$3:$M$1315,"REG")</f>
        <v>3</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12</v>
      </c>
      <c r="AC7">
        <f>Table3[[#This Row],[L_A]]+Table3[[#This Row],[L_H]]</f>
        <v>6</v>
      </c>
      <c r="AD7">
        <f>Table3[[#This Row],[RW_A]]+Table3[[#This Row],[RW_H]]</f>
        <v>10</v>
      </c>
      <c r="AE7">
        <f>Table3[[#This Row],[RL_A]]+Table3[[#This Row],[RL_H]]</f>
        <v>5</v>
      </c>
      <c r="AF7">
        <f>Table3[[#This Row],[OTW_A]]+Table3[[#This Row],[OTW_H]]</f>
        <v>1</v>
      </c>
      <c r="AG7">
        <f>Table3[[#This Row],[OTL_A]]+Table3[[#This Row],[OTL_H]]</f>
        <v>1</v>
      </c>
      <c r="AH7">
        <f>Table3[[#This Row],[SOW_A]]+Table3[[#This Row],[SOW_H]]</f>
        <v>1</v>
      </c>
      <c r="AI7">
        <f>Table3[[#This Row],[SOL_A]]+Table3[[#This Row],[SOL_H]]</f>
        <v>0</v>
      </c>
      <c r="AJ7">
        <f>(2*(Table3[[#This Row],[W_A]]+Table3[[#This Row],[W_H]]))+Table3[[#This Row],[OTL_A]]+Table3[[#This Row],[SOL_A]]+Table3[[#This Row],[OTL_H]]+Table3[[#This Row],[SOL_H]]</f>
        <v>25</v>
      </c>
      <c r="AK7">
        <f>(3*(Table3[[#This Row],[RW_A]]+Table3[[#This Row],[RW_H]]))+(2*(Table3[[#This Row],[OTW_A]]+Table3[[#This Row],[SOW_A]]+Table3[[#This Row],[OTW_H]]+Table3[[#This Row],[SOW_H]]))+Table3[[#This Row],[OTL_A]]+Table3[[#This Row],[SOL_A]]+Table3[[#This Row],[OTL_H]]+Table3[[#This Row],[SOL_H]]</f>
        <v>35</v>
      </c>
      <c r="AL7" s="15">
        <f>Table3[[#This Row],[PTS]]/(2*Table3[[#This Row],[GP]])</f>
        <v>0.69444444444444442</v>
      </c>
      <c r="AM7" s="15">
        <f>Table3[[#This Row],[PTS2]]/(3*Table3[[#This Row],[GP]])</f>
        <v>0.64814814814814814</v>
      </c>
      <c r="AN7">
        <f>(2*Table3[[#This Row],[GR]])+Table3[[#This Row],[PTS]]</f>
        <v>153</v>
      </c>
      <c r="AO7">
        <f>(3*Table3[[#This Row],[GR]])+Table3[[#This Row],[PTS2]]</f>
        <v>227</v>
      </c>
      <c r="AP7" s="20" t="str">
        <f>_xlfn.CONCAT(TEXT(Table3[[#This Row],[W]], "0"), "-", TEXT(Table3[[#This Row],[RL]],"0"), "-", TEXT(Table3[[#This Row],[OTL]]+Table3[[#This Row],[SOL]], "0"))</f>
        <v>12-5-1</v>
      </c>
      <c r="AQ7">
        <f>COUNTIFS(DataRegularSeason20242025!$D$3:$D$1315,Table3[[#This Row],[Teams]],DataRegularSeason20242025!$K$3:$K$1315,0)</f>
        <v>0</v>
      </c>
      <c r="AR7">
        <f>SUMIF(DataRegularSeason20242025!$D$3:$D$1315,$A7, DataRegularSeason20242025!$J$3:$J$1315)</f>
        <v>31</v>
      </c>
      <c r="AS7">
        <f>SUMIF(DataRegularSeason20242025!$D$3:$D$1315,$A7, DataRegularSeason20242025!$K$3:$K$1315)</f>
        <v>25</v>
      </c>
      <c r="AT7">
        <f>AR7-AS7</f>
        <v>6</v>
      </c>
      <c r="AU7">
        <f>COUNTIFS(DataRegularSeason20242025!$E$3:$E$1315,Table3[[#This Row],[Teams]],DataRegularSeason20242025!$J$3:$J$1315,0)</f>
        <v>1</v>
      </c>
      <c r="AV7">
        <f>SUMIF(DataRegularSeason20242025!$E$3:$E$1315,$A7,DataRegularSeason20242025!$K$3:$K$1315)</f>
        <v>35</v>
      </c>
      <c r="AW7">
        <f>SUMIF(DataRegularSeason20242025!$E$3:$E$1315,$A7,DataRegularSeason20242025!$J$3:$J$1315)</f>
        <v>32</v>
      </c>
      <c r="AX7">
        <f>AV7-AW7</f>
        <v>3</v>
      </c>
      <c r="AY7">
        <f>AR7+AV7</f>
        <v>66</v>
      </c>
      <c r="AZ7">
        <f>AS7+AW7</f>
        <v>57</v>
      </c>
      <c r="BA7">
        <f>AY7-AZ7</f>
        <v>9</v>
      </c>
      <c r="BB7" s="17">
        <f>Table3[[#This Row],[GF]]/Table3[[#This Row],[GP]]</f>
        <v>3.6666666666666665</v>
      </c>
      <c r="BC7" s="17">
        <f>Table3[[#This Row],[GA]]/Table3[[#This Row],[GP]]</f>
        <v>3.1666666666666665</v>
      </c>
      <c r="BD7" s="17">
        <f>(Table3[[#This Row],[GF]]-Table3[[#This Row],[GA]])/Table3[[#This Row],[GP]]</f>
        <v>0.5</v>
      </c>
      <c r="BE7" s="50" t="str">
        <f>_xlfn.CONCAT(TEXT(Table3[[#This Row],[W_H]], "0"), "-", TEXT(Table3[[#This Row],[RL_H]],"0"), "-", TEXT(Table3[[#This Row],[OTL_H]]+Table3[[#This Row],[SOL_H]], "0"))</f>
        <v>6-3-1</v>
      </c>
      <c r="BF7" s="50" t="str">
        <f>_xlfn.CONCAT(TEXT(Table3[[#This Row],[W_A]], "0"), "-", TEXT(Table3[[#This Row],[RL_A]],"0"), "-", TEXT(Table3[[#This Row],[OTL_A]]+Table3[[#This Row],[SOL_A]], "0"))</f>
        <v>6-2-0</v>
      </c>
      <c r="BG7">
        <f>COUNTIFS(DataRegularSeason20242025!$D$3:$D$1315,$A7,DataRegularSeason20242025!$H$3:$H$1315, $A7)</f>
        <v>5</v>
      </c>
      <c r="BH7">
        <f>COUNTIFS(DataRegularSeason20242025!$E$3:$E$1315,$A7,DataRegularSeason20242025!$H$3:$H$1315, $A7)</f>
        <v>7</v>
      </c>
      <c r="BI7">
        <f>BG7+BH7</f>
        <v>12</v>
      </c>
      <c r="BJ7">
        <f>F7-BG7</f>
        <v>3</v>
      </c>
      <c r="BK7">
        <f>H7-BH7</f>
        <v>3</v>
      </c>
      <c r="BL7">
        <f>BJ7+BK7</f>
        <v>6</v>
      </c>
      <c r="BQ7" t="s">
        <v>1465</v>
      </c>
      <c r="BR7">
        <f>SUM($AF$2:$AF$33)</f>
        <v>46</v>
      </c>
      <c r="BY7" s="23">
        <f>MAX(BW4,BW3*INDEX($AL$2:$AL$33,MATCH("CGY",$A$2:$A$33,0),1))+(BW5*BY5)+(BW6*BY6)</f>
        <v>0.9916666666666667</v>
      </c>
      <c r="BZ7" s="22">
        <f>SUM(BZ3:BZ6)</f>
        <v>19.649999999999999</v>
      </c>
    </row>
    <row r="8" spans="1:79"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8</v>
      </c>
      <c r="E8" s="15">
        <f>Table3[[#This Row],[Watched]]/Table3[[#This Row],[GP]]</f>
        <v>0.5</v>
      </c>
      <c r="F8">
        <f>COUNTIFS(DataRegularSeason20242025!$N$3:$N$1315,1,DataRegularSeason20242025!$D$3:$D$1315,$A8)</f>
        <v>8</v>
      </c>
      <c r="G8">
        <f>41-Table3[[#This Row],[GP_A]]</f>
        <v>33</v>
      </c>
      <c r="H8">
        <f>COUNTIFS(DataRegularSeason20242025!$E$3:$E$1315,$A8,DataRegularSeason20242025!$N$3:$N$1315,1)</f>
        <v>8</v>
      </c>
      <c r="I8">
        <f>41-Table3[[#This Row],[GP_H]]</f>
        <v>33</v>
      </c>
      <c r="J8">
        <f>F8+H8</f>
        <v>16</v>
      </c>
      <c r="K8">
        <f>82-Table3[[#This Row],[GP]]</f>
        <v>66</v>
      </c>
      <c r="L8">
        <f>COUNTIFS(DataRegularSeason20242025!$D$3:$D$1315,$A8, DataRegularSeason20242025!$L$3:$L$1315, $A8,DataRegularSeason20242025!$N$3:$N$1315,1)</f>
        <v>4</v>
      </c>
      <c r="M8">
        <f>COUNTIFS(DataRegularSeason20242025!$D$3:$D$1315,$A8, DataRegularSeason20242025!$L$3:$L$1315, $A8,DataRegularSeason20242025!$N$3:$N$1315,1,DataRegularSeason20242025!$M$3:$M$1315,"REG")</f>
        <v>4</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7</v>
      </c>
      <c r="U8">
        <f>COUNTIFS(DataRegularSeason20242025!$E$3:$E$1315,$A8, DataRegularSeason20242025!$L$3:$L$1315, $A8,DataRegularSeason20242025!$N$3:$N$1315,1,DataRegularSeason20242025!$M$3:$M$1315,"REG")</f>
        <v>6</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11</v>
      </c>
      <c r="AC8">
        <f>Table3[[#This Row],[L_A]]+Table3[[#This Row],[L_H]]</f>
        <v>5</v>
      </c>
      <c r="AD8">
        <f>Table3[[#This Row],[RW_A]]+Table3[[#This Row],[RW_H]]</f>
        <v>10</v>
      </c>
      <c r="AE8">
        <f>Table3[[#This Row],[RL_A]]+Table3[[#This Row],[RL_H]]</f>
        <v>5</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22</v>
      </c>
      <c r="AK8">
        <f>(3*(Table3[[#This Row],[RW_A]]+Table3[[#This Row],[RW_H]]))+(2*(Table3[[#This Row],[OTW_A]]+Table3[[#This Row],[SOW_A]]+Table3[[#This Row],[OTW_H]]+Table3[[#This Row],[SOW_H]]))+Table3[[#This Row],[OTL_A]]+Table3[[#This Row],[SOL_A]]+Table3[[#This Row],[OTL_H]]+Table3[[#This Row],[SOL_H]]</f>
        <v>32</v>
      </c>
      <c r="AL8" s="15">
        <f>Table3[[#This Row],[PTS]]/(2*Table3[[#This Row],[GP]])</f>
        <v>0.6875</v>
      </c>
      <c r="AM8" s="15">
        <f>Table3[[#This Row],[PTS2]]/(3*Table3[[#This Row],[GP]])</f>
        <v>0.66666666666666663</v>
      </c>
      <c r="AN8">
        <f>(2*Table3[[#This Row],[GR]])+Table3[[#This Row],[PTS]]</f>
        <v>154</v>
      </c>
      <c r="AO8">
        <f>(3*Table3[[#This Row],[GR]])+Table3[[#This Row],[PTS2]]</f>
        <v>230</v>
      </c>
      <c r="AP8" s="20" t="str">
        <f>_xlfn.CONCAT(TEXT(Table3[[#This Row],[W]], "0"), "-", TEXT(Table3[[#This Row],[RL]],"0"), "-", TEXT(Table3[[#This Row],[OTL]]+Table3[[#This Row],[SOL]], "0"))</f>
        <v>11-5-0</v>
      </c>
      <c r="AQ8">
        <f>COUNTIFS(DataRegularSeason20242025!$D$3:$D$1315,Table3[[#This Row],[Teams]],DataRegularSeason20242025!$K$3:$K$1315,0)</f>
        <v>0</v>
      </c>
      <c r="AR8">
        <f>SUMIF(DataRegularSeason20242025!$D$3:$D$1315,$A8, DataRegularSeason20242025!$J$3:$J$1315)</f>
        <v>25</v>
      </c>
      <c r="AS8">
        <f>SUMIF(DataRegularSeason20242025!$D$3:$D$1315,$A8, DataRegularSeason20242025!$K$3:$K$1315)</f>
        <v>22</v>
      </c>
      <c r="AT8">
        <f>AR8-AS8</f>
        <v>3</v>
      </c>
      <c r="AU8">
        <f>COUNTIFS(DataRegularSeason20242025!$E$3:$E$1315,Table3[[#This Row],[Teams]],DataRegularSeason20242025!$J$3:$J$1315,0)</f>
        <v>2</v>
      </c>
      <c r="AV8">
        <f>SUMIF(DataRegularSeason20242025!$E$3:$E$1315,$A8,DataRegularSeason20242025!$K$3:$K$1315)</f>
        <v>30</v>
      </c>
      <c r="AW8">
        <f>SUMIF(DataRegularSeason20242025!$E$3:$E$1315,$A8,DataRegularSeason20242025!$J$3:$J$1315)</f>
        <v>14</v>
      </c>
      <c r="AX8">
        <f>AV8-AW8</f>
        <v>16</v>
      </c>
      <c r="AY8">
        <f>AR8+AV8</f>
        <v>55</v>
      </c>
      <c r="AZ8">
        <f>AS8+AW8</f>
        <v>36</v>
      </c>
      <c r="BA8">
        <f>AY8-AZ8</f>
        <v>19</v>
      </c>
      <c r="BB8" s="17">
        <f>Table3[[#This Row],[GF]]/Table3[[#This Row],[GP]]</f>
        <v>3.4375</v>
      </c>
      <c r="BC8" s="17">
        <f>Table3[[#This Row],[GA]]/Table3[[#This Row],[GP]]</f>
        <v>2.25</v>
      </c>
      <c r="BD8" s="17">
        <f>(Table3[[#This Row],[GF]]-Table3[[#This Row],[GA]])/Table3[[#This Row],[GP]]</f>
        <v>1.1875</v>
      </c>
      <c r="BE8" s="50" t="str">
        <f>_xlfn.CONCAT(TEXT(Table3[[#This Row],[W_H]], "0"), "-", TEXT(Table3[[#This Row],[RL_H]],"0"), "-", TEXT(Table3[[#This Row],[OTL_H]]+Table3[[#This Row],[SOL_H]], "0"))</f>
        <v>7-1-0</v>
      </c>
      <c r="BF8" s="50" t="str">
        <f>_xlfn.CONCAT(TEXT(Table3[[#This Row],[W_A]], "0"), "-", TEXT(Table3[[#This Row],[RL_A]],"0"), "-", TEXT(Table3[[#This Row],[OTL_A]]+Table3[[#This Row],[SOL_A]], "0"))</f>
        <v>4-4-0</v>
      </c>
      <c r="BG8">
        <f>COUNTIFS(DataRegularSeason20242025!$D$3:$D$1315,$A8,DataRegularSeason20242025!$H$3:$H$1315, $A8)</f>
        <v>3</v>
      </c>
      <c r="BH8">
        <f>COUNTIFS(DataRegularSeason20242025!$E$3:$E$1315,$A8,DataRegularSeason20242025!$H$3:$H$1315, $A8)</f>
        <v>8</v>
      </c>
      <c r="BI8">
        <f>BG8+BH8</f>
        <v>11</v>
      </c>
      <c r="BJ8">
        <f>F8-BG8</f>
        <v>5</v>
      </c>
      <c r="BK8">
        <f>H8-BH8</f>
        <v>0</v>
      </c>
      <c r="BL8">
        <f>BJ8+BK8</f>
        <v>5</v>
      </c>
      <c r="BQ8" t="s">
        <v>1466</v>
      </c>
      <c r="BR8">
        <f>SUM($AH$2:$AH$33)</f>
        <v>12</v>
      </c>
      <c r="BX8" t="s">
        <v>1476</v>
      </c>
      <c r="BY8" s="23">
        <f>BY7*82</f>
        <v>81.316666666666663</v>
      </c>
      <c r="BZ8" s="21">
        <f>BZ7+((82-BX2)*BY7)</f>
        <v>83.116666666666674</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12</v>
      </c>
      <c r="E9" s="15">
        <f>Table3[[#This Row],[Watched]]/Table3[[#This Row],[GP]]</f>
        <v>0.66666666666666663</v>
      </c>
      <c r="F9">
        <f>COUNTIFS(DataRegularSeason20242025!$N$3:$N$1315,1,DataRegularSeason20242025!$D$3:$D$1315,$A9)</f>
        <v>8</v>
      </c>
      <c r="G9">
        <f>41-Table3[[#This Row],[GP_A]]</f>
        <v>33</v>
      </c>
      <c r="H9">
        <f>COUNTIFS(DataRegularSeason20242025!$E$3:$E$1315,$A9,DataRegularSeason20242025!$N$3:$N$1315,1)</f>
        <v>10</v>
      </c>
      <c r="I9">
        <f>41-Table3[[#This Row],[GP_H]]</f>
        <v>31</v>
      </c>
      <c r="J9">
        <f>F9+H9</f>
        <v>18</v>
      </c>
      <c r="K9">
        <f>82-Table3[[#This Row],[GP]]</f>
        <v>64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7</v>
      </c>
      <c r="AD9">
        <f>Table3[[#This Row],[RW_A]]+Table3[[#This Row],[RW_H]]</f>
        <v>10</v>
      </c>
      <c r="AE9">
        <f>Table3[[#This Row],[RL_A]]+Table3[[#This Row],[RL_H]]</f>
        <v>5</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24</v>
      </c>
      <c r="AK9">
        <f>(3*(Table3[[#This Row],[RW_A]]+Table3[[#This Row],[RW_H]]))+(2*(Table3[[#This Row],[OTW_A]]+Table3[[#This Row],[SOW_A]]+Table3[[#This Row],[OTW_H]]+Table3[[#This Row],[SOW_H]]))+Table3[[#This Row],[OTL_A]]+Table3[[#This Row],[SOL_A]]+Table3[[#This Row],[OTL_H]]+Table3[[#This Row],[SOL_H]]</f>
        <v>34</v>
      </c>
      <c r="AL9" s="15">
        <f>Table3[[#This Row],[PTS]]/(2*Table3[[#This Row],[GP]])</f>
        <v>0.66666666666666663</v>
      </c>
      <c r="AM9" s="15">
        <f>Table3[[#This Row],[PTS2]]/(3*Table3[[#This Row],[GP]])</f>
        <v>0.62962962962962965</v>
      </c>
      <c r="AN9">
        <f>(2*Table3[[#This Row],[GR]])+Table3[[#This Row],[PTS]]</f>
        <v>152</v>
      </c>
      <c r="AO9">
        <f>(3*Table3[[#This Row],[GR]])+Table3[[#This Row],[PTS2]]</f>
        <v>226</v>
      </c>
      <c r="AP9" s="20" t="str">
        <f>_xlfn.CONCAT(TEXT(Table3[[#This Row],[W]], "0"), "-", TEXT(Table3[[#This Row],[RL]],"0"), "-", TEXT(Table3[[#This Row],[OTL]]+Table3[[#This Row],[SOL]], "0"))</f>
        <v>11-5-2</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28</v>
      </c>
      <c r="AT9">
        <f>AR9-AS9</f>
        <v>-3</v>
      </c>
      <c r="AU9">
        <f>COUNTIFS(DataRegularSeason20242025!$E$3:$E$1315,Table3[[#This Row],[Teams]],DataRegularSeason20242025!$J$3:$J$1315,0)</f>
        <v>1</v>
      </c>
      <c r="AV9">
        <f>SUMIF(DataRegularSeason20242025!$E$3:$E$1315,$A9,DataRegularSeason20242025!$K$3:$K$1315)</f>
        <v>47</v>
      </c>
      <c r="AW9">
        <f>SUMIF(DataRegularSeason20242025!$E$3:$E$1315,$A9,DataRegularSeason20242025!$J$3:$J$1315)</f>
        <v>29</v>
      </c>
      <c r="AX9">
        <f>AV9-AW9</f>
        <v>18</v>
      </c>
      <c r="AY9">
        <f>AR9+AV9</f>
        <v>72</v>
      </c>
      <c r="AZ9">
        <f>AS9+AW9</f>
        <v>57</v>
      </c>
      <c r="BA9">
        <f>AY9-AZ9</f>
        <v>15</v>
      </c>
      <c r="BB9" s="17">
        <f>Table3[[#This Row],[GF]]/Table3[[#This Row],[GP]]</f>
        <v>4</v>
      </c>
      <c r="BC9" s="17">
        <f>Table3[[#This Row],[GA]]/Table3[[#This Row],[GP]]</f>
        <v>3.1666666666666665</v>
      </c>
      <c r="BD9" s="17">
        <f>(Table3[[#This Row],[GF]]-Table3[[#This Row],[GA]])/Table3[[#This Row],[GP]]</f>
        <v>0.83333333333333337</v>
      </c>
      <c r="BE9" s="50" t="str">
        <f>_xlfn.CONCAT(TEXT(Table3[[#This Row],[W_H]], "0"), "-", TEXT(Table3[[#This Row],[RL_H]],"0"), "-", TEXT(Table3[[#This Row],[OTL_H]]+Table3[[#This Row],[SOL_H]], "0"))</f>
        <v>8-2-0</v>
      </c>
      <c r="BF9" s="50" t="str">
        <f>_xlfn.CONCAT(TEXT(Table3[[#This Row],[W_A]], "0"), "-", TEXT(Table3[[#This Row],[RL_A]],"0"), "-", TEXT(Table3[[#This Row],[OTL_A]]+Table3[[#This Row],[SOL_A]], "0"))</f>
        <v>3-3-2</v>
      </c>
      <c r="BG9">
        <f>COUNTIFS(DataRegularSeason20242025!$D$3:$D$1315,$A9,DataRegularSeason20242025!$H$3:$H$1315, $A9)</f>
        <v>6</v>
      </c>
      <c r="BH9">
        <f>COUNTIFS(DataRegularSeason20242025!$E$3:$E$1315,$A9,DataRegularSeason20242025!$H$3:$H$1315, $A9)</f>
        <v>6</v>
      </c>
      <c r="BI9">
        <f>BG9+BH9</f>
        <v>12</v>
      </c>
      <c r="BJ9">
        <f>F9-BG9</f>
        <v>2</v>
      </c>
      <c r="BK9">
        <f>H9-BH9</f>
        <v>4</v>
      </c>
      <c r="BL9">
        <f>BJ9+BK9</f>
        <v>6</v>
      </c>
      <c r="BQ9" t="s">
        <v>1469</v>
      </c>
      <c r="BR9" s="1">
        <f>_xlfn.MINIFS(DataRegularSeason20242025!$B$3:$B$1315,DataRegularSeason20242025!$N$3:$N$1315,1)</f>
        <v>45569</v>
      </c>
    </row>
    <row r="10" spans="1:79"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0.63157894736842102</v>
      </c>
      <c r="F10">
        <f>COUNTIFS(DataRegularSeason20242025!$N$3:$N$1315,1,DataRegularSeason20242025!$D$3:$D$1315,$A10)</f>
        <v>8</v>
      </c>
      <c r="G10">
        <f>41-Table3[[#This Row],[GP_A]]</f>
        <v>33</v>
      </c>
      <c r="H10">
        <f>COUNTIFS(DataRegularSeason20242025!$E$3:$E$1315,$A10,DataRegularSeason20242025!$N$3:$N$1315,1)</f>
        <v>11</v>
      </c>
      <c r="I10">
        <f>41-Table3[[#This Row],[GP_H]]</f>
        <v>30</v>
      </c>
      <c r="J10">
        <f>F10+H10</f>
        <v>19</v>
      </c>
      <c r="K10">
        <f>82-Table3[[#This Row],[GP]]</f>
        <v>63</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11</v>
      </c>
      <c r="AC10">
        <f>Table3[[#This Row],[L_A]]+Table3[[#This Row],[L_H]]</f>
        <v>8</v>
      </c>
      <c r="AD10">
        <f>Table3[[#This Row],[RW_A]]+Table3[[#This Row],[RW_H]]</f>
        <v>9</v>
      </c>
      <c r="AE10">
        <f>Table3[[#This Row],[RL_A]]+Table3[[#This Row],[RL_H]]</f>
        <v>6</v>
      </c>
      <c r="AF10">
        <f>Table3[[#This Row],[OTW_A]]+Table3[[#This Row],[OTW_H]]</f>
        <v>2</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24</v>
      </c>
      <c r="AK10">
        <f>(3*(Table3[[#This Row],[RW_A]]+Table3[[#This Row],[RW_H]]))+(2*(Table3[[#This Row],[OTW_A]]+Table3[[#This Row],[SOW_A]]+Table3[[#This Row],[OTW_H]]+Table3[[#This Row],[SOW_H]]))+Table3[[#This Row],[OTL_A]]+Table3[[#This Row],[SOL_A]]+Table3[[#This Row],[OTL_H]]+Table3[[#This Row],[SOL_H]]</f>
        <v>33</v>
      </c>
      <c r="AL10" s="15">
        <f>Table3[[#This Row],[PTS]]/(2*Table3[[#This Row],[GP]])</f>
        <v>0.63157894736842102</v>
      </c>
      <c r="AM10" s="15">
        <f>Table3[[#This Row],[PTS2]]/(3*Table3[[#This Row],[GP]])</f>
        <v>0.57894736842105265</v>
      </c>
      <c r="AN10">
        <f>(2*Table3[[#This Row],[GR]])+Table3[[#This Row],[PTS]]</f>
        <v>150</v>
      </c>
      <c r="AO10">
        <f>(3*Table3[[#This Row],[GR]])+Table3[[#This Row],[PTS2]]</f>
        <v>222</v>
      </c>
      <c r="AP10" s="20" t="str">
        <f>_xlfn.CONCAT(TEXT(Table3[[#This Row],[W]], "0"), "-", TEXT(Table3[[#This Row],[RL]],"0"), "-", TEXT(Table3[[#This Row],[OTL]]+Table3[[#This Row],[SOL]], "0"))</f>
        <v>11-6-2</v>
      </c>
      <c r="AQ10">
        <f>COUNTIFS(DataRegularSeason20242025!$D$3:$D$1315,Table3[[#This Row],[Teams]],DataRegularSeason20242025!$K$3:$K$1315,0)</f>
        <v>0</v>
      </c>
      <c r="AR10">
        <f>SUMIF(DataRegularSeason20242025!$D$3:$D$1315,$A10, DataRegularSeason20242025!$J$3:$J$1315)</f>
        <v>22</v>
      </c>
      <c r="AS10">
        <f>SUMIF(DataRegularSeason20242025!$D$3:$D$1315,$A10, DataRegularSeason20242025!$K$3:$K$1315)</f>
        <v>26</v>
      </c>
      <c r="AT10">
        <f>AR10-AS10</f>
        <v>-4</v>
      </c>
      <c r="AU10">
        <f>COUNTIFS(DataRegularSeason20242025!$E$3:$E$1315,Table3[[#This Row],[Teams]],DataRegularSeason20242025!$J$3:$J$1315,0)</f>
        <v>1</v>
      </c>
      <c r="AV10">
        <f>SUMIF(DataRegularSeason20242025!$E$3:$E$1315,$A10,DataRegularSeason20242025!$K$3:$K$1315)</f>
        <v>36</v>
      </c>
      <c r="AW10">
        <f>SUMIF(DataRegularSeason20242025!$E$3:$E$1315,$A10,DataRegularSeason20242025!$J$3:$J$1315)</f>
        <v>24</v>
      </c>
      <c r="AX10">
        <f>AV10-AW10</f>
        <v>12</v>
      </c>
      <c r="AY10">
        <f>AR10+AV10</f>
        <v>58</v>
      </c>
      <c r="AZ10">
        <f>AS10+AW10</f>
        <v>50</v>
      </c>
      <c r="BA10">
        <f>AY10-AZ10</f>
        <v>8</v>
      </c>
      <c r="BB10" s="17">
        <f>Table3[[#This Row],[GF]]/Table3[[#This Row],[GP]]</f>
        <v>3.0526315789473686</v>
      </c>
      <c r="BC10" s="17">
        <f>Table3[[#This Row],[GA]]/Table3[[#This Row],[GP]]</f>
        <v>2.6315789473684212</v>
      </c>
      <c r="BD10" s="17">
        <f>(Table3[[#This Row],[GF]]-Table3[[#This Row],[GA]])/Table3[[#This Row],[GP]]</f>
        <v>0.42105263157894735</v>
      </c>
      <c r="BE10" s="50" t="str">
        <f>_xlfn.CONCAT(TEXT(Table3[[#This Row],[W_H]], "0"), "-", TEXT(Table3[[#This Row],[RL_H]],"0"), "-", TEXT(Table3[[#This Row],[OTL_H]]+Table3[[#This Row],[SOL_H]], "0"))</f>
        <v>8-3-0</v>
      </c>
      <c r="BF10" s="50" t="str">
        <f>_xlfn.CONCAT(TEXT(Table3[[#This Row],[W_A]], "0"), "-", TEXT(Table3[[#This Row],[RL_A]],"0"), "-", TEXT(Table3[[#This Row],[OTL_A]]+Table3[[#This Row],[SOL_A]], "0"))</f>
        <v>3-3-2</v>
      </c>
      <c r="BG10">
        <f>COUNTIFS(DataRegularSeason20242025!$D$3:$D$1315,$A10,DataRegularSeason20242025!$H$3:$H$1315, $A10)</f>
        <v>5</v>
      </c>
      <c r="BH10">
        <f>COUNTIFS(DataRegularSeason20242025!$E$3:$E$1315,$A10,DataRegularSeason20242025!$H$3:$H$1315, $A10)</f>
        <v>8</v>
      </c>
      <c r="BI10">
        <f>BG10+BH10</f>
        <v>13</v>
      </c>
      <c r="BJ10">
        <f>F10-BG10</f>
        <v>3</v>
      </c>
      <c r="BK10">
        <f>H10-BH10</f>
        <v>3</v>
      </c>
      <c r="BL10">
        <f>BJ10+BK10</f>
        <v>6</v>
      </c>
      <c r="BQ10" t="s">
        <v>1470</v>
      </c>
      <c r="BR10" s="1">
        <f>_xlfn.MAXIFS(DataRegularSeason20242025!$B$3:$B$1315,DataRegularSeason20242025!$N$3:$N$1315,1)</f>
        <v>45614</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14</v>
      </c>
      <c r="E11" s="15">
        <f>Table3[[#This Row],[Watched]]/Table3[[#This Row],[GP]]</f>
        <v>0.66666666666666663</v>
      </c>
      <c r="F11">
        <f>COUNTIFS(DataRegularSeason20242025!$N$3:$N$1315,1,DataRegularSeason20242025!$D$3:$D$1315,$A11)</f>
        <v>12</v>
      </c>
      <c r="G11">
        <f>41-Table3[[#This Row],[GP_A]]</f>
        <v>29</v>
      </c>
      <c r="H11">
        <f>COUNTIFS(DataRegularSeason20242025!$E$3:$E$1315,$A11,DataRegularSeason20242025!$N$3:$N$1315,1)</f>
        <v>9</v>
      </c>
      <c r="I11">
        <f>41-Table3[[#This Row],[GP_H]]</f>
        <v>32</v>
      </c>
      <c r="J11">
        <f>F11+H11</f>
        <v>21</v>
      </c>
      <c r="K11">
        <f>82-Table3[[#This Row],[GP]]</f>
        <v>61</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11</v>
      </c>
      <c r="AE11">
        <f>Table3[[#This Row],[RL_A]]+Table3[[#This Row],[RL_H]]</f>
        <v>7</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26</v>
      </c>
      <c r="AK11">
        <f>(3*(Table3[[#This Row],[RW_A]]+Table3[[#This Row],[RW_H]]))+(2*(Table3[[#This Row],[OTW_A]]+Table3[[#This Row],[SOW_A]]+Table3[[#This Row],[OTW_H]]+Table3[[#This Row],[SOW_H]]))+Table3[[#This Row],[OTL_A]]+Table3[[#This Row],[SOL_A]]+Table3[[#This Row],[OTL_H]]+Table3[[#This Row],[SOL_H]]</f>
        <v>37</v>
      </c>
      <c r="AL11" s="15">
        <f>Table3[[#This Row],[PTS]]/(2*Table3[[#This Row],[GP]])</f>
        <v>0.61904761904761907</v>
      </c>
      <c r="AM11" s="15">
        <f>Table3[[#This Row],[PTS2]]/(3*Table3[[#This Row],[GP]])</f>
        <v>0.58730158730158732</v>
      </c>
      <c r="AN11">
        <f>(2*Table3[[#This Row],[GR]])+Table3[[#This Row],[PTS]]</f>
        <v>148</v>
      </c>
      <c r="AO11">
        <f>(3*Table3[[#This Row],[GR]])+Table3[[#This Row],[PTS2]]</f>
        <v>220</v>
      </c>
      <c r="AP11" s="20" t="str">
        <f>_xlfn.CONCAT(TEXT(Table3[[#This Row],[W]], "0"), "-", TEXT(Table3[[#This Row],[RL]],"0"), "-", TEXT(Table3[[#This Row],[OTL]]+Table3[[#This Row],[SOL]], "0"))</f>
        <v>12-7-2</v>
      </c>
      <c r="AQ11">
        <f>COUNTIFS(DataRegularSeason20242025!$D$3:$D$1315,Table3[[#This Row],[Teams]],DataRegularSeason20242025!$K$3:$K$1315,0)</f>
        <v>2</v>
      </c>
      <c r="AR11">
        <f>SUMIF(DataRegularSeason20242025!$D$3:$D$1315,$A11, DataRegularSeason20242025!$J$3:$J$1315)</f>
        <v>40</v>
      </c>
      <c r="AS11">
        <f>SUMIF(DataRegularSeason20242025!$D$3:$D$1315,$A11, DataRegularSeason20242025!$K$3:$K$1315)</f>
        <v>27</v>
      </c>
      <c r="AT11">
        <f>AR11-AS11</f>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72</v>
      </c>
      <c r="AZ11">
        <f>AS11+AW11</f>
        <v>56</v>
      </c>
      <c r="BA11">
        <f>AY11-AZ11</f>
        <v>16</v>
      </c>
      <c r="BB11" s="17">
        <f>Table3[[#This Row],[GF]]/Table3[[#This Row],[GP]]</f>
        <v>3.4285714285714284</v>
      </c>
      <c r="BC11" s="17">
        <f>Table3[[#This Row],[GA]]/Table3[[#This Row],[GP]]</f>
        <v>2.6666666666666665</v>
      </c>
      <c r="BD11" s="17">
        <f>(Table3[[#This Row],[GF]]-Table3[[#This Row],[GA]])/Table3[[#This Row],[GP]]</f>
        <v>0.76190476190476186</v>
      </c>
      <c r="BE11" s="50" t="str">
        <f>_xlfn.CONCAT(TEXT(Table3[[#This Row],[W_H]], "0"), "-", TEXT(Table3[[#This Row],[RL_H]],"0"), "-", TEXT(Table3[[#This Row],[OTL_H]]+Table3[[#This Row],[SOL_H]], "0"))</f>
        <v>4-3-2</v>
      </c>
      <c r="BF11" s="50" t="str">
        <f>_xlfn.CONCAT(TEXT(Table3[[#This Row],[W_A]], "0"), "-", TEXT(Table3[[#This Row],[RL_A]],"0"), "-", TEXT(Table3[[#This Row],[OTL_A]]+Table3[[#This Row],[SOL_A]], "0"))</f>
        <v>8-4-0</v>
      </c>
      <c r="BG11">
        <f>COUNTIFS(DataRegularSeason20242025!$D$3:$D$1315,$A11,DataRegularSeason20242025!$H$3:$H$1315, $A11)</f>
        <v>7</v>
      </c>
      <c r="BH11">
        <f>COUNTIFS(DataRegularSeason20242025!$E$3:$E$1315,$A11,DataRegularSeason20242025!$H$3:$H$1315, $A11)</f>
        <v>6</v>
      </c>
      <c r="BI11">
        <f>BG11+BH11</f>
        <v>13</v>
      </c>
      <c r="BJ11">
        <f>F11-BG11</f>
        <v>5</v>
      </c>
      <c r="BK11">
        <f>H11-BH11</f>
        <v>3</v>
      </c>
      <c r="BL11">
        <f>BJ11+BK11</f>
        <v>8</v>
      </c>
      <c r="BQ11" t="s">
        <v>1471</v>
      </c>
      <c r="BR11">
        <f>$BR$2/($BR$10-$BR$9)</f>
        <v>6.4444444444444446</v>
      </c>
    </row>
    <row r="12" spans="1:79"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13</v>
      </c>
      <c r="E12" s="15">
        <f>Table3[[#This Row],[Watched]]/Table3[[#This Row],[GP]]</f>
        <v>0.76470588235294112</v>
      </c>
      <c r="F12">
        <f>COUNTIFS(DataRegularSeason20242025!$N$3:$N$1315,1,DataRegularSeason20242025!$D$3:$D$1315,$A12)</f>
        <v>7</v>
      </c>
      <c r="G12">
        <f>41-Table3[[#This Row],[GP_A]]</f>
        <v>34</v>
      </c>
      <c r="H12">
        <f>COUNTIFS(DataRegularSeason20242025!$E$3:$E$1315,$A12,DataRegularSeason20242025!$N$3:$N$1315,1)</f>
        <v>10</v>
      </c>
      <c r="I12">
        <f>41-Table3[[#This Row],[GP_H]]</f>
        <v>31</v>
      </c>
      <c r="J12">
        <f>F12+H12</f>
        <v>17</v>
      </c>
      <c r="K12">
        <f>82-Table3[[#This Row],[GP]]</f>
        <v>65</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7</v>
      </c>
      <c r="Y12">
        <f>COUNTIFS(DataRegularSeason20242025!$E$3:$E$1315,$A12, DataRegularSeason20242025!$S$3:$S$1315, $A12,DataRegularSeason20242025!$M$3:$M$1315,"REG")</f>
        <v>4</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9</v>
      </c>
      <c r="AC12">
        <f>Table3[[#This Row],[L_A]]+Table3[[#This Row],[L_H]]</f>
        <v>8</v>
      </c>
      <c r="AD12">
        <f>Table3[[#This Row],[RW_A]]+Table3[[#This Row],[RW_H]]</f>
        <v>8</v>
      </c>
      <c r="AE12">
        <f>Table3[[#This Row],[RL_A]]+Table3[[#This Row],[RL_H]]</f>
        <v>5</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29</v>
      </c>
      <c r="AL12" s="15">
        <f>Table3[[#This Row],[PTS]]/(2*Table3[[#This Row],[GP]])</f>
        <v>0.61764705882352944</v>
      </c>
      <c r="AM12" s="15">
        <f>Table3[[#This Row],[PTS2]]/(3*Table3[[#This Row],[GP]])</f>
        <v>0.56862745098039214</v>
      </c>
      <c r="AN12">
        <f>(2*Table3[[#This Row],[GR]])+Table3[[#This Row],[PTS]]</f>
        <v>151</v>
      </c>
      <c r="AO12">
        <f>(3*Table3[[#This Row],[GR]])+Table3[[#This Row],[PTS2]]</f>
        <v>224</v>
      </c>
      <c r="AP12" s="20" t="str">
        <f>_xlfn.CONCAT(TEXT(Table3[[#This Row],[W]], "0"), "-", TEXT(Table3[[#This Row],[RL]],"0"), "-", TEXT(Table3[[#This Row],[OTL]]+Table3[[#This Row],[SOL]], "0"))</f>
        <v>9-5-3</v>
      </c>
      <c r="AQ12">
        <f>COUNTIFS(DataRegularSeason20242025!$D$3:$D$1315,Table3[[#This Row],[Teams]],DataRegularSeason20242025!$K$3:$K$1315,0)</f>
        <v>1</v>
      </c>
      <c r="AR12">
        <f>SUMIF(DataRegularSeason20242025!$D$3:$D$1315,$A12, DataRegularSeason20242025!$J$3:$J$1315)</f>
        <v>25</v>
      </c>
      <c r="AS12">
        <f>SUMIF(DataRegularSeason20242025!$D$3:$D$1315,$A12, DataRegularSeason20242025!$K$3:$K$1315)</f>
        <v>14</v>
      </c>
      <c r="AT12">
        <f>AR12-AS12</f>
        <v>11</v>
      </c>
      <c r="AU12">
        <f>COUNTIFS(DataRegularSeason20242025!$E$3:$E$1315,Table3[[#This Row],[Teams]],DataRegularSeason20242025!$J$3:$J$1315,0)</f>
        <v>0</v>
      </c>
      <c r="AV12">
        <f>SUMIF(DataRegularSeason20242025!$E$3:$E$1315,$A12,DataRegularSeason20242025!$K$3:$K$1315)</f>
        <v>29</v>
      </c>
      <c r="AW12">
        <f>SUMIF(DataRegularSeason20242025!$E$3:$E$1315,$A12,DataRegularSeason20242025!$J$3:$J$1315)</f>
        <v>41</v>
      </c>
      <c r="AX12">
        <f>AV12-AW12</f>
        <v>-12</v>
      </c>
      <c r="AY12">
        <f>AR12+AV12</f>
        <v>54</v>
      </c>
      <c r="AZ12">
        <f>AS12+AW12</f>
        <v>55</v>
      </c>
      <c r="BA12">
        <f>AY12-AZ12</f>
        <v>-1</v>
      </c>
      <c r="BB12" s="17">
        <f>Table3[[#This Row],[GF]]/Table3[[#This Row],[GP]]</f>
        <v>3.1764705882352939</v>
      </c>
      <c r="BC12" s="17">
        <f>Table3[[#This Row],[GA]]/Table3[[#This Row],[GP]]</f>
        <v>3.2352941176470589</v>
      </c>
      <c r="BD12" s="17">
        <f>(Table3[[#This Row],[GF]]-Table3[[#This Row],[GA]])/Table3[[#This Row],[GP]]</f>
        <v>-5.8823529411764705E-2</v>
      </c>
      <c r="BE12" s="50" t="str">
        <f>_xlfn.CONCAT(TEXT(Table3[[#This Row],[W_H]], "0"), "-", TEXT(Table3[[#This Row],[RL_H]],"0"), "-", TEXT(Table3[[#This Row],[OTL_H]]+Table3[[#This Row],[SOL_H]], "0"))</f>
        <v>3-4-3</v>
      </c>
      <c r="BF12" s="50" t="str">
        <f>_xlfn.CONCAT(TEXT(Table3[[#This Row],[W_A]], "0"), "-", TEXT(Table3[[#This Row],[RL_A]],"0"), "-", TEXT(Table3[[#This Row],[OTL_A]]+Table3[[#This Row],[SOL_A]], "0"))</f>
        <v>6-1-0</v>
      </c>
      <c r="BG12">
        <f>COUNTIFS(DataRegularSeason20242025!$D$3:$D$1315,$A12,DataRegularSeason20242025!$H$3:$H$1315, $A12)</f>
        <v>4</v>
      </c>
      <c r="BH12">
        <f>COUNTIFS(DataRegularSeason20242025!$E$3:$E$1315,$A12,DataRegularSeason20242025!$H$3:$H$1315, $A12)</f>
        <v>6</v>
      </c>
      <c r="BI12">
        <f>BG12+BH12</f>
        <v>10</v>
      </c>
      <c r="BJ12">
        <f>F12-BG12</f>
        <v>3</v>
      </c>
      <c r="BK12">
        <f>H12-BH12</f>
        <v>4</v>
      </c>
      <c r="BL12">
        <f>BJ12+BK12</f>
        <v>7</v>
      </c>
      <c r="BQ12" t="s">
        <v>1472</v>
      </c>
      <c r="BR12">
        <f>$BR$3/($BR$10-$BR$9)</f>
        <v>4.4444444444444446</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13</v>
      </c>
      <c r="E13" s="15">
        <f>Table3[[#This Row],[Watched]]/Table3[[#This Row],[GP]]</f>
        <v>0.68421052631578949</v>
      </c>
      <c r="F13">
        <f>COUNTIFS(DataRegularSeason20242025!$N$3:$N$1315,1,DataRegularSeason20242025!$D$3:$D$1315,$A13)</f>
        <v>12</v>
      </c>
      <c r="G13">
        <f>41-Table3[[#This Row],[GP_A]]</f>
        <v>29</v>
      </c>
      <c r="H13">
        <f>COUNTIFS(DataRegularSeason20242025!$E$3:$E$1315,$A13,DataRegularSeason20242025!$N$3:$N$1315,1)</f>
        <v>7</v>
      </c>
      <c r="I13">
        <f>41-Table3[[#This Row],[GP_H]]</f>
        <v>34</v>
      </c>
      <c r="J13">
        <f>F13+H13</f>
        <v>19</v>
      </c>
      <c r="K13">
        <f>82-Table3[[#This Row],[GP]]</f>
        <v>63</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9</v>
      </c>
      <c r="AD13">
        <f>Table3[[#This Row],[RW_A]]+Table3[[#This Row],[RW_H]]</f>
        <v>10</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23</v>
      </c>
      <c r="AK13">
        <f>(3*(Table3[[#This Row],[RW_A]]+Table3[[#This Row],[RW_H]]))+(2*(Table3[[#This Row],[OTW_A]]+Table3[[#This Row],[SOW_A]]+Table3[[#This Row],[OTW_H]]+Table3[[#This Row],[SOW_H]]))+Table3[[#This Row],[OTL_A]]+Table3[[#This Row],[SOL_A]]+Table3[[#This Row],[OTL_H]]+Table3[[#This Row],[SOL_H]]</f>
        <v>33</v>
      </c>
      <c r="AL13" s="15">
        <f>Table3[[#This Row],[PTS]]/(2*Table3[[#This Row],[GP]])</f>
        <v>0.60526315789473684</v>
      </c>
      <c r="AM13" s="15">
        <f>Table3[[#This Row],[PTS2]]/(3*Table3[[#This Row],[GP]])</f>
        <v>0.57894736842105265</v>
      </c>
      <c r="AN13">
        <f>(2*Table3[[#This Row],[GR]])+Table3[[#This Row],[PTS]]</f>
        <v>149</v>
      </c>
      <c r="AO13">
        <f>(3*Table3[[#This Row],[GR]])+Table3[[#This Row],[PTS2]]</f>
        <v>222</v>
      </c>
      <c r="AP13" s="20" t="str">
        <f>_xlfn.CONCAT(TEXT(Table3[[#This Row],[W]], "0"), "-", TEXT(Table3[[#This Row],[RL]],"0"), "-", TEXT(Table3[[#This Row],[OTL]]+Table3[[#This Row],[SOL]], "0"))</f>
        <v>10-6-3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26</v>
      </c>
      <c r="AW13">
        <f>SUMIF(DataRegularSeason20242025!$E$3:$E$1315,$A13,DataRegularSeason20242025!$J$3:$J$1315)</f>
        <v>18</v>
      </c>
      <c r="AX13">
        <f>AV13-AW13</f>
        <v>8</v>
      </c>
      <c r="AY13">
        <f>AR13+AV13</f>
        <v>61</v>
      </c>
      <c r="AZ13">
        <f>AS13+AW13</f>
        <v>55</v>
      </c>
      <c r="BA13">
        <f>AY13-AZ13</f>
        <v>6</v>
      </c>
      <c r="BB13" s="17">
        <f>Table3[[#This Row],[GF]]/Table3[[#This Row],[GP]]</f>
        <v>3.2105263157894739</v>
      </c>
      <c r="BC13" s="17">
        <f>Table3[[#This Row],[GA]]/Table3[[#This Row],[GP]]</f>
        <v>2.8947368421052633</v>
      </c>
      <c r="BD13" s="17">
        <f>(Table3[[#This Row],[GF]]-Table3[[#This Row],[GA]])/Table3[[#This Row],[GP]]</f>
        <v>0.31578947368421051</v>
      </c>
      <c r="BE13" s="50" t="str">
        <f>_xlfn.CONCAT(TEXT(Table3[[#This Row],[W_H]], "0"), "-", TEXT(Table3[[#This Row],[RL_H]],"0"), "-", TEXT(Table3[[#This Row],[OTL_H]]+Table3[[#This Row],[SOL_H]], "0"))</f>
        <v>5-1-1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BG13+BH13</f>
        <v>8</v>
      </c>
      <c r="BJ13">
        <f>F13-BG13</f>
        <v>8</v>
      </c>
      <c r="BK13">
        <f>H13-BH13</f>
        <v>3</v>
      </c>
      <c r="BL13">
        <f>BJ13+BK13</f>
        <v>11</v>
      </c>
      <c r="BQ13" t="s">
        <v>1480</v>
      </c>
      <c r="BR13">
        <f>(BR5/BR2)/2</f>
        <v>3.0948275862068964</v>
      </c>
    </row>
    <row r="14" spans="1:79"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13</v>
      </c>
      <c r="E14" s="15">
        <f>Table3[[#This Row],[Watched]]/Table3[[#This Row],[GP]]</f>
        <v>0.8125</v>
      </c>
      <c r="F14">
        <f>COUNTIFS(DataRegularSeason20242025!$N$3:$N$1315,1,DataRegularSeason20242025!$D$3:$D$1315,$A14)</f>
        <v>8</v>
      </c>
      <c r="G14">
        <f>41-Table3[[#This Row],[GP_A]]</f>
        <v>33</v>
      </c>
      <c r="H14">
        <f>COUNTIFS(DataRegularSeason20242025!$E$3:$E$1315,$A14,DataRegularSeason20242025!$N$3:$N$1315,1)</f>
        <v>8</v>
      </c>
      <c r="I14">
        <f>41-Table3[[#This Row],[GP_H]]</f>
        <v>33</v>
      </c>
      <c r="J14">
        <f>F14+H14</f>
        <v>16</v>
      </c>
      <c r="K14">
        <f>82-Table3[[#This Row],[GP]]</f>
        <v>66</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9</v>
      </c>
      <c r="AC14">
        <f>Table3[[#This Row],[L_A]]+Table3[[#This Row],[L_H]]</f>
        <v>7</v>
      </c>
      <c r="AD14">
        <f>Table3[[#This Row],[RW_A]]+Table3[[#This Row],[RW_H]]</f>
        <v>8</v>
      </c>
      <c r="AE14">
        <f>Table3[[#This Row],[RL_A]]+Table3[[#This Row],[RL_H]]</f>
        <v>6</v>
      </c>
      <c r="AF14">
        <f>Table3[[#This Row],[OTW_A]]+Table3[[#This Row],[OTW_H]]</f>
        <v>1</v>
      </c>
      <c r="AG14">
        <f>Table3[[#This Row],[OTL_A]]+Table3[[#This Row],[OTL_H]]</f>
        <v>0</v>
      </c>
      <c r="AH14">
        <f>Table3[[#This Row],[SOW_A]]+Table3[[#This Row],[SOW_H]]</f>
        <v>0</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27</v>
      </c>
      <c r="AL14" s="15">
        <f>Table3[[#This Row],[PTS]]/(2*Table3[[#This Row],[GP]])</f>
        <v>0.59375</v>
      </c>
      <c r="AM14" s="15">
        <f>Table3[[#This Row],[PTS2]]/(3*Table3[[#This Row],[GP]])</f>
        <v>0.5625</v>
      </c>
      <c r="AN14">
        <f>(2*Table3[[#This Row],[GR]])+Table3[[#This Row],[PTS]]</f>
        <v>151</v>
      </c>
      <c r="AO14">
        <f>(3*Table3[[#This Row],[GR]])+Table3[[#This Row],[PTS2]]</f>
        <v>225</v>
      </c>
      <c r="AP14" s="20" t="str">
        <f>_xlfn.CONCAT(TEXT(Table3[[#This Row],[W]], "0"), "-", TEXT(Table3[[#This Row],[RL]],"0"), "-", TEXT(Table3[[#This Row],[OTL]]+Table3[[#This Row],[SOL]], "0"))</f>
        <v>9-6-1</v>
      </c>
      <c r="AQ14">
        <f>COUNTIFS(DataRegularSeason20242025!$D$3:$D$1315,Table3[[#This Row],[Teams]],DataRegularSeason20242025!$K$3:$K$1315,0)</f>
        <v>0</v>
      </c>
      <c r="AR14">
        <f>SUMIF(DataRegularSeason20242025!$D$3:$D$1315,$A14, DataRegularSeason20242025!$J$3:$J$1315)</f>
        <v>32</v>
      </c>
      <c r="AS14">
        <f>SUMIF(DataRegularSeason20242025!$D$3:$D$1315,$A14, DataRegularSeason20242025!$K$3:$K$1315)</f>
        <v>33</v>
      </c>
      <c r="AT14">
        <f>AR14-AS14</f>
        <v>-1</v>
      </c>
      <c r="AU14">
        <f>COUNTIFS(DataRegularSeason20242025!$E$3:$E$1315,Table3[[#This Row],[Teams]],DataRegularSeason20242025!$J$3:$J$1315,0)</f>
        <v>2</v>
      </c>
      <c r="AV14">
        <f>SUMIF(DataRegularSeason20242025!$E$3:$E$1315,$A14,DataRegularSeason20242025!$K$3:$K$1315)</f>
        <v>25</v>
      </c>
      <c r="AW14">
        <f>SUMIF(DataRegularSeason20242025!$E$3:$E$1315,$A14,DataRegularSeason20242025!$J$3:$J$1315)</f>
        <v>13</v>
      </c>
      <c r="AX14">
        <f>AV14-AW14</f>
        <v>12</v>
      </c>
      <c r="AY14">
        <f>AR14+AV14</f>
        <v>57</v>
      </c>
      <c r="AZ14">
        <f>AS14+AW14</f>
        <v>46</v>
      </c>
      <c r="BA14">
        <f>AY14-AZ14</f>
        <v>11</v>
      </c>
      <c r="BB14" s="17">
        <f>Table3[[#This Row],[GF]]/Table3[[#This Row],[GP]]</f>
        <v>3.5625</v>
      </c>
      <c r="BC14" s="17">
        <f>Table3[[#This Row],[GA]]/Table3[[#This Row],[GP]]</f>
        <v>2.875</v>
      </c>
      <c r="BD14" s="17">
        <f>(Table3[[#This Row],[GF]]-Table3[[#This Row],[GA]])/Table3[[#This Row],[GP]]</f>
        <v>0.6875</v>
      </c>
      <c r="BE14" s="50" t="str">
        <f>_xlfn.CONCAT(TEXT(Table3[[#This Row],[W_H]], "0"), "-", TEXT(Table3[[#This Row],[RL_H]],"0"), "-", TEXT(Table3[[#This Row],[OTL_H]]+Table3[[#This Row],[SOL_H]], "0"))</f>
        <v>6-1-1</v>
      </c>
      <c r="BF14" s="50" t="str">
        <f>_xlfn.CONCAT(TEXT(Table3[[#This Row],[W_A]], "0"), "-", TEXT(Table3[[#This Row],[RL_A]],"0"), "-", TEXT(Table3[[#This Row],[OTL_A]]+Table3[[#This Row],[SOL_A]], "0"))</f>
        <v>3-5-0</v>
      </c>
      <c r="BG14">
        <f>COUNTIFS(DataRegularSeason20242025!$D$3:$D$1315,$A14,DataRegularSeason20242025!$H$3:$H$1315, $A14)</f>
        <v>4</v>
      </c>
      <c r="BH14">
        <f>COUNTIFS(DataRegularSeason20242025!$E$3:$E$1315,$A14,DataRegularSeason20242025!$H$3:$H$1315, $A14)</f>
        <v>6</v>
      </c>
      <c r="BI14">
        <f>BG14+BH14</f>
        <v>10</v>
      </c>
      <c r="BJ14">
        <f>F14-BG14</f>
        <v>4</v>
      </c>
      <c r="BK14">
        <f>H14-BH14</f>
        <v>2</v>
      </c>
      <c r="BL14">
        <f>BJ14+BK14</f>
        <v>6</v>
      </c>
    </row>
    <row r="15" spans="1:79"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17</v>
      </c>
      <c r="E15" s="15">
        <f>Table3[[#This Row],[Watched]]/Table3[[#This Row],[GP]]</f>
        <v>0.94444444444444442</v>
      </c>
      <c r="F15">
        <f>COUNTIFS(DataRegularSeason20242025!$N$3:$N$1315,1,DataRegularSeason20242025!$D$3:$D$1315,$A15)</f>
        <v>9</v>
      </c>
      <c r="G15">
        <f>41-Table3[[#This Row],[GP_A]]</f>
        <v>32</v>
      </c>
      <c r="H15">
        <f>COUNTIFS(DataRegularSeason20242025!$E$3:$E$1315,$A15,DataRegularSeason20242025!$N$3:$N$1315,1)</f>
        <v>9</v>
      </c>
      <c r="I15">
        <f>41-Table3[[#This Row],[GP_H]]</f>
        <v>32</v>
      </c>
      <c r="J15">
        <f>F15+H15</f>
        <v>18</v>
      </c>
      <c r="K15">
        <f>82-Table3[[#This Row],[GP]]</f>
        <v>64</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9</v>
      </c>
      <c r="AC15">
        <f>Table3[[#This Row],[L_A]]+Table3[[#This Row],[L_H]]</f>
        <v>9</v>
      </c>
      <c r="AD15">
        <f>Table3[[#This Row],[RW_A]]+Table3[[#This Row],[RW_H]]</f>
        <v>6</v>
      </c>
      <c r="AE15">
        <f>Table3[[#This Row],[RL_A]]+Table3[[#This Row],[RL_H]]</f>
        <v>6</v>
      </c>
      <c r="AF15">
        <f>Table3[[#This Row],[OTW_A]]+Table3[[#This Row],[OTW_H]]</f>
        <v>2</v>
      </c>
      <c r="AG15">
        <f>Table3[[#This Row],[OTL_A]]+Table3[[#This Row],[OTL_H]]</f>
        <v>2</v>
      </c>
      <c r="AH15">
        <f>Table3[[#This Row],[SOW_A]]+Table3[[#This Row],[SOW_H]]</f>
        <v>1</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27</v>
      </c>
      <c r="AL15" s="15">
        <f>Table3[[#This Row],[PTS]]/(2*Table3[[#This Row],[GP]])</f>
        <v>0.58333333333333337</v>
      </c>
      <c r="AM15" s="15">
        <f>Table3[[#This Row],[PTS2]]/(3*Table3[[#This Row],[GP]])</f>
        <v>0.5</v>
      </c>
      <c r="AN15">
        <f>(2*Table3[[#This Row],[GR]])+Table3[[#This Row],[PTS]]</f>
        <v>149</v>
      </c>
      <c r="AO15">
        <f>(3*Table3[[#This Row],[GR]])+Table3[[#This Row],[PTS2]]</f>
        <v>219</v>
      </c>
      <c r="AP15" s="20" t="str">
        <f>_xlfn.CONCAT(TEXT(Table3[[#This Row],[W]], "0"), "-", TEXT(Table3[[#This Row],[RL]],"0"), "-", TEXT(Table3[[#This Row],[OTL]]+Table3[[#This Row],[SOL]], "0"))</f>
        <v>9-6-3</v>
      </c>
      <c r="AQ15">
        <f>COUNTIFS(DataRegularSeason20242025!$D$3:$D$1315,Table3[[#This Row],[Teams]],DataRegularSeason20242025!$K$3:$K$1315,0)</f>
        <v>0</v>
      </c>
      <c r="AR15">
        <f>SUMIF(DataRegularSeason20242025!$D$3:$D$1315,$A15, DataRegularSeason20242025!$J$3:$J$1315)</f>
        <v>21</v>
      </c>
      <c r="AS15">
        <f>SUMIF(DataRegularSeason20242025!$D$3:$D$1315,$A15, DataRegularSeason20242025!$K$3:$K$1315)</f>
        <v>30</v>
      </c>
      <c r="AT15">
        <f>AR15-AS15</f>
        <v>-9</v>
      </c>
      <c r="AU15">
        <f>COUNTIFS(DataRegularSeason20242025!$E$3:$E$1315,Table3[[#This Row],[Teams]],DataRegularSeason20242025!$J$3:$J$1315,0)</f>
        <v>2</v>
      </c>
      <c r="AV15">
        <f>SUMIF(DataRegularSeason20242025!$E$3:$E$1315,$A15,DataRegularSeason20242025!$K$3:$K$1315)</f>
        <v>28</v>
      </c>
      <c r="AW15">
        <f>SUMIF(DataRegularSeason20242025!$E$3:$E$1315,$A15,DataRegularSeason20242025!$J$3:$J$1315)</f>
        <v>21</v>
      </c>
      <c r="AX15">
        <f>AV15-AW15</f>
        <v>7</v>
      </c>
      <c r="AY15">
        <f>AR15+AV15</f>
        <v>49</v>
      </c>
      <c r="AZ15">
        <f>AS15+AW15</f>
        <v>51</v>
      </c>
      <c r="BA15">
        <f>AY15-AZ15</f>
        <v>-2</v>
      </c>
      <c r="BB15" s="17">
        <f>Table3[[#This Row],[GF]]/Table3[[#This Row],[GP]]</f>
        <v>2.7222222222222223</v>
      </c>
      <c r="BC15" s="17">
        <f>Table3[[#This Row],[GA]]/Table3[[#This Row],[GP]]</f>
        <v>2.8333333333333335</v>
      </c>
      <c r="BD15" s="17">
        <f>(Table3[[#This Row],[GF]]-Table3[[#This Row],[GA]])/Table3[[#This Row],[GP]]</f>
        <v>-0.1111111111111111</v>
      </c>
      <c r="BE15" s="50" t="str">
        <f>_xlfn.CONCAT(TEXT(Table3[[#This Row],[W_H]], "0"), "-", TEXT(Table3[[#This Row],[RL_H]],"0"), "-", TEXT(Table3[[#This Row],[OTL_H]]+Table3[[#This Row],[SOL_H]], "0"))</f>
        <v>6-3-0</v>
      </c>
      <c r="BF15" s="50" t="str">
        <f>_xlfn.CONCAT(TEXT(Table3[[#This Row],[W_A]], "0"), "-", TEXT(Table3[[#This Row],[RL_A]],"0"), "-", TEXT(Table3[[#This Row],[OTL_A]]+Table3[[#This Row],[SOL_A]], "0"))</f>
        <v>3-3-3</v>
      </c>
      <c r="BG15">
        <f>COUNTIFS(DataRegularSeason20242025!$D$3:$D$1315,$A15,DataRegularSeason20242025!$H$3:$H$1315, $A15)</f>
        <v>8</v>
      </c>
      <c r="BH15">
        <f>COUNTIFS(DataRegularSeason20242025!$E$3:$E$1315,$A15,DataRegularSeason20242025!$H$3:$H$1315, $A15)</f>
        <v>9</v>
      </c>
      <c r="BI15">
        <f>BG15+BH15</f>
        <v>17</v>
      </c>
      <c r="BJ15">
        <f>F15-BG15</f>
        <v>1</v>
      </c>
      <c r="BK15">
        <f>H15-BH15</f>
        <v>0</v>
      </c>
      <c r="BL15">
        <f>BJ15+BK15</f>
        <v>1</v>
      </c>
      <c r="BQ15">
        <f>LARGE($AJ$2:$AJ$33,1)</f>
        <v>30</v>
      </c>
    </row>
    <row r="16" spans="1:79"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0.94736842105263153</v>
      </c>
      <c r="F16">
        <f>COUNTIFS(DataRegularSeason20242025!$N$3:$N$1315,1,DataRegularSeason20242025!$D$3:$D$1315,$A16)</f>
        <v>9</v>
      </c>
      <c r="G16">
        <f>41-Table3[[#This Row],[GP_A]]</f>
        <v>32</v>
      </c>
      <c r="H16">
        <f>COUNTIFS(DataRegularSeason20242025!$E$3:$E$1315,$A16,DataRegularSeason20242025!$N$3:$N$1315,1)</f>
        <v>10</v>
      </c>
      <c r="I16">
        <f>41-Table3[[#This Row],[GP_H]]</f>
        <v>31</v>
      </c>
      <c r="J16">
        <f>F16+H16</f>
        <v>19</v>
      </c>
      <c r="K16">
        <f>82-Table3[[#This Row],[GP]]</f>
        <v>63</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3</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9</v>
      </c>
      <c r="AC16">
        <f>Table3[[#This Row],[L_A]]+Table3[[#This Row],[L_H]]</f>
        <v>10</v>
      </c>
      <c r="AD16">
        <f>Table3[[#This Row],[RW_A]]+Table3[[#This Row],[RW_H]]</f>
        <v>5</v>
      </c>
      <c r="AE16">
        <f>Table3[[#This Row],[RL_A]]+Table3[[#This Row],[RL_H]]</f>
        <v>8</v>
      </c>
      <c r="AF16">
        <f>Table3[[#This Row],[OTW_A]]+Table3[[#This Row],[OTW_H]]</f>
        <v>4</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20</v>
      </c>
      <c r="AK16">
        <f>(3*(Table3[[#This Row],[RW_A]]+Table3[[#This Row],[RW_H]]))+(2*(Table3[[#This Row],[OTW_A]]+Table3[[#This Row],[SOW_A]]+Table3[[#This Row],[OTW_H]]+Table3[[#This Row],[SOW_H]]))+Table3[[#This Row],[OTL_A]]+Table3[[#This Row],[SOL_A]]+Table3[[#This Row],[OTL_H]]+Table3[[#This Row],[SOL_H]]</f>
        <v>25</v>
      </c>
      <c r="AL16" s="15">
        <f>Table3[[#This Row],[PTS]]/(2*Table3[[#This Row],[GP]])</f>
        <v>0.52631578947368418</v>
      </c>
      <c r="AM16" s="15">
        <f>Table3[[#This Row],[PTS2]]/(3*Table3[[#This Row],[GP]])</f>
        <v>0.43859649122807015</v>
      </c>
      <c r="AN16">
        <f>(2*Table3[[#This Row],[GR]])+Table3[[#This Row],[PTS]]</f>
        <v>146</v>
      </c>
      <c r="AO16">
        <f>(3*Table3[[#This Row],[GR]])+Table3[[#This Row],[PTS2]]</f>
        <v>214</v>
      </c>
      <c r="AP16" s="20" t="str">
        <f>_xlfn.CONCAT(TEXT(Table3[[#This Row],[W]], "0"), "-", TEXT(Table3[[#This Row],[RL]],"0"), "-", TEXT(Table3[[#This Row],[OTL]]+Table3[[#This Row],[SOL]], "0"))</f>
        <v>9-8-2</v>
      </c>
      <c r="AQ16">
        <f>COUNTIFS(DataRegularSeason20242025!$D$3:$D$1315,Table3[[#This Row],[Teams]],DataRegularSeason20242025!$K$3:$K$1315,0)</f>
        <v>0</v>
      </c>
      <c r="AR16">
        <f>SUMIF(DataRegularSeason20242025!$D$3:$D$1315,$A16, DataRegularSeason20242025!$J$3:$J$1315)</f>
        <v>28</v>
      </c>
      <c r="AS16">
        <f>SUMIF(DataRegularSeason20242025!$D$3:$D$1315,$A16, DataRegularSeason20242025!$K$3:$K$1315)</f>
        <v>27</v>
      </c>
      <c r="AT16">
        <f>AR16-AS16</f>
        <v>1</v>
      </c>
      <c r="AU16">
        <f>COUNTIFS(DataRegularSeason20242025!$E$3:$E$1315,Table3[[#This Row],[Teams]],DataRegularSeason20242025!$J$3:$J$1315,0)</f>
        <v>1</v>
      </c>
      <c r="AV16">
        <f>SUMIF(DataRegularSeason20242025!$E$3:$E$1315,$A16,DataRegularSeason20242025!$K$3:$K$1315)</f>
        <v>22</v>
      </c>
      <c r="AW16">
        <f>SUMIF(DataRegularSeason20242025!$E$3:$E$1315,$A16,DataRegularSeason20242025!$J$3:$J$1315)</f>
        <v>33</v>
      </c>
      <c r="AX16">
        <f>AV16-AW16</f>
        <v>-11</v>
      </c>
      <c r="AY16">
        <f>AR16+AV16</f>
        <v>50</v>
      </c>
      <c r="AZ16">
        <f>AS16+AW16</f>
        <v>60</v>
      </c>
      <c r="BA16">
        <f>AY16-AZ16</f>
        <v>-10</v>
      </c>
      <c r="BB16" s="17">
        <f>Table3[[#This Row],[GF]]/Table3[[#This Row],[GP]]</f>
        <v>2.6315789473684212</v>
      </c>
      <c r="BC16" s="17">
        <f>Table3[[#This Row],[GA]]/Table3[[#This Row],[GP]]</f>
        <v>3.1578947368421053</v>
      </c>
      <c r="BD16" s="17">
        <f>(Table3[[#This Row],[GF]]-Table3[[#This Row],[GA]])/Table3[[#This Row],[GP]]</f>
        <v>-0.52631578947368418</v>
      </c>
      <c r="BE16" s="50" t="str">
        <f>_xlfn.CONCAT(TEXT(Table3[[#This Row],[W_H]], "0"), "-", TEXT(Table3[[#This Row],[RL_H]],"0"), "-", TEXT(Table3[[#This Row],[OTL_H]]+Table3[[#This Row],[SOL_H]], "0"))</f>
        <v>4-5-1</v>
      </c>
      <c r="BF16" s="50" t="str">
        <f>_xlfn.CONCAT(TEXT(Table3[[#This Row],[W_A]], "0"), "-", TEXT(Table3[[#This Row],[RL_A]],"0"), "-", TEXT(Table3[[#This Row],[OTL_A]]+Table3[[#This Row],[SOL_A]], "0"))</f>
        <v>5-3-1</v>
      </c>
      <c r="BG16">
        <f>COUNTIFS(DataRegularSeason20242025!$D$3:$D$1315,$A16,DataRegularSeason20242025!$H$3:$H$1315, $A16)</f>
        <v>6</v>
      </c>
      <c r="BH16">
        <f>COUNTIFS(DataRegularSeason20242025!$E$3:$E$1315,$A16,DataRegularSeason20242025!$H$3:$H$1315, $A16)</f>
        <v>6</v>
      </c>
      <c r="BI16">
        <f>BG16+BH16</f>
        <v>12</v>
      </c>
      <c r="BJ16">
        <f>F16-BG16</f>
        <v>3</v>
      </c>
      <c r="BK16">
        <f>H16-BH16</f>
        <v>4</v>
      </c>
      <c r="BL16">
        <f>BJ16+BK16</f>
        <v>7</v>
      </c>
    </row>
    <row r="17" spans="1:6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0.68421052631578949</v>
      </c>
      <c r="F17">
        <f>COUNTIFS(DataRegularSeason20242025!$N$3:$N$1315,1,DataRegularSeason20242025!$D$3:$D$1315,$A17)</f>
        <v>7</v>
      </c>
      <c r="G17">
        <f>41-Table3[[#This Row],[GP_A]]</f>
        <v>34</v>
      </c>
      <c r="H17">
        <f>COUNTIFS(DataRegularSeason20242025!$E$3:$E$1315,$A17,DataRegularSeason20242025!$N$3:$N$1315,1)</f>
        <v>12</v>
      </c>
      <c r="I17">
        <f>41-Table3[[#This Row],[GP_H]]</f>
        <v>29</v>
      </c>
      <c r="J17">
        <f>F17+H17</f>
        <v>19</v>
      </c>
      <c r="K17">
        <f>82-Table3[[#This Row],[GP]]</f>
        <v>63</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3</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10</v>
      </c>
      <c r="AC17">
        <f>Table3[[#This Row],[L_A]]+Table3[[#This Row],[L_H]]</f>
        <v>9</v>
      </c>
      <c r="AD17">
        <f>Table3[[#This Row],[RW_A]]+Table3[[#This Row],[RW_H]]</f>
        <v>8</v>
      </c>
      <c r="AE17">
        <f>Table3[[#This Row],[RL_A]]+Table3[[#This Row],[RL_H]]</f>
        <v>9</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20</v>
      </c>
      <c r="AK17">
        <f>(3*(Table3[[#This Row],[RW_A]]+Table3[[#This Row],[RW_H]]))+(2*(Table3[[#This Row],[OTW_A]]+Table3[[#This Row],[SOW_A]]+Table3[[#This Row],[OTW_H]]+Table3[[#This Row],[SOW_H]]))+Table3[[#This Row],[OTL_A]]+Table3[[#This Row],[SOL_A]]+Table3[[#This Row],[OTL_H]]+Table3[[#This Row],[SOL_H]]</f>
        <v>28</v>
      </c>
      <c r="AL17" s="15">
        <f>Table3[[#This Row],[PTS]]/(2*Table3[[#This Row],[GP]])</f>
        <v>0.52631578947368418</v>
      </c>
      <c r="AM17" s="15">
        <f>Table3[[#This Row],[PTS2]]/(3*Table3[[#This Row],[GP]])</f>
        <v>0.49122807017543857</v>
      </c>
      <c r="AN17">
        <f>(2*Table3[[#This Row],[GR]])+Table3[[#This Row],[PTS]]</f>
        <v>146</v>
      </c>
      <c r="AO17">
        <f>(3*Table3[[#This Row],[GR]])+Table3[[#This Row],[PTS2]]</f>
        <v>217</v>
      </c>
      <c r="AP17" s="20" t="str">
        <f>_xlfn.CONCAT(TEXT(Table3[[#This Row],[W]], "0"), "-", TEXT(Table3[[#This Row],[RL]],"0"), "-", TEXT(Table3[[#This Row],[OTL]]+Table3[[#This Row],[SOL]], "0"))</f>
        <v>10-9-0</v>
      </c>
      <c r="AQ17">
        <f>COUNTIFS(DataRegularSeason20242025!$D$3:$D$1315,Table3[[#This Row],[Teams]],DataRegularSeason20242025!$K$3:$K$1315,0)</f>
        <v>0</v>
      </c>
      <c r="AR17">
        <f>SUMIF(DataRegularSeason20242025!$D$3:$D$1315,$A17, DataRegularSeason20242025!$J$3:$J$1315)</f>
        <v>21</v>
      </c>
      <c r="AS17">
        <f>SUMIF(DataRegularSeason20242025!$D$3:$D$1315,$A17, DataRegularSeason20242025!$K$3:$K$1315)</f>
        <v>20</v>
      </c>
      <c r="AT17">
        <f>AR17-AS17</f>
        <v>1</v>
      </c>
      <c r="AU17">
        <f>COUNTIFS(DataRegularSeason20242025!$E$3:$E$1315,Table3[[#This Row],[Teams]],DataRegularSeason20242025!$J$3:$J$1315,0)</f>
        <v>0</v>
      </c>
      <c r="AV17">
        <f>SUMIF(DataRegularSeason20242025!$E$3:$E$1315,$A17,DataRegularSeason20242025!$K$3:$K$1315)</f>
        <v>43</v>
      </c>
      <c r="AW17">
        <f>SUMIF(DataRegularSeason20242025!$E$3:$E$1315,$A17,DataRegularSeason20242025!$J$3:$J$1315)</f>
        <v>50</v>
      </c>
      <c r="AX17">
        <f>AV17-AW17</f>
        <v>-7</v>
      </c>
      <c r="AY17">
        <f>AR17+AV17</f>
        <v>64</v>
      </c>
      <c r="AZ17">
        <f>AS17+AW17</f>
        <v>70</v>
      </c>
      <c r="BA17">
        <f>AY17-AZ17</f>
        <v>-6</v>
      </c>
      <c r="BB17" s="17">
        <f>Table3[[#This Row],[GF]]/Table3[[#This Row],[GP]]</f>
        <v>3.3684210526315788</v>
      </c>
      <c r="BC17" s="17">
        <f>Table3[[#This Row],[GA]]/Table3[[#This Row],[GP]]</f>
        <v>3.6842105263157894</v>
      </c>
      <c r="BD17" s="17">
        <f>(Table3[[#This Row],[GF]]-Table3[[#This Row],[GA]])/Table3[[#This Row],[GP]]</f>
        <v>-0.31578947368421051</v>
      </c>
      <c r="BE17" s="50" t="str">
        <f>_xlfn.CONCAT(TEXT(Table3[[#This Row],[W_H]], "0"), "-", TEXT(Table3[[#This Row],[RL_H]],"0"), "-", TEXT(Table3[[#This Row],[OTL_H]]+Table3[[#This Row],[SOL_H]], "0"))</f>
        <v>6-6-0</v>
      </c>
      <c r="BF17" s="50" t="str">
        <f>_xlfn.CONCAT(TEXT(Table3[[#This Row],[W_A]], "0"), "-", TEXT(Table3[[#This Row],[RL_A]],"0"), "-", TEXT(Table3[[#This Row],[OTL_A]]+Table3[[#This Row],[SOL_A]], "0"))</f>
        <v>4-3-0</v>
      </c>
      <c r="BG17">
        <f>COUNTIFS(DataRegularSeason20242025!$D$3:$D$1315,$A17,DataRegularSeason20242025!$H$3:$H$1315, $A17)</f>
        <v>3</v>
      </c>
      <c r="BH17">
        <f>COUNTIFS(DataRegularSeason20242025!$E$3:$E$1315,$A17,DataRegularSeason20242025!$H$3:$H$1315, $A17)</f>
        <v>10</v>
      </c>
      <c r="BI17">
        <f>BG17+BH17</f>
        <v>13</v>
      </c>
      <c r="BJ17">
        <f>F17-BG17</f>
        <v>4</v>
      </c>
      <c r="BK17">
        <f>H17-BH17</f>
        <v>2</v>
      </c>
      <c r="BL17">
        <f>BJ17+BK17</f>
        <v>6</v>
      </c>
    </row>
    <row r="18" spans="1:6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4</v>
      </c>
      <c r="E18" s="15">
        <f>Table3[[#This Row],[Watched]]/Table3[[#This Row],[GP]]</f>
        <v>0.23529411764705882</v>
      </c>
      <c r="F18">
        <f>COUNTIFS(DataRegularSeason20242025!$N$3:$N$1315,1,DataRegularSeason20242025!$D$3:$D$1315,$A18)</f>
        <v>9</v>
      </c>
      <c r="G18">
        <f>41-Table3[[#This Row],[GP_A]]</f>
        <v>32</v>
      </c>
      <c r="H18">
        <f>COUNTIFS(DataRegularSeason20242025!$E$3:$E$1315,$A18,DataRegularSeason20242025!$N$3:$N$1315,1)</f>
        <v>8</v>
      </c>
      <c r="I18">
        <f>41-Table3[[#This Row],[GP_H]]</f>
        <v>33</v>
      </c>
      <c r="J18">
        <f>F18+H18</f>
        <v>17</v>
      </c>
      <c r="K18">
        <f>82-Table3[[#This Row],[GP]]</f>
        <v>65</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8</v>
      </c>
      <c r="AC18">
        <f>Table3[[#This Row],[L_A]]+Table3[[#This Row],[L_H]]</f>
        <v>9</v>
      </c>
      <c r="AD18">
        <f>Table3[[#This Row],[RW_A]]+Table3[[#This Row],[RW_H]]</f>
        <v>6</v>
      </c>
      <c r="AE18">
        <f>Table3[[#This Row],[RL_A]]+Table3[[#This Row],[RL_H]]</f>
        <v>8</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23</v>
      </c>
      <c r="AL18" s="15">
        <f>Table3[[#This Row],[PTS]]/(2*Table3[[#This Row],[GP]])</f>
        <v>0.5</v>
      </c>
      <c r="AM18" s="15">
        <f>Table3[[#This Row],[PTS2]]/(3*Table3[[#This Row],[GP]])</f>
        <v>0.45098039215686275</v>
      </c>
      <c r="AN18">
        <f>(2*Table3[[#This Row],[GR]])+Table3[[#This Row],[PTS]]</f>
        <v>147</v>
      </c>
      <c r="AO18">
        <f>(3*Table3[[#This Row],[GR]])+Table3[[#This Row],[PTS2]]</f>
        <v>218</v>
      </c>
      <c r="AP18" s="20" t="str">
        <f>_xlfn.CONCAT(TEXT(Table3[[#This Row],[W]], "0"), "-", TEXT(Table3[[#This Row],[RL]],"0"), "-", TEXT(Table3[[#This Row],[OTL]]+Table3[[#This Row],[SOL]], "0"))</f>
        <v>8-8-1</v>
      </c>
      <c r="AQ18">
        <f>COUNTIFS(DataRegularSeason20242025!$D$3:$D$1315,Table3[[#This Row],[Teams]],DataRegularSeason20242025!$K$3:$K$1315,0)</f>
        <v>2</v>
      </c>
      <c r="AR18">
        <f>SUMIF(DataRegularSeason20242025!$D$3:$D$1315,$A18, DataRegularSeason20242025!$J$3:$J$1315)</f>
        <v>21</v>
      </c>
      <c r="AS18">
        <f>SUMIF(DataRegularSeason20242025!$D$3:$D$1315,$A18, DataRegularSeason20242025!$K$3:$K$1315)</f>
        <v>28</v>
      </c>
      <c r="AT18">
        <f>AR18-AS18</f>
        <v>-7</v>
      </c>
      <c r="AU18">
        <f>COUNTIFS(DataRegularSeason20242025!$E$3:$E$1315,Table3[[#This Row],[Teams]],DataRegularSeason20242025!$J$3:$J$1315,0)</f>
        <v>1</v>
      </c>
      <c r="AV18">
        <f>SUMIF(DataRegularSeason20242025!$E$3:$E$1315,$A18,DataRegularSeason20242025!$K$3:$K$1315)</f>
        <v>34</v>
      </c>
      <c r="AW18">
        <f>SUMIF(DataRegularSeason20242025!$E$3:$E$1315,$A18,DataRegularSeason20242025!$J$3:$J$1315)</f>
        <v>25</v>
      </c>
      <c r="AX18">
        <f>AV18-AW18</f>
        <v>9</v>
      </c>
      <c r="AY18">
        <f>AR18+AV18</f>
        <v>55</v>
      </c>
      <c r="AZ18">
        <f>AS18+AW18</f>
        <v>53</v>
      </c>
      <c r="BA18">
        <f>AY18-AZ18</f>
        <v>2</v>
      </c>
      <c r="BB18" s="17">
        <f>Table3[[#This Row],[GF]]/Table3[[#This Row],[GP]]</f>
        <v>3.2352941176470589</v>
      </c>
      <c r="BC18" s="17">
        <f>Table3[[#This Row],[GA]]/Table3[[#This Row],[GP]]</f>
        <v>3.1176470588235294</v>
      </c>
      <c r="BD18" s="17">
        <f>(Table3[[#This Row],[GF]]-Table3[[#This Row],[GA]])/Table3[[#This Row],[GP]]</f>
        <v>0.11764705882352941</v>
      </c>
      <c r="BE18" s="50" t="str">
        <f>_xlfn.CONCAT(TEXT(Table3[[#This Row],[W_H]], "0"), "-", TEXT(Table3[[#This Row],[RL_H]],"0"), "-", TEXT(Table3[[#This Row],[OTL_H]]+Table3[[#This Row],[SOL_H]], "0"))</f>
        <v>5-2-1</v>
      </c>
      <c r="BF18" s="50" t="str">
        <f>_xlfn.CONCAT(TEXT(Table3[[#This Row],[W_A]], "0"), "-", TEXT(Table3[[#This Row],[RL_A]],"0"), "-", TEXT(Table3[[#This Row],[OTL_A]]+Table3[[#This Row],[SOL_A]], "0"))</f>
        <v>3-6-0</v>
      </c>
      <c r="BG18">
        <f>COUNTIFS(DataRegularSeason20242025!$D$3:$D$1315,$A18,DataRegularSeason20242025!$H$3:$H$1315, $A18)</f>
        <v>3</v>
      </c>
      <c r="BH18">
        <f>COUNTIFS(DataRegularSeason20242025!$E$3:$E$1315,$A18,DataRegularSeason20242025!$H$3:$H$1315, $A18)</f>
        <v>4</v>
      </c>
      <c r="BI18">
        <f>BG18+BH18</f>
        <v>7</v>
      </c>
      <c r="BJ18">
        <f>F18-BG18</f>
        <v>6</v>
      </c>
      <c r="BK18">
        <f>H18-BH18</f>
        <v>4</v>
      </c>
      <c r="BL18">
        <f>BJ18+BK18</f>
        <v>10</v>
      </c>
    </row>
    <row r="19" spans="1:66"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0.57894736842105265</v>
      </c>
      <c r="F19">
        <f>COUNTIFS(DataRegularSeason20242025!$N$3:$N$1315,1,DataRegularSeason20242025!$D$3:$D$1315,$A19)</f>
        <v>8</v>
      </c>
      <c r="G19">
        <f>41-Table3[[#This Row],[GP_A]]</f>
        <v>33</v>
      </c>
      <c r="H19">
        <f>COUNTIFS(DataRegularSeason20242025!$E$3:$E$1315,$A19,DataRegularSeason20242025!$N$3:$N$1315,1)</f>
        <v>11</v>
      </c>
      <c r="I19">
        <f>41-Table3[[#This Row],[GP_H]]</f>
        <v>30</v>
      </c>
      <c r="J19">
        <f>F19+H19</f>
        <v>19</v>
      </c>
      <c r="K19">
        <f>82-Table3[[#This Row],[GP]]</f>
        <v>63</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9</v>
      </c>
      <c r="AC19">
        <f>Table3[[#This Row],[L_A]]+Table3[[#This Row],[L_H]]</f>
        <v>10</v>
      </c>
      <c r="AD19">
        <f>Table3[[#This Row],[RW_A]]+Table3[[#This Row],[RW_H]]</f>
        <v>6</v>
      </c>
      <c r="AE19">
        <f>Table3[[#This Row],[RL_A]]+Table3[[#This Row],[RL_H]]</f>
        <v>9</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19</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0.43859649122807015</v>
      </c>
      <c r="AN19">
        <f>(2*Table3[[#This Row],[GR]])+Table3[[#This Row],[PTS]]</f>
        <v>145</v>
      </c>
      <c r="AO19">
        <f>(3*Table3[[#This Row],[GR]])+Table3[[#This Row],[PTS2]]</f>
        <v>214</v>
      </c>
      <c r="AP19" s="20" t="str">
        <f>_xlfn.CONCAT(TEXT(Table3[[#This Row],[W]], "0"), "-", TEXT(Table3[[#This Row],[RL]],"0"), "-", TEXT(Table3[[#This Row],[OTL]]+Table3[[#This Row],[SOL]], "0"))</f>
        <v>9-9-1</v>
      </c>
      <c r="AQ19">
        <f>COUNTIFS(DataRegularSeason20242025!$D$3:$D$1315,Table3[[#This Row],[Teams]],DataRegularSeason20242025!$K$3:$K$1315,0)</f>
        <v>0</v>
      </c>
      <c r="AR19">
        <f>SUMIF(DataRegularSeason20242025!$D$3:$D$1315,$A19, DataRegularSeason20242025!$J$3:$J$1315)</f>
        <v>24</v>
      </c>
      <c r="AS19">
        <f>SUMIF(DataRegularSeason20242025!$D$3:$D$1315,$A19, DataRegularSeason20242025!$K$3:$K$1315)</f>
        <v>26</v>
      </c>
      <c r="AT19">
        <f>AR19-AS19</f>
        <v>-2</v>
      </c>
      <c r="AU19">
        <f>COUNTIFS(DataRegularSeason20242025!$E$3:$E$1315,Table3[[#This Row],[Teams]],DataRegularSeason20242025!$J$3:$J$1315,0)</f>
        <v>0</v>
      </c>
      <c r="AV19">
        <f>SUMIF(DataRegularSeason20242025!$E$3:$E$1315,$A19,DataRegularSeason20242025!$K$3:$K$1315)</f>
        <v>31</v>
      </c>
      <c r="AW19">
        <f>SUMIF(DataRegularSeason20242025!$E$3:$E$1315,$A19,DataRegularSeason20242025!$J$3:$J$1315)</f>
        <v>29</v>
      </c>
      <c r="AX19">
        <f>AV19-AW19</f>
        <v>2</v>
      </c>
      <c r="AY19">
        <f>AR19+AV19</f>
        <v>55</v>
      </c>
      <c r="AZ19">
        <f>AS19+AW19</f>
        <v>55</v>
      </c>
      <c r="BA19">
        <f>AY19-AZ19</f>
        <v>0</v>
      </c>
      <c r="BB19" s="17">
        <f>Table3[[#This Row],[GF]]/Table3[[#This Row],[GP]]</f>
        <v>2.8947368421052633</v>
      </c>
      <c r="BC19" s="17">
        <f>Table3[[#This Row],[GA]]/Table3[[#This Row],[GP]]</f>
        <v>2.8947368421052633</v>
      </c>
      <c r="BD19" s="17">
        <f>(Table3[[#This Row],[GF]]-Table3[[#This Row],[GA]])/Table3[[#This Row],[GP]]</f>
        <v>0</v>
      </c>
      <c r="BE19" s="50" t="str">
        <f>_xlfn.CONCAT(TEXT(Table3[[#This Row],[W_H]], "0"), "-", TEXT(Table3[[#This Row],[RL_H]],"0"), "-", TEXT(Table3[[#This Row],[OTL_H]]+Table3[[#This Row],[SOL_H]], "0"))</f>
        <v>6-4-1</v>
      </c>
      <c r="BF19" s="50" t="str">
        <f>_xlfn.CONCAT(TEXT(Table3[[#This Row],[W_A]], "0"), "-", TEXT(Table3[[#This Row],[RL_A]],"0"), "-", TEXT(Table3[[#This Row],[OTL_A]]+Table3[[#This Row],[SOL_A]], "0"))</f>
        <v>3-5-0</v>
      </c>
      <c r="BG19">
        <f>COUNTIFS(DataRegularSeason20242025!$D$3:$D$1315,$A19,DataRegularSeason20242025!$H$3:$H$1315, $A19)</f>
        <v>2</v>
      </c>
      <c r="BH19">
        <f>COUNTIFS(DataRegularSeason20242025!$E$3:$E$1315,$A19,DataRegularSeason20242025!$H$3:$H$1315, $A19)</f>
        <v>3</v>
      </c>
      <c r="BI19">
        <f>BG19+BH19</f>
        <v>5</v>
      </c>
      <c r="BJ19">
        <f>F19-BG19</f>
        <v>6</v>
      </c>
      <c r="BK19">
        <f>H19-BH19</f>
        <v>8</v>
      </c>
      <c r="BL19">
        <f>BJ19+BK19</f>
        <v>14</v>
      </c>
    </row>
    <row r="20" spans="1:66"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0.61111111111111116</v>
      </c>
      <c r="F20">
        <f>COUNTIFS(DataRegularSeason20242025!$N$3:$N$1315,1,DataRegularSeason20242025!$D$3:$D$1315,$A20)</f>
        <v>11</v>
      </c>
      <c r="G20">
        <f>41-Table3[[#This Row],[GP_A]]</f>
        <v>30</v>
      </c>
      <c r="H20">
        <f>COUNTIFS(DataRegularSeason20242025!$E$3:$E$1315,$A20,DataRegularSeason20242025!$N$3:$N$1315,1)</f>
        <v>7</v>
      </c>
      <c r="I20">
        <f>41-Table3[[#This Row],[GP_H]]</f>
        <v>34</v>
      </c>
      <c r="J20">
        <f>F20+H20</f>
        <v>18</v>
      </c>
      <c r="K20">
        <f>82-Table3[[#This Row],[GP]]</f>
        <v>64</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7</v>
      </c>
      <c r="AC20">
        <f>Table3[[#This Row],[L_A]]+Table3[[#This Row],[L_H]]</f>
        <v>11</v>
      </c>
      <c r="AD20">
        <f>Table3[[#This Row],[RW_A]]+Table3[[#This Row],[RW_H]]</f>
        <v>4</v>
      </c>
      <c r="AE20">
        <f>Table3[[#This Row],[RL_A]]+Table3[[#This Row],[RL_H]]</f>
        <v>7</v>
      </c>
      <c r="AF20">
        <f>Table3[[#This Row],[OTW_A]]+Table3[[#This Row],[OTW_H]]</f>
        <v>1</v>
      </c>
      <c r="AG20">
        <f>Table3[[#This Row],[OTL_A]]+Table3[[#This Row],[OTL_H]]</f>
        <v>4</v>
      </c>
      <c r="AH20">
        <f>Table3[[#This Row],[SOW_A]]+Table3[[#This Row],[SOW_H]]</f>
        <v>2</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22</v>
      </c>
      <c r="AL20" s="15">
        <f>Table3[[#This Row],[PTS]]/(2*Table3[[#This Row],[GP]])</f>
        <v>0.5</v>
      </c>
      <c r="AM20" s="15">
        <f>Table3[[#This Row],[PTS2]]/(3*Table3[[#This Row],[GP]])</f>
        <v>0.40740740740740738</v>
      </c>
      <c r="AN20">
        <f>(2*Table3[[#This Row],[GR]])+Table3[[#This Row],[PTS]]</f>
        <v>146</v>
      </c>
      <c r="AO20">
        <f>(3*Table3[[#This Row],[GR]])+Table3[[#This Row],[PTS2]]</f>
        <v>214</v>
      </c>
      <c r="AP20" s="20" t="str">
        <f>_xlfn.CONCAT(TEXT(Table3[[#This Row],[W]], "0"), "-", TEXT(Table3[[#This Row],[RL]],"0"), "-", TEXT(Table3[[#This Row],[OTL]]+Table3[[#This Row],[SOL]], "0"))</f>
        <v>7-7-4</v>
      </c>
      <c r="AQ20">
        <f>COUNTIFS(DataRegularSeason20242025!$D$3:$D$1315,Table3[[#This Row],[Teams]],DataRegularSeason20242025!$K$3:$K$1315,0)</f>
        <v>0</v>
      </c>
      <c r="AR20">
        <f>SUMIF(DataRegularSeason20242025!$D$3:$D$1315,$A20, DataRegularSeason20242025!$J$3:$J$1315)</f>
        <v>30</v>
      </c>
      <c r="AS20">
        <f>SUMIF(DataRegularSeason20242025!$D$3:$D$1315,$A20, DataRegularSeason20242025!$K$3:$K$1315)</f>
        <v>30</v>
      </c>
      <c r="AT20">
        <f>AR20-AS20</f>
        <v>0</v>
      </c>
      <c r="AU20">
        <f>COUNTIFS(DataRegularSeason20242025!$E$3:$E$1315,Table3[[#This Row],[Teams]],DataRegularSeason20242025!$J$3:$J$1315,0)</f>
        <v>0</v>
      </c>
      <c r="AV20">
        <f>SUMIF(DataRegularSeason20242025!$E$3:$E$1315,$A20,DataRegularSeason20242025!$K$3:$K$1315)</f>
        <v>19</v>
      </c>
      <c r="AW20">
        <f>SUMIF(DataRegularSeason20242025!$E$3:$E$1315,$A20,DataRegularSeason20242025!$J$3:$J$1315)</f>
        <v>25</v>
      </c>
      <c r="AX20">
        <f>AV20-AW20</f>
        <v>-6</v>
      </c>
      <c r="AY20">
        <f>AR20+AV20</f>
        <v>49</v>
      </c>
      <c r="AZ20">
        <f>AS20+AW20</f>
        <v>55</v>
      </c>
      <c r="BA20">
        <f>AY20-AZ20</f>
        <v>-6</v>
      </c>
      <c r="BB20" s="17">
        <f>Table3[[#This Row],[GF]]/Table3[[#This Row],[GP]]</f>
        <v>2.7222222222222223</v>
      </c>
      <c r="BC20" s="17">
        <f>Table3[[#This Row],[GA]]/Table3[[#This Row],[GP]]</f>
        <v>3.0555555555555554</v>
      </c>
      <c r="BD20" s="17">
        <f>(Table3[[#This Row],[GF]]-Table3[[#This Row],[GA]])/Table3[[#This Row],[GP]]</f>
        <v>-0.33333333333333331</v>
      </c>
      <c r="BE20" s="50" t="str">
        <f>_xlfn.CONCAT(TEXT(Table3[[#This Row],[W_H]], "0"), "-", TEXT(Table3[[#This Row],[RL_H]],"0"), "-", TEXT(Table3[[#This Row],[OTL_H]]+Table3[[#This Row],[SOL_H]], "0"))</f>
        <v>2-3-2</v>
      </c>
      <c r="BF20" s="50" t="str">
        <f>_xlfn.CONCAT(TEXT(Table3[[#This Row],[W_A]], "0"), "-", TEXT(Table3[[#This Row],[RL_A]],"0"), "-", TEXT(Table3[[#This Row],[OTL_A]]+Table3[[#This Row],[SOL_A]], "0"))</f>
        <v>5-4-2</v>
      </c>
      <c r="BG20">
        <f>COUNTIFS(DataRegularSeason20242025!$D$3:$D$1315,$A20,DataRegularSeason20242025!$H$3:$H$1315, $A20)</f>
        <v>3</v>
      </c>
      <c r="BH20">
        <f>COUNTIFS(DataRegularSeason20242025!$E$3:$E$1315,$A20,DataRegularSeason20242025!$H$3:$H$1315, $A20)</f>
        <v>3</v>
      </c>
      <c r="BI20">
        <f>BG20+BH20</f>
        <v>6</v>
      </c>
      <c r="BJ20">
        <f>F20-BG20</f>
        <v>8</v>
      </c>
      <c r="BK20">
        <f>H20-BH20</f>
        <v>4</v>
      </c>
      <c r="BL20">
        <f>BJ20+BK20</f>
        <v>12</v>
      </c>
    </row>
    <row r="21" spans="1:66"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17</v>
      </c>
      <c r="E21" s="15">
        <f>Table3[[#This Row],[Watched]]/Table3[[#This Row],[GP]]</f>
        <v>0.85</v>
      </c>
      <c r="F21">
        <f>COUNTIFS(DataRegularSeason20242025!$N$3:$N$1315,1,DataRegularSeason20242025!$D$3:$D$1315,$A21)</f>
        <v>9</v>
      </c>
      <c r="G21">
        <f>41-Table3[[#This Row],[GP_A]]</f>
        <v>32</v>
      </c>
      <c r="H21">
        <f>COUNTIFS(DataRegularSeason20242025!$E$3:$E$1315,$A21,DataRegularSeason20242025!$N$3:$N$1315,1)</f>
        <v>11</v>
      </c>
      <c r="I21">
        <f>41-Table3[[#This Row],[GP_H]]</f>
        <v>30</v>
      </c>
      <c r="J21">
        <f>F21+H21</f>
        <v>20</v>
      </c>
      <c r="K21">
        <f>82-Table3[[#This Row],[GP]]</f>
        <v>62</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3</v>
      </c>
      <c r="W21">
        <f>COUNTIFS(DataRegularSeason20242025!$E$3:$E$1315,$A21, DataRegularSeason20242025!$L$3:$L$1315, $A21,DataRegularSeason20242025!$N$3:$N$1315,1,DataRegularSeason20242025!$M$3:$M$1315,"SO")</f>
        <v>0</v>
      </c>
      <c r="X21">
        <f>H21-T21</f>
        <v>6</v>
      </c>
      <c r="Y21">
        <f>COUNTIFS(DataRegularSeason20242025!$E$3:$E$1315,$A21, DataRegularSeason20242025!$S$3:$S$1315, $A21,DataRegularSeason20242025!$M$3:$M$1315,"REG")</f>
        <v>4</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8</v>
      </c>
      <c r="AC21">
        <f>Table3[[#This Row],[L_A]]+Table3[[#This Row],[L_H]]</f>
        <v>12</v>
      </c>
      <c r="AD21">
        <f>Table3[[#This Row],[RW_A]]+Table3[[#This Row],[RW_H]]</f>
        <v>5</v>
      </c>
      <c r="AE21">
        <f>Table3[[#This Row],[RL_A]]+Table3[[#This Row],[RL_H]]</f>
        <v>9</v>
      </c>
      <c r="AF21">
        <f>Table3[[#This Row],[OTW_A]]+Table3[[#This Row],[OTW_H]]</f>
        <v>3</v>
      </c>
      <c r="AG21">
        <f>Table3[[#This Row],[OTL_A]]+Table3[[#This Row],[OTL_H]]</f>
        <v>3</v>
      </c>
      <c r="AH21">
        <f>Table3[[#This Row],[SOW_A]]+Table3[[#This Row],[SOW_H]]</f>
        <v>0</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24</v>
      </c>
      <c r="AL21" s="15">
        <f>Table3[[#This Row],[PTS]]/(2*Table3[[#This Row],[GP]])</f>
        <v>0.47499999999999998</v>
      </c>
      <c r="AM21" s="15">
        <f>Table3[[#This Row],[PTS2]]/(3*Table3[[#This Row],[GP]])</f>
        <v>0.4</v>
      </c>
      <c r="AN21">
        <f>(2*Table3[[#This Row],[GR]])+Table3[[#This Row],[PTS]]</f>
        <v>143</v>
      </c>
      <c r="AO21">
        <f>(3*Table3[[#This Row],[GR]])+Table3[[#This Row],[PTS2]]</f>
        <v>210</v>
      </c>
      <c r="AP21" s="20" t="str">
        <f>_xlfn.CONCAT(TEXT(Table3[[#This Row],[W]], "0"), "-", TEXT(Table3[[#This Row],[RL]],"0"), "-", TEXT(Table3[[#This Row],[OTL]]+Table3[[#This Row],[SOL]], "0"))</f>
        <v>8-9-3</v>
      </c>
      <c r="AQ21">
        <f>COUNTIFS(DataRegularSeason20242025!$D$3:$D$1315,Table3[[#This Row],[Teams]],DataRegularSeason20242025!$K$3:$K$1315,0)</f>
        <v>1</v>
      </c>
      <c r="AR21">
        <f>SUMIF(DataRegularSeason20242025!$D$3:$D$1315,$A21, DataRegularSeason20242025!$J$3:$J$1315)</f>
        <v>20</v>
      </c>
      <c r="AS21">
        <f>SUMIF(DataRegularSeason20242025!$D$3:$D$1315,$A21, DataRegularSeason20242025!$K$3:$K$1315)</f>
        <v>36</v>
      </c>
      <c r="AT21">
        <f>AR21-AS21</f>
        <v>-16</v>
      </c>
      <c r="AU21">
        <f>COUNTIFS(DataRegularSeason20242025!$E$3:$E$1315,Table3[[#This Row],[Teams]],DataRegularSeason20242025!$J$3:$J$1315,0)</f>
        <v>1</v>
      </c>
      <c r="AV21">
        <f>SUMIF(DataRegularSeason20242025!$E$3:$E$1315,$A21,DataRegularSeason20242025!$K$3:$K$1315)</f>
        <v>28</v>
      </c>
      <c r="AW21">
        <f>SUMIF(DataRegularSeason20242025!$E$3:$E$1315,$A21,DataRegularSeason20242025!$J$3:$J$1315)</f>
        <v>33</v>
      </c>
      <c r="AX21">
        <f>AV21-AW21</f>
        <v>-5</v>
      </c>
      <c r="AY21">
        <f>AR21+AV21</f>
        <v>48</v>
      </c>
      <c r="AZ21">
        <f>AS21+AW21</f>
        <v>69</v>
      </c>
      <c r="BA21">
        <f>AY21-AZ21</f>
        <v>-21</v>
      </c>
      <c r="BB21" s="17">
        <f>Table3[[#This Row],[GF]]/Table3[[#This Row],[GP]]</f>
        <v>2.4</v>
      </c>
      <c r="BC21" s="17">
        <f>Table3[[#This Row],[GA]]/Table3[[#This Row],[GP]]</f>
        <v>3.45</v>
      </c>
      <c r="BD21" s="17">
        <f>(Table3[[#This Row],[GF]]-Table3[[#This Row],[GA]])/Table3[[#This Row],[GP]]</f>
        <v>-1.05</v>
      </c>
      <c r="BE21" s="50" t="str">
        <f>_xlfn.CONCAT(TEXT(Table3[[#This Row],[W_H]], "0"), "-", TEXT(Table3[[#This Row],[RL_H]],"0"), "-", TEXT(Table3[[#This Row],[OTL_H]]+Table3[[#This Row],[SOL_H]], "0"))</f>
        <v>5-4-2</v>
      </c>
      <c r="BF21" s="50" t="str">
        <f>_xlfn.CONCAT(TEXT(Table3[[#This Row],[W_A]], "0"), "-", TEXT(Table3[[#This Row],[RL_A]],"0"), "-", TEXT(Table3[[#This Row],[OTL_A]]+Table3[[#This Row],[SOL_A]], "0"))</f>
        <v>3-5-1</v>
      </c>
      <c r="BG21">
        <f>COUNTIFS(DataRegularSeason20242025!$D$3:$D$1315,$A21,DataRegularSeason20242025!$H$3:$H$1315, $A21)</f>
        <v>4</v>
      </c>
      <c r="BH21">
        <f>COUNTIFS(DataRegularSeason20242025!$E$3:$E$1315,$A21,DataRegularSeason20242025!$H$3:$H$1315, $A21)</f>
        <v>6</v>
      </c>
      <c r="BI21">
        <f>BG21+BH21</f>
        <v>10</v>
      </c>
      <c r="BJ21">
        <f>F21-BG21</f>
        <v>5</v>
      </c>
      <c r="BK21">
        <f>H21-BH21</f>
        <v>5</v>
      </c>
      <c r="BL21">
        <f>BJ21+BK21</f>
        <v>10</v>
      </c>
    </row>
    <row r="22" spans="1:66"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0.68421052631578949</v>
      </c>
      <c r="F22">
        <f>COUNTIFS(DataRegularSeason20242025!$N$3:$N$1315,1,DataRegularSeason20242025!$D$3:$D$1315,$A22)</f>
        <v>10</v>
      </c>
      <c r="G22">
        <f>41-Table3[[#This Row],[GP_A]]</f>
        <v>31</v>
      </c>
      <c r="H22">
        <f>COUNTIFS(DataRegularSeason20242025!$E$3:$E$1315,$A22,DataRegularSeason20242025!$N$3:$N$1315,1)</f>
        <v>9</v>
      </c>
      <c r="I22">
        <f>41-Table3[[#This Row],[GP_H]]</f>
        <v>32</v>
      </c>
      <c r="J22">
        <f>F22+H22</f>
        <v>19</v>
      </c>
      <c r="K22">
        <f>82-Table3[[#This Row],[GP]]</f>
        <v>63</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2</v>
      </c>
      <c r="P22">
        <f>F22-L22</f>
        <v>6</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1</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8</v>
      </c>
      <c r="AC22">
        <f>Table3[[#This Row],[L_A]]+Table3[[#This Row],[L_H]]</f>
        <v>11</v>
      </c>
      <c r="AD22">
        <f>Table3[[#This Row],[RW_A]]+Table3[[#This Row],[RW_H]]</f>
        <v>4</v>
      </c>
      <c r="AE22">
        <f>Table3[[#This Row],[RL_A]]+Table3[[#This Row],[RL_H]]</f>
        <v>9</v>
      </c>
      <c r="AF22">
        <f>Table3[[#This Row],[OTW_A]]+Table3[[#This Row],[OTW_H]]</f>
        <v>1</v>
      </c>
      <c r="AG22">
        <f>Table3[[#This Row],[OTL_A]]+Table3[[#This Row],[OTL_H]]</f>
        <v>1</v>
      </c>
      <c r="AH22">
        <f>Table3[[#This Row],[SOW_A]]+Table3[[#This Row],[SOW_H]]</f>
        <v>3</v>
      </c>
      <c r="AI22">
        <f>Table3[[#This Row],[SOL_A]]+Table3[[#This Row],[SOL_H]]</f>
        <v>1</v>
      </c>
      <c r="AJ22">
        <f>(2*(Table3[[#This Row],[W_A]]+Table3[[#This Row],[W_H]]))+Table3[[#This Row],[OTL_A]]+Table3[[#This Row],[SOL_A]]+Table3[[#This Row],[OTL_H]]+Table3[[#This Row],[SOL_H]]</f>
        <v>18</v>
      </c>
      <c r="AK22">
        <f>(3*(Table3[[#This Row],[RW_A]]+Table3[[#This Row],[RW_H]]))+(2*(Table3[[#This Row],[OTW_A]]+Table3[[#This Row],[SOW_A]]+Table3[[#This Row],[OTW_H]]+Table3[[#This Row],[SOW_H]]))+Table3[[#This Row],[OTL_A]]+Table3[[#This Row],[SOL_A]]+Table3[[#This Row],[OTL_H]]+Table3[[#This Row],[SOL_H]]</f>
        <v>22</v>
      </c>
      <c r="AL22" s="15">
        <f>Table3[[#This Row],[PTS]]/(2*Table3[[#This Row],[GP]])</f>
        <v>0.47368421052631576</v>
      </c>
      <c r="AM22" s="15">
        <f>Table3[[#This Row],[PTS2]]/(3*Table3[[#This Row],[GP]])</f>
        <v>0.38596491228070173</v>
      </c>
      <c r="AN22">
        <f>(2*Table3[[#This Row],[GR]])+Table3[[#This Row],[PTS]]</f>
        <v>144</v>
      </c>
      <c r="AO22">
        <f>(3*Table3[[#This Row],[GR]])+Table3[[#This Row],[PTS2]]</f>
        <v>211</v>
      </c>
      <c r="AP22" s="20" t="str">
        <f>_xlfn.CONCAT(TEXT(Table3[[#This Row],[W]], "0"), "-", TEXT(Table3[[#This Row],[RL]],"0"), "-", TEXT(Table3[[#This Row],[OTL]]+Table3[[#This Row],[SOL]], "0"))</f>
        <v>8-9-2</v>
      </c>
      <c r="AQ22">
        <f>COUNTIFS(DataRegularSeason20242025!$D$3:$D$1315,Table3[[#This Row],[Teams]],DataRegularSeason20242025!$K$3:$K$1315,0)</f>
        <v>1</v>
      </c>
      <c r="AR22">
        <f>SUMIF(DataRegularSeason20242025!$D$3:$D$1315,$A22, DataRegularSeason20242025!$J$3:$J$1315)</f>
        <v>32</v>
      </c>
      <c r="AS22">
        <f>SUMIF(DataRegularSeason20242025!$D$3:$D$1315,$A22, DataRegularSeason20242025!$K$3:$K$1315)</f>
        <v>39</v>
      </c>
      <c r="AT22">
        <f>AR22-AS22</f>
        <v>-7</v>
      </c>
      <c r="AU22">
        <f>COUNTIFS(DataRegularSeason20242025!$E$3:$E$1315,Table3[[#This Row],[Teams]],DataRegularSeason20242025!$J$3:$J$1315,0)</f>
        <v>0</v>
      </c>
      <c r="AV22">
        <f>SUMIF(DataRegularSeason20242025!$E$3:$E$1315,$A22,DataRegularSeason20242025!$K$3:$K$1315)</f>
        <v>24</v>
      </c>
      <c r="AW22">
        <f>SUMIF(DataRegularSeason20242025!$E$3:$E$1315,$A22,DataRegularSeason20242025!$J$3:$J$1315)</f>
        <v>28</v>
      </c>
      <c r="AX22">
        <f>AV22-AW22</f>
        <v>-4</v>
      </c>
      <c r="AY22">
        <f>AR22+AV22</f>
        <v>56</v>
      </c>
      <c r="AZ22">
        <f>AS22+AW22</f>
        <v>67</v>
      </c>
      <c r="BA22">
        <f>AY22-AZ22</f>
        <v>-11</v>
      </c>
      <c r="BB22" s="17">
        <f>Table3[[#This Row],[GF]]/Table3[[#This Row],[GP]]</f>
        <v>2.9473684210526314</v>
      </c>
      <c r="BC22" s="17">
        <f>Table3[[#This Row],[GA]]/Table3[[#This Row],[GP]]</f>
        <v>3.5263157894736841</v>
      </c>
      <c r="BD22" s="17">
        <f>(Table3[[#This Row],[GF]]-Table3[[#This Row],[GA]])/Table3[[#This Row],[GP]]</f>
        <v>-0.57894736842105265</v>
      </c>
      <c r="BE22" s="50" t="str">
        <f>_xlfn.CONCAT(TEXT(Table3[[#This Row],[W_H]], "0"), "-", TEXT(Table3[[#This Row],[RL_H]],"0"), "-", TEXT(Table3[[#This Row],[OTL_H]]+Table3[[#This Row],[SOL_H]], "0"))</f>
        <v>4-5-0</v>
      </c>
      <c r="BF22" s="50" t="str">
        <f>_xlfn.CONCAT(TEXT(Table3[[#This Row],[W_A]], "0"), "-", TEXT(Table3[[#This Row],[RL_A]],"0"), "-", TEXT(Table3[[#This Row],[OTL_A]]+Table3[[#This Row],[SOL_A]], "0"))</f>
        <v>4-4-2</v>
      </c>
      <c r="BG22">
        <f>COUNTIFS(DataRegularSeason20242025!$D$3:$D$1315,$A22,DataRegularSeason20242025!$H$3:$H$1315, $A22)</f>
        <v>4</v>
      </c>
      <c r="BH22">
        <f>COUNTIFS(DataRegularSeason20242025!$E$3:$E$1315,$A22,DataRegularSeason20242025!$H$3:$H$1315, $A22)</f>
        <v>2</v>
      </c>
      <c r="BI22">
        <f>BG22+BH22</f>
        <v>6</v>
      </c>
      <c r="BJ22">
        <f>F22-BG22</f>
        <v>6</v>
      </c>
      <c r="BK22">
        <f>H22-BH22</f>
        <v>7</v>
      </c>
      <c r="BL22">
        <f>BJ22+BK22</f>
        <v>13</v>
      </c>
    </row>
    <row r="23" spans="1:66"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0.77777777777777779</v>
      </c>
      <c r="F23">
        <f>COUNTIFS(DataRegularSeason20242025!$N$3:$N$1315,1,DataRegularSeason20242025!$D$3:$D$1315,$A23)</f>
        <v>9</v>
      </c>
      <c r="G23">
        <f>41-Table3[[#This Row],[GP_A]]</f>
        <v>32</v>
      </c>
      <c r="H23">
        <f>COUNTIFS(DataRegularSeason20242025!$E$3:$E$1315,$A23,DataRegularSeason20242025!$N$3:$N$1315,1)</f>
        <v>9</v>
      </c>
      <c r="I23">
        <f>41-Table3[[#This Row],[GP_H]]</f>
        <v>32</v>
      </c>
      <c r="J23">
        <f>F23+H23</f>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5</v>
      </c>
      <c r="Y23">
        <f>COUNTIFS(DataRegularSeason20242025!$E$3:$E$1315,$A23, DataRegularSeason20242025!$S$3:$S$1315, $A23,DataRegularSeason20242025!$M$3:$M$1315,"REG")</f>
        <v>4</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11</v>
      </c>
      <c r="AD23">
        <f>Table3[[#This Row],[RW_A]]+Table3[[#This Row],[RW_H]]</f>
        <v>4</v>
      </c>
      <c r="AE23">
        <f>Table3[[#This Row],[RL_A]]+Table3[[#This Row],[RL_H]]</f>
        <v>8</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0.47222222222222221</v>
      </c>
      <c r="AM23" s="15">
        <f>Table3[[#This Row],[PTS2]]/(3*Table3[[#This Row],[GP]])</f>
        <v>0.3888888888888889</v>
      </c>
      <c r="AN23">
        <f>(2*Table3[[#This Row],[GR]])+Table3[[#This Row],[PTS]]</f>
        <v>145</v>
      </c>
      <c r="AO23">
        <f>(3*Table3[[#This Row],[GR]])+Table3[[#This Row],[PTS2]]</f>
        <v>213</v>
      </c>
      <c r="AP23" s="20" t="str">
        <f>_xlfn.CONCAT(TEXT(Table3[[#This Row],[W]], "0"), "-", TEXT(Table3[[#This Row],[RL]],"0"), "-", TEXT(Table3[[#This Row],[OTL]]+Table3[[#This Row],[SOL]], "0"))</f>
        <v>7-8-3</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33</v>
      </c>
      <c r="AT23">
        <f>AR23-AS23</f>
        <v>-9</v>
      </c>
      <c r="AU23">
        <f>COUNTIFS(DataRegularSeason20242025!$E$3:$E$1315,Table3[[#This Row],[Teams]],DataRegularSeason20242025!$J$3:$J$1315,0)</f>
        <v>0</v>
      </c>
      <c r="AV23">
        <f>SUMIF(DataRegularSeason20242025!$E$3:$E$1315,$A23,DataRegularSeason20242025!$K$3:$K$1315)</f>
        <v>25</v>
      </c>
      <c r="AW23">
        <f>SUMIF(DataRegularSeason20242025!$E$3:$E$1315,$A23,DataRegularSeason20242025!$J$3:$J$1315)</f>
        <v>29</v>
      </c>
      <c r="AX23">
        <f>AV23-AW23</f>
        <v>-4</v>
      </c>
      <c r="AY23">
        <f>AR23+AV23</f>
        <v>49</v>
      </c>
      <c r="AZ23">
        <f>AS23+AW23</f>
        <v>62</v>
      </c>
      <c r="BA23">
        <f>AY23-AZ23</f>
        <v>-13</v>
      </c>
      <c r="BB23" s="17">
        <f>Table3[[#This Row],[GF]]/Table3[[#This Row],[GP]]</f>
        <v>2.7222222222222223</v>
      </c>
      <c r="BC23" s="17">
        <f>Table3[[#This Row],[GA]]/Table3[[#This Row],[GP]]</f>
        <v>3.4444444444444446</v>
      </c>
      <c r="BD23" s="17">
        <f>(Table3[[#This Row],[GF]]-Table3[[#This Row],[GA]])/Table3[[#This Row],[GP]]</f>
        <v>-0.72222222222222221</v>
      </c>
      <c r="BE23" s="50" t="str">
        <f>_xlfn.CONCAT(TEXT(Table3[[#This Row],[W_H]], "0"), "-", TEXT(Table3[[#This Row],[RL_H]],"0"), "-", TEXT(Table3[[#This Row],[OTL_H]]+Table3[[#This Row],[SOL_H]], "0"))</f>
        <v>4-4-1</v>
      </c>
      <c r="BF23" s="50" t="str">
        <f>_xlfn.CONCAT(TEXT(Table3[[#This Row],[W_A]], "0"), "-", TEXT(Table3[[#This Row],[RL_A]],"0"), "-", TEXT(Table3[[#This Row],[OTL_A]]+Table3[[#This Row],[SOL_A]], "0"))</f>
        <v>3-4-2</v>
      </c>
      <c r="BG23">
        <f>COUNTIFS(DataRegularSeason20242025!$D$3:$D$1315,$A23,DataRegularSeason20242025!$H$3:$H$1315, $A23)</f>
        <v>3</v>
      </c>
      <c r="BH23">
        <f>COUNTIFS(DataRegularSeason20242025!$E$3:$E$1315,$A23,DataRegularSeason20242025!$H$3:$H$1315, $A23)</f>
        <v>5</v>
      </c>
      <c r="BI23">
        <f>BG23+BH23</f>
        <v>8</v>
      </c>
      <c r="BJ23">
        <f>F23-BG23</f>
        <v>6</v>
      </c>
      <c r="BK23">
        <f>H23-BH23</f>
        <v>4</v>
      </c>
      <c r="BL23">
        <f>BJ23+BK23</f>
        <v>10</v>
      </c>
    </row>
    <row r="24" spans="1:66" x14ac:dyDescent="0.25">
      <c r="A24" t="s">
        <v>29</v>
      </c>
      <c r="B24" t="s">
        <v>98</v>
      </c>
      <c r="C24" t="s">
        <v>81</v>
      </c>
      <c r="D24">
        <f>COUNTIFS(DataRegularSeason20242025!$D$3:$D$1315,$A24,DataRegularSeason20242025!$R$3:$R$1315,1,DataRegularSeason20242025!$N$3:$N$1315,1) + COUNTIFS(DataRegularSeason20242025!$E$3:$E$1315,$A24,DataRegularSeason20242025!$R$3:$R$1315,1,DataRegularSeason20242025!$N$3:$N$1315,1)</f>
        <v>9</v>
      </c>
      <c r="E24" s="15">
        <f>Table3[[#This Row],[Watched]]/Table3[[#This Row],[GP]]</f>
        <v>0.5</v>
      </c>
      <c r="F24">
        <f>COUNTIFS(DataRegularSeason20242025!$N$3:$N$1315,1,DataRegularSeason20242025!$D$3:$D$1315,$A24)</f>
        <v>7</v>
      </c>
      <c r="G24">
        <f>41-Table3[[#This Row],[GP_A]]</f>
        <v>34</v>
      </c>
      <c r="H24">
        <f>COUNTIFS(DataRegularSeason20242025!$E$3:$E$1315,$A24,DataRegularSeason20242025!$N$3:$N$1315,1)</f>
        <v>11</v>
      </c>
      <c r="I24">
        <f>41-Table3[[#This Row],[GP_H]]</f>
        <v>30</v>
      </c>
      <c r="J24">
        <f>F24+H24</f>
        <v>18</v>
      </c>
      <c r="K24">
        <f>82-Table3[[#This Row],[GP]]</f>
        <v>64</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5</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10</v>
      </c>
      <c r="AD24">
        <f>Table3[[#This Row],[RW_A]]+Table3[[#This Row],[RW_H]]</f>
        <v>6</v>
      </c>
      <c r="AE24">
        <f>Table3[[#This Row],[RL_A]]+Table3[[#This Row],[RL_H]]</f>
        <v>9</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17</v>
      </c>
      <c r="AK24">
        <f>(3*(Table3[[#This Row],[RW_A]]+Table3[[#This Row],[RW_H]]))+(2*(Table3[[#This Row],[OTW_A]]+Table3[[#This Row],[SOW_A]]+Table3[[#This Row],[OTW_H]]+Table3[[#This Row],[SOW_H]]))+Table3[[#This Row],[OTL_A]]+Table3[[#This Row],[SOL_A]]+Table3[[#This Row],[OTL_H]]+Table3[[#This Row],[SOL_H]]</f>
        <v>23</v>
      </c>
      <c r="AL24" s="15">
        <f>Table3[[#This Row],[PTS]]/(2*Table3[[#This Row],[GP]])</f>
        <v>0.47222222222222221</v>
      </c>
      <c r="AM24" s="15">
        <f>Table3[[#This Row],[PTS2]]/(3*Table3[[#This Row],[GP]])</f>
        <v>0.42592592592592593</v>
      </c>
      <c r="AN24">
        <f>(2*Table3[[#This Row],[GR]])+Table3[[#This Row],[PTS]]</f>
        <v>145</v>
      </c>
      <c r="AO24">
        <f>(3*Table3[[#This Row],[GR]])+Table3[[#This Row],[PTS2]]</f>
        <v>215</v>
      </c>
      <c r="AP24" s="20" t="str">
        <f>_xlfn.CONCAT(TEXT(Table3[[#This Row],[W]], "0"), "-", TEXT(Table3[[#This Row],[RL]],"0"), "-", TEXT(Table3[[#This Row],[OTL]]+Table3[[#This Row],[SOL]], "0"))</f>
        <v>8-9-1</v>
      </c>
      <c r="AQ24">
        <f>COUNTIFS(DataRegularSeason20242025!$D$3:$D$1315,Table3[[#This Row],[Teams]],DataRegularSeason20242025!$K$3:$K$1315,0)</f>
        <v>0</v>
      </c>
      <c r="AR24">
        <f>SUMIF(DataRegularSeason20242025!$D$3:$D$1315,$A24, DataRegularSeason20242025!$J$3:$J$1315)</f>
        <v>23</v>
      </c>
      <c r="AS24">
        <f>SUMIF(DataRegularSeason20242025!$D$3:$D$1315,$A24, DataRegularSeason20242025!$K$3:$K$1315)</f>
        <v>25</v>
      </c>
      <c r="AT24">
        <f>AR24-AS24</f>
        <v>-2</v>
      </c>
      <c r="AU24">
        <f>COUNTIFS(DataRegularSeason20242025!$E$3:$E$1315,Table3[[#This Row],[Teams]],DataRegularSeason20242025!$J$3:$J$1315,0)</f>
        <v>0</v>
      </c>
      <c r="AV24">
        <f>SUMIF(DataRegularSeason20242025!$E$3:$E$1315,$A24,DataRegularSeason20242025!$K$3:$K$1315)</f>
        <v>38</v>
      </c>
      <c r="AW24">
        <f>SUMIF(DataRegularSeason20242025!$E$3:$E$1315,$A24,DataRegularSeason20242025!$J$3:$J$1315)</f>
        <v>36</v>
      </c>
      <c r="AX24">
        <f>AV24-AW24</f>
        <v>2</v>
      </c>
      <c r="AY24">
        <f>AR24+AV24</f>
        <v>61</v>
      </c>
      <c r="AZ24">
        <f>AS24+AW24</f>
        <v>61</v>
      </c>
      <c r="BA24">
        <f>AY24-AZ24</f>
        <v>0</v>
      </c>
      <c r="BB24" s="17">
        <f>Table3[[#This Row],[GF]]/Table3[[#This Row],[GP]]</f>
        <v>3.3888888888888888</v>
      </c>
      <c r="BC24" s="17">
        <f>Table3[[#This Row],[GA]]/Table3[[#This Row],[GP]]</f>
        <v>3.3888888888888888</v>
      </c>
      <c r="BD24" s="17">
        <f>(Table3[[#This Row],[GF]]-Table3[[#This Row],[GA]])/Table3[[#This Row],[GP]]</f>
        <v>0</v>
      </c>
      <c r="BE24" s="50" t="str">
        <f>_xlfn.CONCAT(TEXT(Table3[[#This Row],[W_H]], "0"), "-", TEXT(Table3[[#This Row],[RL_H]],"0"), "-", TEXT(Table3[[#This Row],[OTL_H]]+Table3[[#This Row],[SOL_H]], "0"))</f>
        <v>6-5-0</v>
      </c>
      <c r="BF24" s="50" t="str">
        <f>_xlfn.CONCAT(TEXT(Table3[[#This Row],[W_A]], "0"), "-", TEXT(Table3[[#This Row],[RL_A]],"0"), "-", TEXT(Table3[[#This Row],[OTL_A]]+Table3[[#This Row],[SOL_A]], "0"))</f>
        <v>2-4-1</v>
      </c>
      <c r="BG24">
        <f>COUNTIFS(DataRegularSeason20242025!$D$3:$D$1315,$A24,DataRegularSeason20242025!$H$3:$H$1315, $A24)</f>
        <v>3</v>
      </c>
      <c r="BH24">
        <f>COUNTIFS(DataRegularSeason20242025!$E$3:$E$1315,$A24,DataRegularSeason20242025!$H$3:$H$1315, $A24)</f>
        <v>6</v>
      </c>
      <c r="BI24">
        <f>BG24+BH24</f>
        <v>9</v>
      </c>
      <c r="BJ24">
        <f>F24-BG24</f>
        <v>4</v>
      </c>
      <c r="BK24">
        <f>H24-BH24</f>
        <v>5</v>
      </c>
      <c r="BL24">
        <f>BJ24+BK24</f>
        <v>9</v>
      </c>
    </row>
    <row r="25" spans="1:66"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12</v>
      </c>
      <c r="E25" s="15">
        <f>Table3[[#This Row],[Watched]]/Table3[[#This Row],[GP]]</f>
        <v>0.63157894736842102</v>
      </c>
      <c r="F25">
        <f>COUNTIFS(DataRegularSeason20242025!$N$3:$N$1315,1,DataRegularSeason20242025!$D$3:$D$1315,$A25)</f>
        <v>10</v>
      </c>
      <c r="G25">
        <f>41-Table3[[#This Row],[GP_A]]</f>
        <v>31</v>
      </c>
      <c r="H25">
        <f>COUNTIFS(DataRegularSeason20242025!$E$3:$E$1315,$A25,DataRegularSeason20242025!$N$3:$N$1315,1)</f>
        <v>9</v>
      </c>
      <c r="I25">
        <f>41-Table3[[#This Row],[GP_H]]</f>
        <v>32</v>
      </c>
      <c r="J25">
        <f>F25+H25</f>
        <v>19</v>
      </c>
      <c r="K25">
        <f>82-Table3[[#This Row],[GP]]</f>
        <v>63</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8</v>
      </c>
      <c r="AC25">
        <f>Table3[[#This Row],[L_A]]+Table3[[#This Row],[L_H]]</f>
        <v>11</v>
      </c>
      <c r="AD25">
        <f>Table3[[#This Row],[RW_A]]+Table3[[#This Row],[RW_H]]</f>
        <v>5</v>
      </c>
      <c r="AE25">
        <f>Table3[[#This Row],[RL_A]]+Table3[[#This Row],[RL_H]]</f>
        <v>10</v>
      </c>
      <c r="AF25">
        <f>Table3[[#This Row],[OTW_A]]+Table3[[#This Row],[OTW_H]]</f>
        <v>3</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17</v>
      </c>
      <c r="AK25">
        <f>(3*(Table3[[#This Row],[RW_A]]+Table3[[#This Row],[RW_H]]))+(2*(Table3[[#This Row],[OTW_A]]+Table3[[#This Row],[SOW_A]]+Table3[[#This Row],[OTW_H]]+Table3[[#This Row],[SOW_H]]))+Table3[[#This Row],[OTL_A]]+Table3[[#This Row],[SOL_A]]+Table3[[#This Row],[OTL_H]]+Table3[[#This Row],[SOL_H]]</f>
        <v>22</v>
      </c>
      <c r="AL25" s="15">
        <f>Table3[[#This Row],[PTS]]/(2*Table3[[#This Row],[GP]])</f>
        <v>0.44736842105263158</v>
      </c>
      <c r="AM25" s="15">
        <f>Table3[[#This Row],[PTS2]]/(3*Table3[[#This Row],[GP]])</f>
        <v>0.38596491228070173</v>
      </c>
      <c r="AN25">
        <f>(2*Table3[[#This Row],[GR]])+Table3[[#This Row],[PTS]]</f>
        <v>143</v>
      </c>
      <c r="AO25">
        <f>(3*Table3[[#This Row],[GR]])+Table3[[#This Row],[PTS2]]</f>
        <v>211</v>
      </c>
      <c r="AP25" s="20" t="str">
        <f>_xlfn.CONCAT(TEXT(Table3[[#This Row],[W]], "0"), "-", TEXT(Table3[[#This Row],[RL]],"0"), "-", TEXT(Table3[[#This Row],[OTL]]+Table3[[#This Row],[SOL]], "0"))</f>
        <v>8-10-1</v>
      </c>
      <c r="AQ25">
        <f>COUNTIFS(DataRegularSeason20242025!$D$3:$D$1315,Table3[[#This Row],[Teams]],DataRegularSeason20242025!$K$3:$K$1315,0)</f>
        <v>0</v>
      </c>
      <c r="AR25">
        <f>SUMIF(DataRegularSeason20242025!$D$3:$D$1315,$A25, DataRegularSeason20242025!$J$3:$J$1315)</f>
        <v>27</v>
      </c>
      <c r="AS25">
        <f>SUMIF(DataRegularSeason20242025!$D$3:$D$1315,$A25, DataRegularSeason20242025!$K$3:$K$1315)</f>
        <v>36</v>
      </c>
      <c r="AT25">
        <f>AR25-AS25</f>
        <v>-9</v>
      </c>
      <c r="AU25">
        <f>COUNTIFS(DataRegularSeason20242025!$E$3:$E$1315,Table3[[#This Row],[Teams]],DataRegularSeason20242025!$J$3:$J$1315,0)</f>
        <v>1</v>
      </c>
      <c r="AV25">
        <f>SUMIF(DataRegularSeason20242025!$E$3:$E$1315,$A25,DataRegularSeason20242025!$K$3:$K$1315)</f>
        <v>20</v>
      </c>
      <c r="AW25">
        <f>SUMIF(DataRegularSeason20242025!$E$3:$E$1315,$A25,DataRegularSeason20242025!$J$3:$J$1315)</f>
        <v>29</v>
      </c>
      <c r="AX25">
        <f>AV25-AW25</f>
        <v>-9</v>
      </c>
      <c r="AY25">
        <f>AR25+AV25</f>
        <v>47</v>
      </c>
      <c r="AZ25">
        <f>AS25+AW25</f>
        <v>65</v>
      </c>
      <c r="BA25">
        <f>AY25-AZ25</f>
        <v>-18</v>
      </c>
      <c r="BB25" s="17">
        <f>Table3[[#This Row],[GF]]/Table3[[#This Row],[GP]]</f>
        <v>2.4736842105263159</v>
      </c>
      <c r="BC25" s="17">
        <f>Table3[[#This Row],[GA]]/Table3[[#This Row],[GP]]</f>
        <v>3.4210526315789473</v>
      </c>
      <c r="BD25" s="17">
        <f>(Table3[[#This Row],[GF]]-Table3[[#This Row],[GA]])/Table3[[#This Row],[GP]]</f>
        <v>-0.94736842105263153</v>
      </c>
      <c r="BE25" s="50" t="str">
        <f>_xlfn.CONCAT(TEXT(Table3[[#This Row],[W_H]], "0"), "-", TEXT(Table3[[#This Row],[RL_H]],"0"), "-", TEXT(Table3[[#This Row],[OTL_H]]+Table3[[#This Row],[SOL_H]], "0"))</f>
        <v>4-5-0</v>
      </c>
      <c r="BF25" s="50" t="str">
        <f>_xlfn.CONCAT(TEXT(Table3[[#This Row],[W_A]], "0"), "-", TEXT(Table3[[#This Row],[RL_A]],"0"), "-", TEXT(Table3[[#This Row],[OTL_A]]+Table3[[#This Row],[SOL_A]], "0"))</f>
        <v>4-5-1</v>
      </c>
      <c r="BG25">
        <f>COUNTIFS(DataRegularSeason20242025!$D$3:$D$1315,$A25,DataRegularSeason20242025!$H$3:$H$1315, $A25)</f>
        <v>6</v>
      </c>
      <c r="BH25">
        <f>COUNTIFS(DataRegularSeason20242025!$E$3:$E$1315,$A25,DataRegularSeason20242025!$H$3:$H$1315, $A25)</f>
        <v>4</v>
      </c>
      <c r="BI25">
        <f>BG25+BH25</f>
        <v>10</v>
      </c>
      <c r="BJ25">
        <f>F25-BG25</f>
        <v>4</v>
      </c>
      <c r="BK25">
        <f>H25-BH25</f>
        <v>5</v>
      </c>
      <c r="BL25">
        <f>BJ25+BK25</f>
        <v>9</v>
      </c>
    </row>
    <row r="26" spans="1:6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10</v>
      </c>
      <c r="E26" s="15">
        <f>Table3[[#This Row],[Watched]]/Table3[[#This Row],[GP]]</f>
        <v>0.55555555555555558</v>
      </c>
      <c r="F26">
        <f>COUNTIFS(DataRegularSeason20242025!$N$3:$N$1315,1,DataRegularSeason20242025!$D$3:$D$1315,$A26)</f>
        <v>10</v>
      </c>
      <c r="G26">
        <f>41-Table3[[#This Row],[GP_A]]</f>
        <v>31</v>
      </c>
      <c r="H26">
        <f>COUNTIFS(DataRegularSeason20242025!$E$3:$E$1315,$A26,DataRegularSeason20242025!$N$3:$N$1315,1)</f>
        <v>8</v>
      </c>
      <c r="I26">
        <f>41-Table3[[#This Row],[GP_H]]</f>
        <v>33</v>
      </c>
      <c r="J26">
        <f>F26+H26</f>
        <v>18</v>
      </c>
      <c r="K26">
        <f>82-Table3[[#This Row],[GP]]</f>
        <v>64</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11</v>
      </c>
      <c r="AD26">
        <f>Table3[[#This Row],[RW_A]]+Table3[[#This Row],[RW_H]]</f>
        <v>7</v>
      </c>
      <c r="AE26">
        <f>Table3[[#This Row],[RL_A]]+Table3[[#This Row],[RL_H]]</f>
        <v>9</v>
      </c>
      <c r="AF26">
        <f>Table3[[#This Row],[OTW_A]]+Table3[[#This Row],[OTW_H]]</f>
        <v>0</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16</v>
      </c>
      <c r="AK26">
        <f>(3*(Table3[[#This Row],[RW_A]]+Table3[[#This Row],[RW_H]]))+(2*(Table3[[#This Row],[OTW_A]]+Table3[[#This Row],[SOW_A]]+Table3[[#This Row],[OTW_H]]+Table3[[#This Row],[SOW_H]]))+Table3[[#This Row],[OTL_A]]+Table3[[#This Row],[SOL_A]]+Table3[[#This Row],[OTL_H]]+Table3[[#This Row],[SOL_H]]</f>
        <v>23</v>
      </c>
      <c r="AL26" s="15">
        <f>Table3[[#This Row],[PTS]]/(2*Table3[[#This Row],[GP]])</f>
        <v>0.44444444444444442</v>
      </c>
      <c r="AM26" s="15">
        <f>Table3[[#This Row],[PTS2]]/(3*Table3[[#This Row],[GP]])</f>
        <v>0.42592592592592593</v>
      </c>
      <c r="AN26">
        <f>(2*Table3[[#This Row],[GR]])+Table3[[#This Row],[PTS]]</f>
        <v>144</v>
      </c>
      <c r="AO26">
        <f>(3*Table3[[#This Row],[GR]])+Table3[[#This Row],[PTS2]]</f>
        <v>215</v>
      </c>
      <c r="AP26" s="20" t="str">
        <f>_xlfn.CONCAT(TEXT(Table3[[#This Row],[W]], "0"), "-", TEXT(Table3[[#This Row],[RL]],"0"), "-", TEXT(Table3[[#This Row],[OTL]]+Table3[[#This Row],[SOL]], "0"))</f>
        <v>7-9-2</v>
      </c>
      <c r="AQ26">
        <f>COUNTIFS(DataRegularSeason20242025!$D$3:$D$1315,Table3[[#This Row],[Teams]],DataRegularSeason20242025!$K$3:$K$1315,0)</f>
        <v>0</v>
      </c>
      <c r="AR26">
        <f>SUMIF(DataRegularSeason20242025!$D$3:$D$1315,$A26, DataRegularSeason20242025!$J$3:$J$1315)</f>
        <v>26</v>
      </c>
      <c r="AS26">
        <f>SUMIF(DataRegularSeason20242025!$D$3:$D$1315,$A26, DataRegularSeason20242025!$K$3:$K$1315)</f>
        <v>40</v>
      </c>
      <c r="AT26">
        <f>AR26-AS26</f>
        <v>-14</v>
      </c>
      <c r="AU26">
        <f>COUNTIFS(DataRegularSeason20242025!$E$3:$E$1315,Table3[[#This Row],[Teams]],DataRegularSeason20242025!$J$3:$J$1315,0)</f>
        <v>1</v>
      </c>
      <c r="AV26">
        <f>SUMIF(DataRegularSeason20242025!$E$3:$E$1315,$A26,DataRegularSeason20242025!$K$3:$K$1315)</f>
        <v>32</v>
      </c>
      <c r="AW26">
        <f>SUMIF(DataRegularSeason20242025!$E$3:$E$1315,$A26,DataRegularSeason20242025!$J$3:$J$1315)</f>
        <v>22</v>
      </c>
      <c r="AX26">
        <f>AV26-AW26</f>
        <v>10</v>
      </c>
      <c r="AY26">
        <f>AR26+AV26</f>
        <v>58</v>
      </c>
      <c r="AZ26">
        <f>AS26+AW26</f>
        <v>62</v>
      </c>
      <c r="BA26">
        <f>AY26-AZ26</f>
        <v>-4</v>
      </c>
      <c r="BB26" s="17">
        <f>Table3[[#This Row],[GF]]/Table3[[#This Row],[GP]]</f>
        <v>3.2222222222222223</v>
      </c>
      <c r="BC26" s="17">
        <f>Table3[[#This Row],[GA]]/Table3[[#This Row],[GP]]</f>
        <v>3.4444444444444446</v>
      </c>
      <c r="BD26" s="17">
        <f>(Table3[[#This Row],[GF]]-Table3[[#This Row],[GA]])/Table3[[#This Row],[GP]]</f>
        <v>-0.22222222222222221</v>
      </c>
      <c r="BE26" s="50" t="str">
        <f>_xlfn.CONCAT(TEXT(Table3[[#This Row],[W_H]], "0"), "-", TEXT(Table3[[#This Row],[RL_H]],"0"), "-", TEXT(Table3[[#This Row],[OTL_H]]+Table3[[#This Row],[SOL_H]], "0"))</f>
        <v>5-3-0</v>
      </c>
      <c r="BF26" s="50" t="str">
        <f>_xlfn.CONCAT(TEXT(Table3[[#This Row],[W_A]], "0"), "-", TEXT(Table3[[#This Row],[RL_A]],"0"), "-", TEXT(Table3[[#This Row],[OTL_A]]+Table3[[#This Row],[SOL_A]], "0"))</f>
        <v>2-6-2</v>
      </c>
      <c r="BG26">
        <f>COUNTIFS(DataRegularSeason20242025!$D$3:$D$1315,$A26,DataRegularSeason20242025!$H$3:$H$1315, $A26)</f>
        <v>3</v>
      </c>
      <c r="BH26">
        <f>COUNTIFS(DataRegularSeason20242025!$E$3:$E$1315,$A26,DataRegularSeason20242025!$H$3:$H$1315, $A26)</f>
        <v>2</v>
      </c>
      <c r="BI26">
        <f>BG26+BH26</f>
        <v>5</v>
      </c>
      <c r="BJ26">
        <f>F26-BG26</f>
        <v>7</v>
      </c>
      <c r="BK26">
        <f>H26-BH26</f>
        <v>6</v>
      </c>
      <c r="BL26">
        <f>BJ26+BK26</f>
        <v>13</v>
      </c>
    </row>
    <row r="27" spans="1:6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12</v>
      </c>
      <c r="E27" s="15">
        <f>Table3[[#This Row],[Watched]]/Table3[[#This Row],[GP]]</f>
        <v>0.70588235294117652</v>
      </c>
      <c r="F27">
        <f>COUNTIFS(DataRegularSeason20242025!$N$3:$N$1315,1,DataRegularSeason20242025!$D$3:$D$1315,$A27)</f>
        <v>9</v>
      </c>
      <c r="G27">
        <f>41-Table3[[#This Row],[GP_A]]</f>
        <v>32</v>
      </c>
      <c r="H27">
        <f>COUNTIFS(DataRegularSeason20242025!$E$3:$E$1315,$A27,DataRegularSeason20242025!$N$3:$N$1315,1)</f>
        <v>8</v>
      </c>
      <c r="I27">
        <f>41-Table3[[#This Row],[GP_H]]</f>
        <v>33</v>
      </c>
      <c r="J27">
        <f>F27+H27</f>
        <v>17</v>
      </c>
      <c r="K27">
        <f>82-Table3[[#This Row],[GP]]</f>
        <v>65</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7</v>
      </c>
      <c r="AC27">
        <f>Table3[[#This Row],[L_A]]+Table3[[#This Row],[L_H]]</f>
        <v>10</v>
      </c>
      <c r="AD27">
        <f>Table3[[#This Row],[RW_A]]+Table3[[#This Row],[RW_H]]</f>
        <v>6</v>
      </c>
      <c r="AE27">
        <f>Table3[[#This Row],[RL_A]]+Table3[[#This Row],[RL_H]]</f>
        <v>9</v>
      </c>
      <c r="AF27">
        <f>Table3[[#This Row],[OTW_A]]+Table3[[#This Row],[OTW_H]]</f>
        <v>1</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15</v>
      </c>
      <c r="AK27">
        <f>(3*(Table3[[#This Row],[RW_A]]+Table3[[#This Row],[RW_H]]))+(2*(Table3[[#This Row],[OTW_A]]+Table3[[#This Row],[SOW_A]]+Table3[[#This Row],[OTW_H]]+Table3[[#This Row],[SOW_H]]))+Table3[[#This Row],[OTL_A]]+Table3[[#This Row],[SOL_A]]+Table3[[#This Row],[OTL_H]]+Table3[[#This Row],[SOL_H]]</f>
        <v>21</v>
      </c>
      <c r="AL27" s="15">
        <f>Table3[[#This Row],[PTS]]/(2*Table3[[#This Row],[GP]])</f>
        <v>0.44117647058823528</v>
      </c>
      <c r="AM27" s="15">
        <f>Table3[[#This Row],[PTS2]]/(3*Table3[[#This Row],[GP]])</f>
        <v>0.41176470588235292</v>
      </c>
      <c r="AN27">
        <f>(2*Table3[[#This Row],[GR]])+Table3[[#This Row],[PTS]]</f>
        <v>145</v>
      </c>
      <c r="AO27">
        <f>(3*Table3[[#This Row],[GR]])+Table3[[#This Row],[PTS2]]</f>
        <v>216</v>
      </c>
      <c r="AP27" s="20" t="str">
        <f>_xlfn.CONCAT(TEXT(Table3[[#This Row],[W]], "0"), "-", TEXT(Table3[[#This Row],[RL]],"0"), "-", TEXT(Table3[[#This Row],[OTL]]+Table3[[#This Row],[SOL]], "0"))</f>
        <v>7-9-1</v>
      </c>
      <c r="AQ27">
        <f>COUNTIFS(DataRegularSeason20242025!$D$3:$D$1315,Table3[[#This Row],[Teams]],DataRegularSeason20242025!$K$3:$K$1315,0)</f>
        <v>1</v>
      </c>
      <c r="AR27">
        <f>SUMIF(DataRegularSeason20242025!$D$3:$D$1315,$A27, DataRegularSeason20242025!$J$3:$J$1315)</f>
        <v>23</v>
      </c>
      <c r="AS27">
        <f>SUMIF(DataRegularSeason20242025!$D$3:$D$1315,$A27, DataRegularSeason20242025!$K$3:$K$1315)</f>
        <v>27</v>
      </c>
      <c r="AT27">
        <f>AR27-AS27</f>
        <v>-4</v>
      </c>
      <c r="AU27">
        <f>COUNTIFS(DataRegularSeason20242025!$E$3:$E$1315,Table3[[#This Row],[Teams]],DataRegularSeason20242025!$J$3:$J$1315,0)</f>
        <v>1</v>
      </c>
      <c r="AV27">
        <f>SUMIF(DataRegularSeason20242025!$E$3:$E$1315,$A27,DataRegularSeason20242025!$K$3:$K$1315)</f>
        <v>19</v>
      </c>
      <c r="AW27">
        <f>SUMIF(DataRegularSeason20242025!$E$3:$E$1315,$A27,DataRegularSeason20242025!$J$3:$J$1315)</f>
        <v>28</v>
      </c>
      <c r="AX27">
        <f>AV27-AW27</f>
        <v>-9</v>
      </c>
      <c r="AY27">
        <f>AR27+AV27</f>
        <v>42</v>
      </c>
      <c r="AZ27">
        <f>AS27+AW27</f>
        <v>55</v>
      </c>
      <c r="BA27">
        <f>AY27-AZ27</f>
        <v>-13</v>
      </c>
      <c r="BB27" s="17">
        <f>Table3[[#This Row],[GF]]/Table3[[#This Row],[GP]]</f>
        <v>2.4705882352941178</v>
      </c>
      <c r="BC27" s="17">
        <f>Table3[[#This Row],[GA]]/Table3[[#This Row],[GP]]</f>
        <v>3.2352941176470589</v>
      </c>
      <c r="BD27" s="17">
        <f>(Table3[[#This Row],[GF]]-Table3[[#This Row],[GA]])/Table3[[#This Row],[GP]]</f>
        <v>-0.76470588235294112</v>
      </c>
      <c r="BE27" s="50" t="str">
        <f>_xlfn.CONCAT(TEXT(Table3[[#This Row],[W_H]], "0"), "-", TEXT(Table3[[#This Row],[RL_H]],"0"), "-", TEXT(Table3[[#This Row],[OTL_H]]+Table3[[#This Row],[SOL_H]], "0"))</f>
        <v>3-4-1</v>
      </c>
      <c r="BF27" s="50" t="str">
        <f>_xlfn.CONCAT(TEXT(Table3[[#This Row],[W_A]], "0"), "-", TEXT(Table3[[#This Row],[RL_A]],"0"), "-", TEXT(Table3[[#This Row],[OTL_A]]+Table3[[#This Row],[SOL_A]], "0"))</f>
        <v>4-5-0</v>
      </c>
      <c r="BG27">
        <f>COUNTIFS(DataRegularSeason20242025!$D$3:$D$1315,$A27,DataRegularSeason20242025!$H$3:$H$1315, $A27)</f>
        <v>3</v>
      </c>
      <c r="BH27">
        <f>COUNTIFS(DataRegularSeason20242025!$E$3:$E$1315,$A27,DataRegularSeason20242025!$H$3:$H$1315, $A27)</f>
        <v>1</v>
      </c>
      <c r="BI27">
        <f>BG27+BH27</f>
        <v>4</v>
      </c>
      <c r="BJ27">
        <f>F27-BG27</f>
        <v>6</v>
      </c>
      <c r="BK27">
        <f>H27-BH27</f>
        <v>7</v>
      </c>
      <c r="BL27">
        <f>BJ27+BK27</f>
        <v>13</v>
      </c>
    </row>
    <row r="28" spans="1:6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9</v>
      </c>
      <c r="E28" s="15">
        <f>Table3[[#This Row],[Watched]]/Table3[[#This Row],[GP]]</f>
        <v>0.5625</v>
      </c>
      <c r="F28">
        <f>COUNTIFS(DataRegularSeason20242025!$N$3:$N$1315,1,DataRegularSeason20242025!$D$3:$D$1315,$A28)</f>
        <v>7</v>
      </c>
      <c r="G28">
        <f>41-Table3[[#This Row],[GP_A]]</f>
        <v>34</v>
      </c>
      <c r="H28">
        <f>COUNTIFS(DataRegularSeason20242025!$E$3:$E$1315,$A28,DataRegularSeason20242025!$N$3:$N$1315,1)</f>
        <v>9</v>
      </c>
      <c r="I28">
        <f>41-Table3[[#This Row],[GP_H]]</f>
        <v>32</v>
      </c>
      <c r="J28">
        <f>F28+H28</f>
        <v>16</v>
      </c>
      <c r="K28">
        <f>82-Table3[[#This Row],[GP]]</f>
        <v>66</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5</v>
      </c>
      <c r="Y28">
        <f>COUNTIFS(DataRegularSeason20242025!$E$3:$E$1315,$A28, DataRegularSeason20242025!$S$3:$S$1315, $A28,DataRegularSeason20242025!$M$3:$M$1315,"REG")</f>
        <v>5</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10</v>
      </c>
      <c r="AD28">
        <f>Table3[[#This Row],[RW_A]]+Table3[[#This Row],[RW_H]]</f>
        <v>5</v>
      </c>
      <c r="AE28">
        <f>Table3[[#This Row],[RL_A]]+Table3[[#This Row],[RL_H]]</f>
        <v>8</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14</v>
      </c>
      <c r="AK28">
        <f>(3*(Table3[[#This Row],[RW_A]]+Table3[[#This Row],[RW_H]]))+(2*(Table3[[#This Row],[OTW_A]]+Table3[[#This Row],[SOW_A]]+Table3[[#This Row],[OTW_H]]+Table3[[#This Row],[SOW_H]]))+Table3[[#This Row],[OTL_A]]+Table3[[#This Row],[SOL_A]]+Table3[[#This Row],[OTL_H]]+Table3[[#This Row],[SOL_H]]</f>
        <v>19</v>
      </c>
      <c r="AL28" s="15">
        <f>Table3[[#This Row],[PTS]]/(2*Table3[[#This Row],[GP]])</f>
        <v>0.4375</v>
      </c>
      <c r="AM28" s="15">
        <f>Table3[[#This Row],[PTS2]]/(3*Table3[[#This Row],[GP]])</f>
        <v>0.39583333333333331</v>
      </c>
      <c r="AN28">
        <f>(2*Table3[[#This Row],[GR]])+Table3[[#This Row],[PTS]]</f>
        <v>146</v>
      </c>
      <c r="AO28">
        <f>(3*Table3[[#This Row],[GR]])+Table3[[#This Row],[PTS2]]</f>
        <v>217</v>
      </c>
      <c r="AP28" s="20" t="str">
        <f>_xlfn.CONCAT(TEXT(Table3[[#This Row],[W]], "0"), "-", TEXT(Table3[[#This Row],[RL]],"0"), "-", TEXT(Table3[[#This Row],[OTL]]+Table3[[#This Row],[SOL]], "0"))</f>
        <v>6-8-2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AR28-AS28</f>
        <v>-5</v>
      </c>
      <c r="AU28">
        <f>COUNTIFS(DataRegularSeason20242025!$E$3:$E$1315,Table3[[#This Row],[Teams]],DataRegularSeason20242025!$J$3:$J$1315,0)</f>
        <v>0</v>
      </c>
      <c r="AV28">
        <f>SUMIF(DataRegularSeason20242025!$E$3:$E$1315,$A28,DataRegularSeason20242025!$K$3:$K$1315)</f>
        <v>26</v>
      </c>
      <c r="AW28">
        <f>SUMIF(DataRegularSeason20242025!$E$3:$E$1315,$A28,DataRegularSeason20242025!$J$3:$J$1315)</f>
        <v>32</v>
      </c>
      <c r="AX28">
        <f>AV28-AW28</f>
        <v>-6</v>
      </c>
      <c r="AY28">
        <f>AR28+AV28</f>
        <v>39</v>
      </c>
      <c r="AZ28">
        <f>AS28+AW28</f>
        <v>50</v>
      </c>
      <c r="BA28">
        <f>AY28-AZ28</f>
        <v>-11</v>
      </c>
      <c r="BB28" s="17">
        <f>Table3[[#This Row],[GF]]/Table3[[#This Row],[GP]]</f>
        <v>2.4375</v>
      </c>
      <c r="BC28" s="17">
        <f>Table3[[#This Row],[GA]]/Table3[[#This Row],[GP]]</f>
        <v>3.125</v>
      </c>
      <c r="BD28" s="17">
        <f>(Table3[[#This Row],[GF]]-Table3[[#This Row],[GA]])/Table3[[#This Row],[GP]]</f>
        <v>-0.6875</v>
      </c>
      <c r="BE28" s="50" t="str">
        <f>_xlfn.CONCAT(TEXT(Table3[[#This Row],[W_H]], "0"), "-", TEXT(Table3[[#This Row],[RL_H]],"0"), "-", TEXT(Table3[[#This Row],[OTL_H]]+Table3[[#This Row],[SOL_H]], "0"))</f>
        <v>4-5-0</v>
      </c>
      <c r="BF28" s="50" t="str">
        <f>_xlfn.CONCAT(TEXT(Table3[[#This Row],[W_A]], "0"), "-", TEXT(Table3[[#This Row],[RL_A]],"0"), "-", TEXT(Table3[[#This Row],[OTL_A]]+Table3[[#This Row],[SOL_A]], "0"))</f>
        <v>2-3-2</v>
      </c>
      <c r="BG28">
        <f>COUNTIFS(DataRegularSeason20242025!$D$3:$D$1315,$A28,DataRegularSeason20242025!$H$3:$H$1315, $A28)</f>
        <v>3</v>
      </c>
      <c r="BH28">
        <f>COUNTIFS(DataRegularSeason20242025!$E$3:$E$1315,$A28,DataRegularSeason20242025!$H$3:$H$1315, $A28)</f>
        <v>4</v>
      </c>
      <c r="BI28">
        <f>BG28+BH28</f>
        <v>7</v>
      </c>
      <c r="BJ28">
        <f>F28-BG28</f>
        <v>4</v>
      </c>
      <c r="BK28">
        <f>H28-BH28</f>
        <v>5</v>
      </c>
      <c r="BL28">
        <f>BJ28+BK28</f>
        <v>9</v>
      </c>
      <c r="BM28" s="6">
        <f>(BJ28+BG28)</f>
        <v>7</v>
      </c>
      <c r="BN28" s="6"/>
    </row>
    <row r="29" spans="1:66"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17</v>
      </c>
      <c r="E29" s="15">
        <f>Table3[[#This Row],[Watched]]/Table3[[#This Row],[GP]]</f>
        <v>0.85</v>
      </c>
      <c r="F29">
        <f>COUNTIFS(DataRegularSeason20242025!$N$3:$N$1315,1,DataRegularSeason20242025!$D$3:$D$1315,$A29)</f>
        <v>11</v>
      </c>
      <c r="G29">
        <f>41-Table3[[#This Row],[GP_A]]</f>
        <v>30</v>
      </c>
      <c r="H29">
        <f>COUNTIFS(DataRegularSeason20242025!$E$3:$E$1315,$A29,DataRegularSeason20242025!$N$3:$N$1315,1)</f>
        <v>9</v>
      </c>
      <c r="I29">
        <f>41-Table3[[#This Row],[GP_H]]</f>
        <v>32</v>
      </c>
      <c r="J29">
        <f>F29+H29</f>
        <v>20</v>
      </c>
      <c r="K29">
        <f>82-Table3[[#This Row],[GP]]</f>
        <v>62</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5</v>
      </c>
      <c r="Y29">
        <f>COUNTIFS(DataRegularSeason20242025!$E$3:$E$1315,$A29, DataRegularSeason20242025!$S$3:$S$1315, $A29,DataRegularSeason20242025!$M$3:$M$1315,"REG")</f>
        <v>4</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7</v>
      </c>
      <c r="AC29">
        <f>Table3[[#This Row],[L_A]]+Table3[[#This Row],[L_H]]</f>
        <v>13</v>
      </c>
      <c r="AD29">
        <f>Table3[[#This Row],[RW_A]]+Table3[[#This Row],[RW_H]]</f>
        <v>4</v>
      </c>
      <c r="AE29">
        <f>Table3[[#This Row],[RL_A]]+Table3[[#This Row],[RL_H]]</f>
        <v>10</v>
      </c>
      <c r="AF29">
        <f>Table3[[#This Row],[OTW_A]]+Table3[[#This Row],[OTW_H]]</f>
        <v>2</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21</v>
      </c>
      <c r="AL29" s="15">
        <f>Table3[[#This Row],[PTS]]/(2*Table3[[#This Row],[GP]])</f>
        <v>0.42499999999999999</v>
      </c>
      <c r="AM29" s="15">
        <f>Table3[[#This Row],[PTS2]]/(3*Table3[[#This Row],[GP]])</f>
        <v>0.35</v>
      </c>
      <c r="AN29">
        <f>(2*Table3[[#This Row],[GR]])+Table3[[#This Row],[PTS]]</f>
        <v>141</v>
      </c>
      <c r="AO29">
        <f>(3*Table3[[#This Row],[GR]])+Table3[[#This Row],[PTS2]]</f>
        <v>207</v>
      </c>
      <c r="AP29" s="20" t="str">
        <f>_xlfn.CONCAT(TEXT(Table3[[#This Row],[W]], "0"), "-", TEXT(Table3[[#This Row],[RL]],"0"), "-", TEXT(Table3[[#This Row],[OTL]]+Table3[[#This Row],[SOL]], "0"))</f>
        <v>7-10-3</v>
      </c>
      <c r="AQ29">
        <f>COUNTIFS(DataRegularSeason20242025!$D$3:$D$1315,Table3[[#This Row],[Teams]],DataRegularSeason20242025!$K$3:$K$1315,0)</f>
        <v>0</v>
      </c>
      <c r="AR29">
        <f>SUMIF(DataRegularSeason20242025!$D$3:$D$1315,$A29, DataRegularSeason20242025!$J$3:$J$1315)</f>
        <v>33</v>
      </c>
      <c r="AS29">
        <f>SUMIF(DataRegularSeason20242025!$D$3:$D$1315,$A29, DataRegularSeason20242025!$K$3:$K$1315)</f>
        <v>45</v>
      </c>
      <c r="AT29">
        <f>AR29-AS29</f>
        <v>-12</v>
      </c>
      <c r="AU29">
        <f>COUNTIFS(DataRegularSeason20242025!$E$3:$E$1315,Table3[[#This Row],[Teams]],DataRegularSeason20242025!$J$3:$J$1315,0)</f>
        <v>0</v>
      </c>
      <c r="AV29">
        <f>SUMIF(DataRegularSeason20242025!$E$3:$E$1315,$A29,DataRegularSeason20242025!$K$3:$K$1315)</f>
        <v>22</v>
      </c>
      <c r="AW29">
        <f>SUMIF(DataRegularSeason20242025!$E$3:$E$1315,$A29,DataRegularSeason20242025!$J$3:$J$1315)</f>
        <v>35</v>
      </c>
      <c r="AX29">
        <f>AV29-AW29</f>
        <v>-13</v>
      </c>
      <c r="AY29">
        <f>AR29+AV29</f>
        <v>55</v>
      </c>
      <c r="AZ29">
        <f>AS29+AW29</f>
        <v>80</v>
      </c>
      <c r="BA29">
        <f>AY29-AZ29</f>
        <v>-25</v>
      </c>
      <c r="BB29" s="17">
        <f>Table3[[#This Row],[GF]]/Table3[[#This Row],[GP]]</f>
        <v>2.75</v>
      </c>
      <c r="BC29" s="17">
        <f>Table3[[#This Row],[GA]]/Table3[[#This Row],[GP]]</f>
        <v>4</v>
      </c>
      <c r="BD29" s="17">
        <f>(Table3[[#This Row],[GF]]-Table3[[#This Row],[GA]])/Table3[[#This Row],[GP]]</f>
        <v>-1.25</v>
      </c>
      <c r="BE29" s="50" t="str">
        <f>_xlfn.CONCAT(TEXT(Table3[[#This Row],[W_H]], "0"), "-", TEXT(Table3[[#This Row],[RL_H]],"0"), "-", TEXT(Table3[[#This Row],[OTL_H]]+Table3[[#This Row],[SOL_H]], "0"))</f>
        <v>4-4-1</v>
      </c>
      <c r="BF29" s="50" t="str">
        <f>_xlfn.CONCAT(TEXT(Table3[[#This Row],[W_A]], "0"), "-", TEXT(Table3[[#This Row],[RL_A]],"0"), "-", TEXT(Table3[[#This Row],[OTL_A]]+Table3[[#This Row],[SOL_A]], "0"))</f>
        <v>3-6-2</v>
      </c>
      <c r="BG29">
        <f>COUNTIFS(DataRegularSeason20242025!$D$3:$D$1315,$A29,DataRegularSeason20242025!$H$3:$H$1315, $A29)</f>
        <v>4</v>
      </c>
      <c r="BH29">
        <f>COUNTIFS(DataRegularSeason20242025!$E$3:$E$1315,$A29,DataRegularSeason20242025!$H$3:$H$1315, $A29)</f>
        <v>2</v>
      </c>
      <c r="BI29">
        <f>BG29+BH29</f>
        <v>6</v>
      </c>
      <c r="BJ29">
        <f>F29-BG29</f>
        <v>7</v>
      </c>
      <c r="BK29">
        <f>H29-BH29</f>
        <v>7</v>
      </c>
      <c r="BL29">
        <f>BJ29+BK29</f>
        <v>14</v>
      </c>
    </row>
    <row r="30" spans="1:66"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6</v>
      </c>
      <c r="E30" s="15">
        <f>Table3[[#This Row],[Watched]]/Table3[[#This Row],[GP]]</f>
        <v>0.31578947368421051</v>
      </c>
      <c r="F30">
        <f>COUNTIFS(DataRegularSeason20242025!$N$3:$N$1315,1,DataRegularSeason20242025!$D$3:$D$1315,$A30)</f>
        <v>9</v>
      </c>
      <c r="G30">
        <f>41-Table3[[#This Row],[GP_A]]</f>
        <v>32</v>
      </c>
      <c r="H30">
        <f>COUNTIFS(DataRegularSeason20242025!$E$3:$E$1315,$A30,DataRegularSeason20242025!$N$3:$N$1315,1)</f>
        <v>10</v>
      </c>
      <c r="I30">
        <f>41-Table3[[#This Row],[GP_H]]</f>
        <v>31</v>
      </c>
      <c r="J30">
        <f>F30+H30</f>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12</v>
      </c>
      <c r="AD30">
        <f>Table3[[#This Row],[RW_A]]+Table3[[#This Row],[RW_H]]</f>
        <v>7</v>
      </c>
      <c r="AE30">
        <f>Table3[[#This Row],[RL_A]]+Table3[[#This Row],[RL_H]]</f>
        <v>10</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0.42105263157894735</v>
      </c>
      <c r="AM30" s="15">
        <f>Table3[[#This Row],[PTS2]]/(3*Table3[[#This Row],[GP]])</f>
        <v>0.40350877192982454</v>
      </c>
      <c r="AN30">
        <f>(2*Table3[[#This Row],[GR]])+Table3[[#This Row],[PTS]]</f>
        <v>142</v>
      </c>
      <c r="AO30">
        <f>(3*Table3[[#This Row],[GR]])+Table3[[#This Row],[PTS2]]</f>
        <v>212</v>
      </c>
      <c r="AP30" s="20" t="str">
        <f>_xlfn.CONCAT(TEXT(Table3[[#This Row],[W]], "0"), "-", TEXT(Table3[[#This Row],[RL]],"0"), "-", TEXT(Table3[[#This Row],[OTL]]+Table3[[#This Row],[SOL]], "0"))</f>
        <v>7-10-2</v>
      </c>
      <c r="AQ30">
        <f>COUNTIFS(DataRegularSeason20242025!$D$3:$D$1315,Table3[[#This Row],[Teams]],DataRegularSeason20242025!$K$3:$K$1315,0)</f>
        <v>0</v>
      </c>
      <c r="AR30">
        <f>SUMIF(DataRegularSeason20242025!$D$3:$D$1315,$A30, DataRegularSeason20242025!$J$3:$J$1315)</f>
        <v>26</v>
      </c>
      <c r="AS30">
        <f>SUMIF(DataRegularSeason20242025!$D$3:$D$1315,$A30, DataRegularSeason20242025!$K$3:$K$1315)</f>
        <v>39</v>
      </c>
      <c r="AT30">
        <f>AR30-AS30</f>
        <v>-13</v>
      </c>
      <c r="AU30">
        <f>COUNTIFS(DataRegularSeason20242025!$E$3:$E$1315,Table3[[#This Row],[Teams]],DataRegularSeason20242025!$J$3:$J$1315,0)</f>
        <v>2</v>
      </c>
      <c r="AV30">
        <f>SUMIF(DataRegularSeason20242025!$E$3:$E$1315,$A30,DataRegularSeason20242025!$K$3:$K$1315)</f>
        <v>28</v>
      </c>
      <c r="AW30">
        <f>SUMIF(DataRegularSeason20242025!$E$3:$E$1315,$A30,DataRegularSeason20242025!$J$3:$J$1315)</f>
        <v>32</v>
      </c>
      <c r="AX30">
        <f>AV30-AW30</f>
        <v>-4</v>
      </c>
      <c r="AY30">
        <f>AR30+AV30</f>
        <v>54</v>
      </c>
      <c r="AZ30">
        <f>AS30+AW30</f>
        <v>71</v>
      </c>
      <c r="BA30">
        <f>AY30-AZ30</f>
        <v>-17</v>
      </c>
      <c r="BB30" s="17">
        <f>Table3[[#This Row],[GF]]/Table3[[#This Row],[GP]]</f>
        <v>2.8421052631578947</v>
      </c>
      <c r="BC30" s="17">
        <f>Table3[[#This Row],[GA]]/Table3[[#This Row],[GP]]</f>
        <v>3.736842105263158</v>
      </c>
      <c r="BD30" s="17">
        <f>(Table3[[#This Row],[GF]]-Table3[[#This Row],[GA]])/Table3[[#This Row],[GP]]</f>
        <v>-0.89473684210526316</v>
      </c>
      <c r="BE30" s="50" t="str">
        <f>_xlfn.CONCAT(TEXT(Table3[[#This Row],[W_H]], "0"), "-", TEXT(Table3[[#This Row],[RL_H]],"0"), "-", TEXT(Table3[[#This Row],[OTL_H]]+Table3[[#This Row],[SOL_H]], "0"))</f>
        <v>5-4-1</v>
      </c>
      <c r="BF30" s="50" t="str">
        <f>_xlfn.CONCAT(TEXT(Table3[[#This Row],[W_A]], "0"), "-", TEXT(Table3[[#This Row],[RL_A]],"0"), "-", TEXT(Table3[[#This Row],[OTL_A]]+Table3[[#This Row],[SOL_A]], "0"))</f>
        <v>2-6-1</v>
      </c>
      <c r="BG30">
        <f>COUNTIFS(DataRegularSeason20242025!$D$3:$D$1315,$A30,DataRegularSeason20242025!$H$3:$H$1315, $A30)</f>
        <v>1</v>
      </c>
      <c r="BH30">
        <f>COUNTIFS(DataRegularSeason20242025!$E$3:$E$1315,$A30,DataRegularSeason20242025!$H$3:$H$1315, $A30)</f>
        <v>2</v>
      </c>
      <c r="BI30">
        <f>BG30+BH30</f>
        <v>3</v>
      </c>
      <c r="BJ30">
        <f>F30-BG30</f>
        <v>8</v>
      </c>
      <c r="BK30">
        <f>H30-BH30</f>
        <v>8</v>
      </c>
      <c r="BL30">
        <f>BJ30+BK30</f>
        <v>16</v>
      </c>
    </row>
    <row r="31" spans="1:6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15</v>
      </c>
      <c r="E31" s="15">
        <f>Table3[[#This Row],[Watched]]/Table3[[#This Row],[GP]]</f>
        <v>0.78947368421052633</v>
      </c>
      <c r="F31">
        <f>COUNTIFS(DataRegularSeason20242025!$N$3:$N$1315,1,DataRegularSeason20242025!$D$3:$D$1315,$A31)</f>
        <v>9</v>
      </c>
      <c r="G31">
        <f>41-Table3[[#This Row],[GP_A]]</f>
        <v>32</v>
      </c>
      <c r="H31">
        <f>COUNTIFS(DataRegularSeason20242025!$E$3:$E$1315,$A31,DataRegularSeason20242025!$N$3:$N$1315,1)</f>
        <v>10</v>
      </c>
      <c r="I31">
        <f>41-Table3[[#This Row],[GP_H]]</f>
        <v>31</v>
      </c>
      <c r="J31">
        <f>F31+H31</f>
        <v>19</v>
      </c>
      <c r="K31">
        <f>82-Table3[[#This Row],[GP]]</f>
        <v>63</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4</v>
      </c>
      <c r="R31">
        <f>COUNTIFS(DataRegularSeason20242025!$D$3:$D$1315,$A31, DataRegularSeason20242025!$S$3:$S$1315, $A31,DataRegularSeason20242025!$M$3:$M$1315,"OT")</f>
        <v>3</v>
      </c>
      <c r="S31">
        <f>COUNTIFS(DataRegularSeason20242025!$D$3:$D$1315,$A31, DataRegularSeason20242025!$S$3:$S$1315, $A31,DataRegularSeason20242025!$M$3:$M$1315,"SO")</f>
        <v>0</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6</v>
      </c>
      <c r="Y31">
        <f>COUNTIFS(DataRegularSeason20242025!$E$3:$E$1315,$A31, DataRegularSeason20242025!$S$3:$S$1315, $A31,DataRegularSeason20242025!$M$3:$M$1315,"REG")</f>
        <v>6</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6</v>
      </c>
      <c r="AC31">
        <f>Table3[[#This Row],[L_A]]+Table3[[#This Row],[L_H]]</f>
        <v>13</v>
      </c>
      <c r="AD31">
        <f>Table3[[#This Row],[RW_A]]+Table3[[#This Row],[RW_H]]</f>
        <v>5</v>
      </c>
      <c r="AE31">
        <f>Table3[[#This Row],[RL_A]]+Table3[[#This Row],[RL_H]]</f>
        <v>10</v>
      </c>
      <c r="AF31">
        <f>Table3[[#This Row],[OTW_A]]+Table3[[#This Row],[OTW_H]]</f>
        <v>1</v>
      </c>
      <c r="AG31">
        <f>Table3[[#This Row],[OTL_A]]+Table3[[#This Row],[OTL_H]]</f>
        <v>3</v>
      </c>
      <c r="AH31">
        <f>Table3[[#This Row],[SOW_A]]+Table3[[#This Row],[SOW_H]]</f>
        <v>0</v>
      </c>
      <c r="AI31">
        <f>Table3[[#This Row],[SOL_A]]+Table3[[#This Row],[SOL_H]]</f>
        <v>0</v>
      </c>
      <c r="AJ31">
        <f>(2*(Table3[[#This Row],[W_A]]+Table3[[#This Row],[W_H]]))+Table3[[#This Row],[OTL_A]]+Table3[[#This Row],[SOL_A]]+Table3[[#This Row],[OTL_H]]+Table3[[#This Row],[SOL_H]]</f>
        <v>15</v>
      </c>
      <c r="AK31">
        <f>(3*(Table3[[#This Row],[RW_A]]+Table3[[#This Row],[RW_H]]))+(2*(Table3[[#This Row],[OTW_A]]+Table3[[#This Row],[SOW_A]]+Table3[[#This Row],[OTW_H]]+Table3[[#This Row],[SOW_H]]))+Table3[[#This Row],[OTL_A]]+Table3[[#This Row],[SOL_A]]+Table3[[#This Row],[OTL_H]]+Table3[[#This Row],[SOL_H]]</f>
        <v>20</v>
      </c>
      <c r="AL31" s="15">
        <f>Table3[[#This Row],[PTS]]/(2*Table3[[#This Row],[GP]])</f>
        <v>0.39473684210526316</v>
      </c>
      <c r="AM31" s="15">
        <f>Table3[[#This Row],[PTS2]]/(3*Table3[[#This Row],[GP]])</f>
        <v>0.35087719298245612</v>
      </c>
      <c r="AN31">
        <f>(2*Table3[[#This Row],[GR]])+Table3[[#This Row],[PTS]]</f>
        <v>141</v>
      </c>
      <c r="AO31">
        <f>(3*Table3[[#This Row],[GR]])+Table3[[#This Row],[PTS2]]</f>
        <v>209</v>
      </c>
      <c r="AP31" s="20" t="str">
        <f>_xlfn.CONCAT(TEXT(Table3[[#This Row],[W]], "0"), "-", TEXT(Table3[[#This Row],[RL]],"0"), "-", TEXT(Table3[[#This Row],[OTL]]+Table3[[#This Row],[SOL]], "0"))</f>
        <v>6-10-3</v>
      </c>
      <c r="AQ31">
        <f>COUNTIFS(DataRegularSeason20242025!$D$3:$D$1315,Table3[[#This Row],[Teams]],DataRegularSeason20242025!$K$3:$K$1315,0)</f>
        <v>0</v>
      </c>
      <c r="AR31">
        <f>SUMIF(DataRegularSeason20242025!$D$3:$D$1315,$A31, DataRegularSeason20242025!$J$3:$J$1315)</f>
        <v>18</v>
      </c>
      <c r="AS31">
        <f>SUMIF(DataRegularSeason20242025!$D$3:$D$1315,$A31, DataRegularSeason20242025!$K$3:$K$1315)</f>
        <v>28</v>
      </c>
      <c r="AT31">
        <f>AR31-AS31</f>
        <v>-10</v>
      </c>
      <c r="AU31">
        <f>COUNTIFS(DataRegularSeason20242025!$E$3:$E$1315,Table3[[#This Row],[Teams]],DataRegularSeason20242025!$J$3:$J$1315,0)</f>
        <v>2</v>
      </c>
      <c r="AV31">
        <f>SUMIF(DataRegularSeason20242025!$E$3:$E$1315,$A31,DataRegularSeason20242025!$K$3:$K$1315)</f>
        <v>28</v>
      </c>
      <c r="AW31">
        <f>SUMIF(DataRegularSeason20242025!$E$3:$E$1315,$A31,DataRegularSeason20242025!$J$3:$J$1315)</f>
        <v>33</v>
      </c>
      <c r="AX31">
        <f>AV31-AW31</f>
        <v>-5</v>
      </c>
      <c r="AY31">
        <f>AR31+AV31</f>
        <v>46</v>
      </c>
      <c r="AZ31">
        <f>AS31+AW31</f>
        <v>61</v>
      </c>
      <c r="BA31">
        <f>AY31-AZ31</f>
        <v>-15</v>
      </c>
      <c r="BB31" s="17">
        <f>Table3[[#This Row],[GF]]/Table3[[#This Row],[GP]]</f>
        <v>2.4210526315789473</v>
      </c>
      <c r="BC31" s="17">
        <f>Table3[[#This Row],[GA]]/Table3[[#This Row],[GP]]</f>
        <v>3.2105263157894739</v>
      </c>
      <c r="BD31" s="17">
        <f>(Table3[[#This Row],[GF]]-Table3[[#This Row],[GA]])/Table3[[#This Row],[GP]]</f>
        <v>-0.78947368421052633</v>
      </c>
      <c r="BE31" s="50" t="str">
        <f>_xlfn.CONCAT(TEXT(Table3[[#This Row],[W_H]], "0"), "-", TEXT(Table3[[#This Row],[RL_H]],"0"), "-", TEXT(Table3[[#This Row],[OTL_H]]+Table3[[#This Row],[SOL_H]], "0"))</f>
        <v>4-6-0</v>
      </c>
      <c r="BF31" s="50" t="str">
        <f>_xlfn.CONCAT(TEXT(Table3[[#This Row],[W_A]], "0"), "-", TEXT(Table3[[#This Row],[RL_A]],"0"), "-", TEXT(Table3[[#This Row],[OTL_A]]+Table3[[#This Row],[SOL_A]], "0"))</f>
        <v>2-4-3</v>
      </c>
      <c r="BG31">
        <f>COUNTIFS(DataRegularSeason20242025!$D$3:$D$1315,$A31,DataRegularSeason20242025!$H$3:$H$1315, $A31)</f>
        <v>3</v>
      </c>
      <c r="BH31">
        <f>COUNTIFS(DataRegularSeason20242025!$E$3:$E$1315,$A31,DataRegularSeason20242025!$H$3:$H$1315, $A31)</f>
        <v>7</v>
      </c>
      <c r="BI31">
        <f>BG31+BH31</f>
        <v>10</v>
      </c>
      <c r="BJ31">
        <f>F31-BG31</f>
        <v>6</v>
      </c>
      <c r="BK31">
        <f>H31-BH31</f>
        <v>3</v>
      </c>
      <c r="BL31">
        <f>BJ31+BK31</f>
        <v>9</v>
      </c>
    </row>
    <row r="32" spans="1:6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12</v>
      </c>
      <c r="E32" s="15">
        <f>Table3[[#This Row],[Watched]]/Table3[[#This Row],[GP]]</f>
        <v>0.63157894736842102</v>
      </c>
      <c r="F32">
        <f>COUNTIFS(DataRegularSeason20242025!$N$3:$N$1315,1,DataRegularSeason20242025!$D$3:$D$1315,$A32)</f>
        <v>11</v>
      </c>
      <c r="G32">
        <f>41-Table3[[#This Row],[GP_A]]</f>
        <v>30</v>
      </c>
      <c r="H32">
        <f>COUNTIFS(DataRegularSeason20242025!$E$3:$E$1315,$A32,DataRegularSeason20242025!$N$3:$N$1315,1)</f>
        <v>8</v>
      </c>
      <c r="I32">
        <f>41-Table3[[#This Row],[GP_H]]</f>
        <v>33</v>
      </c>
      <c r="J32">
        <f>F32+H32</f>
        <v>19</v>
      </c>
      <c r="K32">
        <f>82-Table3[[#This Row],[GP]]</f>
        <v>63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0</v>
      </c>
      <c r="S32">
        <f>COUNTIFS(DataRegularSeason20242025!$D$3:$D$1315,$A32, DataRegularSeason20242025!$S$3:$S$1315, $A32,DataRegularSeason20242025!$M$3:$M$1315,"SO")</f>
        <v>3</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14</v>
      </c>
      <c r="AD32">
        <f>Table3[[#This Row],[RW_A]]+Table3[[#This Row],[RW_H]]</f>
        <v>3</v>
      </c>
      <c r="AE32">
        <f>Table3[[#This Row],[RL_A]]+Table3[[#This Row],[RL_H]]</f>
        <v>10</v>
      </c>
      <c r="AF32">
        <f>Table3[[#This Row],[OTW_A]]+Table3[[#This Row],[OTW_H]]</f>
        <v>2</v>
      </c>
      <c r="AG32">
        <f>Table3[[#This Row],[OTL_A]]+Table3[[#This Row],[OTL_H]]</f>
        <v>1</v>
      </c>
      <c r="AH32">
        <f>Table3[[#This Row],[SOW_A]]+Table3[[#This Row],[SOW_H]]</f>
        <v>0</v>
      </c>
      <c r="AI32">
        <f>Table3[[#This Row],[SOL_A]]+Table3[[#This Row],[SOL_H]]</f>
        <v>3</v>
      </c>
      <c r="AJ32">
        <f>(2*(Table3[[#This Row],[W_A]]+Table3[[#This Row],[W_H]]))+Table3[[#This Row],[OTL_A]]+Table3[[#This Row],[SOL_A]]+Table3[[#This Row],[OTL_H]]+Table3[[#This Row],[SOL_H]]</f>
        <v>14</v>
      </c>
      <c r="AK32">
        <f>(3*(Table3[[#This Row],[RW_A]]+Table3[[#This Row],[RW_H]]))+(2*(Table3[[#This Row],[OTW_A]]+Table3[[#This Row],[SOW_A]]+Table3[[#This Row],[OTW_H]]+Table3[[#This Row],[SOW_H]]))+Table3[[#This Row],[OTL_A]]+Table3[[#This Row],[SOL_A]]+Table3[[#This Row],[OTL_H]]+Table3[[#This Row],[SOL_H]]</f>
        <v>17</v>
      </c>
      <c r="AL32" s="15">
        <f>Table3[[#This Row],[PTS]]/(2*Table3[[#This Row],[GP]])</f>
        <v>0.36842105263157893</v>
      </c>
      <c r="AM32" s="15">
        <f>Table3[[#This Row],[PTS2]]/(3*Table3[[#This Row],[GP]])</f>
        <v>0.2982456140350877</v>
      </c>
      <c r="AN32">
        <f>(2*Table3[[#This Row],[GR]])+Table3[[#This Row],[PTS]]</f>
        <v>140</v>
      </c>
      <c r="AO32">
        <f>(3*Table3[[#This Row],[GR]])+Table3[[#This Row],[PTS2]]</f>
        <v>206</v>
      </c>
      <c r="AP32" s="20" t="str">
        <f>_xlfn.CONCAT(TEXT(Table3[[#This Row],[W]], "0"), "-", TEXT(Table3[[#This Row],[RL]],"0"), "-", TEXT(Table3[[#This Row],[OTL]]+Table3[[#This Row],[SOL]], "0"))</f>
        <v>5-10-4</v>
      </c>
      <c r="AQ32">
        <f>COUNTIFS(DataRegularSeason20242025!$D$3:$D$1315,Table3[[#This Row],[Teams]],DataRegularSeason20242025!$K$3:$K$1315,0)</f>
        <v>1</v>
      </c>
      <c r="AR32">
        <f>SUMIF(DataRegularSeason20242025!$D$3:$D$1315,$A32, DataRegularSeason20242025!$J$3:$J$1315)</f>
        <v>27</v>
      </c>
      <c r="AS32">
        <f>SUMIF(DataRegularSeason20242025!$D$3:$D$1315,$A32, DataRegularSeason20242025!$K$3:$K$1315)</f>
        <v>43</v>
      </c>
      <c r="AT32">
        <f>AR32-AS32</f>
        <v>-16</v>
      </c>
      <c r="AU32">
        <f>COUNTIFS(DataRegularSeason20242025!$E$3:$E$1315,Table3[[#This Row],[Teams]],DataRegularSeason20242025!$J$3:$J$1315,0)</f>
        <v>0</v>
      </c>
      <c r="AV32">
        <f>SUMIF(DataRegularSeason20242025!$E$3:$E$1315,$A32,DataRegularSeason20242025!$K$3:$K$1315)</f>
        <v>18</v>
      </c>
      <c r="AW32">
        <f>SUMIF(DataRegularSeason20242025!$E$3:$E$1315,$A32,DataRegularSeason20242025!$J$3:$J$1315)</f>
        <v>24</v>
      </c>
      <c r="AX32">
        <f>AV32-AW32</f>
        <v>-6</v>
      </c>
      <c r="AY32">
        <f>AR32+AV32</f>
        <v>45</v>
      </c>
      <c r="AZ32">
        <f>AS32+AW32</f>
        <v>67</v>
      </c>
      <c r="BA32">
        <f>AY32-AZ32</f>
        <v>-22</v>
      </c>
      <c r="BB32" s="17">
        <f>Table3[[#This Row],[GF]]/Table3[[#This Row],[GP]]</f>
        <v>2.3684210526315788</v>
      </c>
      <c r="BC32" s="17">
        <f>Table3[[#This Row],[GA]]/Table3[[#This Row],[GP]]</f>
        <v>3.5263157894736841</v>
      </c>
      <c r="BD32" s="17">
        <f>(Table3[[#This Row],[GF]]-Table3[[#This Row],[GA]])/Table3[[#This Row],[GP]]</f>
        <v>-1.1578947368421053</v>
      </c>
      <c r="BE32" s="50" t="str">
        <f>_xlfn.CONCAT(TEXT(Table3[[#This Row],[W_H]], "0"), "-", TEXT(Table3[[#This Row],[RL_H]],"0"), "-", TEXT(Table3[[#This Row],[OTL_H]]+Table3[[#This Row],[SOL_H]], "0"))</f>
        <v>3-4-1</v>
      </c>
      <c r="BF32" s="50" t="str">
        <f>_xlfn.CONCAT(TEXT(Table3[[#This Row],[W_A]], "0"), "-", TEXT(Table3[[#This Row],[RL_A]],"0"), "-", TEXT(Table3[[#This Row],[OTL_A]]+Table3[[#This Row],[SOL_A]], "0"))</f>
        <v>2-6-3</v>
      </c>
      <c r="BG32">
        <f>COUNTIFS(DataRegularSeason20242025!$D$3:$D$1315,$A32,DataRegularSeason20242025!$H$3:$H$1315, $A32)</f>
        <v>1</v>
      </c>
      <c r="BH32">
        <f>COUNTIFS(DataRegularSeason20242025!$E$3:$E$1315,$A32,DataRegularSeason20242025!$H$3:$H$1315, $A32)</f>
        <v>1</v>
      </c>
      <c r="BI32">
        <f>BG32+BH32</f>
        <v>2</v>
      </c>
      <c r="BJ32">
        <f>F32-BG32</f>
        <v>10</v>
      </c>
      <c r="BK32">
        <f>H32-BH32</f>
        <v>7</v>
      </c>
      <c r="BL32">
        <f>BJ32+BK32</f>
        <v>17</v>
      </c>
    </row>
    <row r="33" spans="1:69"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13</v>
      </c>
      <c r="E33" s="15">
        <f>Table3[[#This Row],[Watched]]/Table3[[#This Row],[GP]]</f>
        <v>0.72222222222222221</v>
      </c>
      <c r="F33">
        <f>COUNTIFS(DataRegularSeason20242025!$N$3:$N$1315,1,DataRegularSeason20242025!$D$3:$D$1315,$A33)</f>
        <v>12</v>
      </c>
      <c r="G33">
        <f>41-Table3[[#This Row],[GP_A]]</f>
        <v>29</v>
      </c>
      <c r="H33">
        <f>COUNTIFS(DataRegularSeason20242025!$E$3:$E$1315,$A33,DataRegularSeason20242025!$N$3:$N$1315,1)</f>
        <v>6</v>
      </c>
      <c r="I33">
        <f>41-Table3[[#This Row],[GP_H]]</f>
        <v>35</v>
      </c>
      <c r="J33">
        <f>F33+H33</f>
        <v>18</v>
      </c>
      <c r="K33">
        <f>82-Table3[[#This Row],[GP]]</f>
        <v>64</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12</v>
      </c>
      <c r="AD33">
        <f>Table3[[#This Row],[RW_A]]+Table3[[#This Row],[RW_H]]</f>
        <v>4</v>
      </c>
      <c r="AE33">
        <f>Table3[[#This Row],[RL_A]]+Table3[[#This Row],[RL_H]]</f>
        <v>11</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0.3611111111111111</v>
      </c>
      <c r="AM33" s="15">
        <f>Table3[[#This Row],[PTS2]]/(3*Table3[[#This Row],[GP]])</f>
        <v>0.31481481481481483</v>
      </c>
      <c r="AN33">
        <f>(2*Table3[[#This Row],[GR]])+Table3[[#This Row],[PTS]]</f>
        <v>141</v>
      </c>
      <c r="AO33">
        <f>(3*Table3[[#This Row],[GR]])+Table3[[#This Row],[PTS2]]</f>
        <v>209</v>
      </c>
      <c r="AP33" s="20" t="str">
        <f>_xlfn.CONCAT(TEXT(Table3[[#This Row],[W]], "0"), "-", TEXT(Table3[[#This Row],[RL]],"0"), "-", TEXT(Table3[[#This Row],[OTL]]+Table3[[#This Row],[SOL]], "0"))</f>
        <v>6-11-1</v>
      </c>
      <c r="AQ33">
        <f>COUNTIFS(DataRegularSeason20242025!$D$3:$D$1315,Table3[[#This Row],[Teams]],DataRegularSeason20242025!$K$3:$K$1315,0)</f>
        <v>0</v>
      </c>
      <c r="AR33">
        <f>SUMIF(DataRegularSeason20242025!$D$3:$D$1315,$A33, DataRegularSeason20242025!$J$3:$J$1315)</f>
        <v>29</v>
      </c>
      <c r="AS33">
        <f>SUMIF(DataRegularSeason20242025!$D$3:$D$1315,$A33, DataRegularSeason20242025!$K$3:$K$1315)</f>
        <v>36</v>
      </c>
      <c r="AT33">
        <f>AR33-AS33</f>
        <v>-7</v>
      </c>
      <c r="AU33">
        <f>COUNTIFS(DataRegularSeason20242025!$E$3:$E$1315,Table3[[#This Row],[Teams]],DataRegularSeason20242025!$J$3:$J$1315,0)</f>
        <v>0</v>
      </c>
      <c r="AV33">
        <f>SUMIF(DataRegularSeason20242025!$E$3:$E$1315,$A33,DataRegularSeason20242025!$K$3:$K$1315)</f>
        <v>14</v>
      </c>
      <c r="AW33">
        <f>SUMIF(DataRegularSeason20242025!$E$3:$E$1315,$A33,DataRegularSeason20242025!$J$3:$J$1315)</f>
        <v>20</v>
      </c>
      <c r="AX33">
        <f>AV33-AW33</f>
        <v>-6</v>
      </c>
      <c r="AY33">
        <f>AR33+AV33</f>
        <v>43</v>
      </c>
      <c r="AZ33">
        <f>AS33+AW33</f>
        <v>56</v>
      </c>
      <c r="BA33">
        <f>AY33-AZ33</f>
        <v>-13</v>
      </c>
      <c r="BB33" s="17">
        <f>Table3[[#This Row],[GF]]/Table3[[#This Row],[GP]]</f>
        <v>2.3888888888888888</v>
      </c>
      <c r="BC33" s="17">
        <f>Table3[[#This Row],[GA]]/Table3[[#This Row],[GP]]</f>
        <v>3.1111111111111112</v>
      </c>
      <c r="BD33" s="17">
        <f>(Table3[[#This Row],[GF]]-Table3[[#This Row],[GA]])/Table3[[#This Row],[GP]]</f>
        <v>-0.72222222222222221</v>
      </c>
      <c r="BE33" s="50" t="str">
        <f>_xlfn.CONCAT(TEXT(Table3[[#This Row],[W_H]], "0"), "-", TEXT(Table3[[#This Row],[RL_H]],"0"), "-", TEXT(Table3[[#This Row],[OTL_H]]+Table3[[#This Row],[SOL_H]], "0"))</f>
        <v>2-4-0</v>
      </c>
      <c r="BF33" s="50" t="str">
        <f>_xlfn.CONCAT(TEXT(Table3[[#This Row],[W_A]], "0"), "-", TEXT(Table3[[#This Row],[RL_A]],"0"), "-", TEXT(Table3[[#This Row],[OTL_A]]+Table3[[#This Row],[SOL_A]], "0"))</f>
        <v>4-7-1</v>
      </c>
      <c r="BG33">
        <f>COUNTIFS(DataRegularSeason20242025!$D$3:$D$1315,$A33,DataRegularSeason20242025!$H$3:$H$1315, $A33)</f>
        <v>1</v>
      </c>
      <c r="BH33">
        <f>COUNTIFS(DataRegularSeason20242025!$E$3:$E$1315,$A33,DataRegularSeason20242025!$H$3:$H$1315, $A33)</f>
        <v>2</v>
      </c>
      <c r="BI33">
        <f>BG33+BH33</f>
        <v>3</v>
      </c>
      <c r="BJ33">
        <f>F33-BG33</f>
        <v>11</v>
      </c>
      <c r="BK33">
        <f>H33-BH33</f>
        <v>4</v>
      </c>
      <c r="BL33">
        <f>BJ33+BK33</f>
        <v>15</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2024-11-19T06:04:09Z</dcterms:modified>
</cp:coreProperties>
</file>